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akelius.sharepoint.com/sites/Groupaccounting221/Shared Documents/Quarterly closing/2024/2409/Historical information/2024/"/>
    </mc:Choice>
  </mc:AlternateContent>
  <xr:revisionPtr revIDLastSave="445" documentId="13_ncr:1_{B5C767A4-9655-4DAE-93D4-1BC9A42AF849}" xr6:coauthVersionLast="47" xr6:coauthVersionMax="47" xr10:uidLastSave="{58635DCD-EA05-4A2E-AF2E-C0FCDC42D22A}"/>
  <bookViews>
    <workbookView xWindow="0" yWindow="0" windowWidth="14400" windowHeight="15600" tabRatio="911" activeTab="3" xr2:uid="{00000000-000D-0000-FFFF-FFFF00000000}"/>
  </bookViews>
  <sheets>
    <sheet name="property portfolio" sheetId="13" r:id="rId1"/>
    <sheet name="loan portfolio" sheetId="14" r:id="rId2"/>
    <sheet name="key figures in EUR and SEK" sheetId="1" r:id="rId3"/>
    <sheet name="properties in EUR and SEK" sheetId="12" r:id="rId4"/>
    <sheet name="income statement in EUR and SEK" sheetId="9" state="hidden" r:id="rId5"/>
    <sheet name="income statement " sheetId="25" r:id="rId6"/>
    <sheet name="balance sheet in EUR and SEK" sheetId="10" r:id="rId7"/>
    <sheet name="equity from 2004-2017 (SEK)" sheetId="16" state="hidden" r:id="rId8"/>
    <sheet name="equity" sheetId="24" r:id="rId9"/>
    <sheet name="cash flow " sheetId="23" r:id="rId10"/>
    <sheet name="Cash Flow" sheetId="18" state="hidden" r:id="rId11"/>
  </sheets>
  <definedNames>
    <definedName name="_xlnm._FilterDatabase" localSheetId="0" hidden="1">'property portfolio'!#REF!</definedName>
    <definedName name="AccessDatabase" hidden="1">"G:\EXCEL\PETTER\VAKANS\1996\VAK9609\VAK9609.mdb"</definedName>
    <definedName name="ID" localSheetId="6" hidden="1">"83c049d9-de1c-4623-856a-149148bc583e"</definedName>
    <definedName name="ID" localSheetId="10" hidden="1">"8ac565cc-63f2-4749-87c8-4c6bf0c17852"</definedName>
    <definedName name="ID" localSheetId="9" hidden="1">"f0211d62-335d-4d89-ba48-3d646a843399"</definedName>
    <definedName name="ID" localSheetId="8" hidden="1">"160edb8f-a969-4bce-a9a3-e2a90dc210b5"</definedName>
    <definedName name="ID" localSheetId="7" hidden="1">"4e6dc445-9df4-4bab-8a81-0e01a3773f0d"</definedName>
    <definedName name="ID" localSheetId="5" hidden="1">"5b66e0d2-c3dd-47fe-870e-f1ab616ef61f"</definedName>
    <definedName name="ID" localSheetId="4" hidden="1">"d1ead0d0-79a1-48ef-bdb2-42094c0c7dc8"</definedName>
    <definedName name="ID" localSheetId="2" hidden="1">"116fc089-e089-41d4-831d-3d163196278d"</definedName>
    <definedName name="ID" localSheetId="1" hidden="1">"dbe52860-4b7f-4453-8f39-d64740dc4096"</definedName>
    <definedName name="ID" localSheetId="3" hidden="1">"339d97ca-0845-490e-81b8-2174abf09b1b"</definedName>
    <definedName name="ID" localSheetId="0" hidden="1">"73be9006-fbd7-4a5f-a7a2-db0e62c2e3fb"</definedName>
    <definedName name="Koncernens_kassaflödesanalyser" localSheetId="9">#REF!</definedName>
    <definedName name="Koncernens_kassaflödesanalyser" localSheetId="8">#REF!</definedName>
    <definedName name="Koncernens_kassaflödesanalyser" localSheetId="5">#REF!</definedName>
    <definedName name="Koncernens_kassaflödesanalyser">#REF!</definedName>
    <definedName name="lll">#REF!</definedName>
    <definedName name="Not_02" localSheetId="8">#REF!</definedName>
    <definedName name="Not_02" localSheetId="5">#REF!</definedName>
    <definedName name="Not_02">#REF!</definedName>
    <definedName name="Output2" localSheetId="9">#REF!</definedName>
    <definedName name="Output2" localSheetId="8">#REF!</definedName>
    <definedName name="Output2" localSheetId="5">#REF!</definedName>
    <definedName name="Output2">#REF!</definedName>
    <definedName name="Print_Area3" localSheetId="9">#REF!</definedName>
    <definedName name="Print_Area3" localSheetId="8">#REF!</definedName>
    <definedName name="Print_Area3" localSheetId="5">#REF!</definedName>
    <definedName name="Print_Area3">#REF!</definedName>
    <definedName name="zzz" localSheetId="9">#REF!</definedName>
    <definedName name="zzz" localSheetId="8">#REF!</definedName>
    <definedName name="zzz" localSheetId="5">#REF!</definedName>
    <definedName name="zzz">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23" l="1"/>
  <c r="F20" i="23"/>
  <c r="F22" i="23"/>
  <c r="F33" i="23"/>
  <c r="F44" i="23"/>
  <c r="F49" i="23"/>
  <c r="H45" i="24" l="1"/>
  <c r="F47" i="24"/>
  <c r="H47" i="24" s="1"/>
  <c r="F46" i="24"/>
  <c r="H46" i="24" s="1"/>
  <c r="F43" i="24"/>
  <c r="H43" i="24" s="1"/>
  <c r="F42" i="24"/>
  <c r="H42" i="24" s="1"/>
  <c r="G44" i="24"/>
  <c r="E44" i="24"/>
  <c r="D44" i="24"/>
  <c r="F51" i="10"/>
  <c r="F53" i="10" s="1"/>
  <c r="F39" i="10"/>
  <c r="F45" i="10" s="1"/>
  <c r="F31" i="10"/>
  <c r="F38" i="10" s="1"/>
  <c r="F30" i="10"/>
  <c r="F59" i="10"/>
  <c r="F58" i="10"/>
  <c r="F57" i="10"/>
  <c r="F59" i="25"/>
  <c r="F58" i="25"/>
  <c r="F57" i="25"/>
  <c r="F34" i="12"/>
  <c r="F33" i="12"/>
  <c r="F32" i="12"/>
  <c r="O27" i="10"/>
  <c r="P27" i="10"/>
  <c r="Q27" i="10"/>
  <c r="R27" i="10"/>
  <c r="S27" i="10"/>
  <c r="T27" i="10"/>
  <c r="U27" i="10"/>
  <c r="V27" i="10"/>
  <c r="W27" i="10"/>
  <c r="X27" i="10"/>
  <c r="F44" i="24" l="1"/>
  <c r="H44" i="24" s="1"/>
  <c r="F46" i="10"/>
  <c r="D48" i="24"/>
  <c r="C48" i="24"/>
  <c r="E48" i="24"/>
  <c r="B48" i="24"/>
  <c r="F48" i="24" l="1"/>
  <c r="H48" i="24" l="1"/>
  <c r="I36" i="25" l="1"/>
  <c r="H36" i="25"/>
  <c r="I10" i="25"/>
  <c r="I13" i="25" s="1"/>
  <c r="I18" i="25" s="1"/>
  <c r="I25" i="25" s="1"/>
  <c r="I30" i="25" s="1"/>
  <c r="H10" i="25"/>
  <c r="H13" i="25" s="1"/>
  <c r="H18" i="25" s="1"/>
  <c r="H25" i="25" s="1"/>
  <c r="H30" i="25" s="1"/>
  <c r="H37" i="25" l="1"/>
  <c r="I37" i="25"/>
  <c r="H20" i="23"/>
  <c r="H16" i="23" l="1"/>
  <c r="H22" i="23" s="1"/>
  <c r="H3" i="23"/>
  <c r="H51" i="10" l="1"/>
  <c r="H53" i="10" s="1"/>
  <c r="H45" i="10"/>
  <c r="H38" i="10"/>
  <c r="H23" i="10"/>
  <c r="H23" i="12"/>
  <c r="H19" i="12"/>
  <c r="H11" i="12"/>
  <c r="H46" i="10" l="1"/>
  <c r="H24" i="10"/>
  <c r="H14" i="12" l="1"/>
  <c r="K28" i="10"/>
  <c r="B57" i="18" l="1"/>
  <c r="B6" i="18" l="1"/>
  <c r="B5" i="18"/>
  <c r="C57" i="18" l="1"/>
  <c r="J26" i="10" l="1"/>
  <c r="C3" i="18"/>
  <c r="C6" i="18" l="1"/>
  <c r="C5" i="18"/>
  <c r="D3" i="18" l="1"/>
  <c r="D11" i="18"/>
  <c r="G51" i="18" l="1"/>
  <c r="H51" i="18"/>
  <c r="I51" i="18"/>
  <c r="J51" i="18"/>
  <c r="K51" i="18"/>
  <c r="L51" i="18"/>
  <c r="M51" i="18"/>
  <c r="N51" i="18"/>
  <c r="O51" i="18"/>
  <c r="P51" i="18"/>
  <c r="X13" i="18"/>
  <c r="Y13" i="18"/>
  <c r="AB46" i="18"/>
  <c r="AB45" i="18"/>
  <c r="AB44" i="18"/>
  <c r="AB43" i="18"/>
  <c r="AB41" i="18"/>
  <c r="AB40" i="18"/>
  <c r="AB38" i="18"/>
  <c r="AB37" i="18"/>
  <c r="AB35" i="18"/>
  <c r="AB30" i="18"/>
  <c r="AB29" i="18"/>
  <c r="AB28" i="18"/>
  <c r="AB26" i="18"/>
  <c r="AB25" i="18"/>
  <c r="AB14" i="18"/>
  <c r="AB12" i="18"/>
  <c r="AB11" i="18"/>
  <c r="AB10" i="18"/>
  <c r="AB9" i="18"/>
  <c r="AC46" i="18"/>
  <c r="AC45" i="18"/>
  <c r="AC44" i="18"/>
  <c r="AC43" i="18"/>
  <c r="AC41" i="18"/>
  <c r="AC40" i="18"/>
  <c r="AC38" i="18"/>
  <c r="AC37" i="18"/>
  <c r="AC35" i="18"/>
  <c r="AC30" i="18"/>
  <c r="AC29" i="18"/>
  <c r="AC28" i="18"/>
  <c r="AC26" i="18"/>
  <c r="AC25" i="18"/>
  <c r="AC14" i="18"/>
  <c r="AC12" i="18"/>
  <c r="AC11" i="18"/>
  <c r="AC10" i="18"/>
  <c r="AC9" i="18"/>
  <c r="AK39" i="18"/>
  <c r="AB39" i="18" s="1"/>
  <c r="AC31" i="18" l="1"/>
  <c r="AB31" i="18"/>
  <c r="AK13" i="18"/>
  <c r="AM13" i="18"/>
  <c r="AB18" i="18" l="1"/>
  <c r="AC18" i="18"/>
  <c r="AC19" i="18"/>
  <c r="AB19" i="18"/>
  <c r="AD46" i="18"/>
  <c r="AD45" i="18"/>
  <c r="AD44" i="18"/>
  <c r="AD43" i="18"/>
  <c r="AD41" i="18"/>
  <c r="AD40" i="18"/>
  <c r="AD38" i="18"/>
  <c r="AD37" i="18"/>
  <c r="AD35" i="18"/>
  <c r="AD31" i="18"/>
  <c r="AD30" i="18"/>
  <c r="AD29" i="18"/>
  <c r="AD28" i="18"/>
  <c r="AD26" i="18"/>
  <c r="AD14" i="18"/>
  <c r="AD12" i="18"/>
  <c r="AD11" i="18"/>
  <c r="AD10" i="18"/>
  <c r="AD9" i="18"/>
  <c r="AG46" i="18"/>
  <c r="AF46" i="18"/>
  <c r="AE46" i="18"/>
  <c r="AG45" i="18"/>
  <c r="AF45" i="18"/>
  <c r="AE45" i="18"/>
  <c r="AE44" i="18"/>
  <c r="AG43" i="18"/>
  <c r="AF43" i="18"/>
  <c r="AE43" i="18"/>
  <c r="AG41" i="18"/>
  <c r="AF41" i="18"/>
  <c r="AE41" i="18"/>
  <c r="AG40" i="18"/>
  <c r="AF40" i="18"/>
  <c r="AE40" i="18"/>
  <c r="AG39" i="18"/>
  <c r="AF39" i="18"/>
  <c r="AG38" i="18"/>
  <c r="AF38" i="18"/>
  <c r="AE38" i="18"/>
  <c r="AG37" i="18"/>
  <c r="AF37" i="18"/>
  <c r="AE37" i="18"/>
  <c r="AG35" i="18"/>
  <c r="AF35" i="18"/>
  <c r="AE35" i="18"/>
  <c r="AG31" i="18"/>
  <c r="AE31" i="18"/>
  <c r="AG30" i="18"/>
  <c r="AF30" i="18"/>
  <c r="AE30" i="18"/>
  <c r="AG29" i="18"/>
  <c r="AE29" i="18"/>
  <c r="AG28" i="18"/>
  <c r="AF28" i="18"/>
  <c r="AE28" i="18"/>
  <c r="AG26" i="18"/>
  <c r="AF26" i="18"/>
  <c r="AE26" i="18"/>
  <c r="AG19" i="18"/>
  <c r="AF19" i="18"/>
  <c r="AE19" i="18"/>
  <c r="AG18" i="18"/>
  <c r="AF18" i="18"/>
  <c r="AE18" i="18"/>
  <c r="AG14" i="18"/>
  <c r="AF14" i="18"/>
  <c r="AE14" i="18"/>
  <c r="AG12" i="18"/>
  <c r="AF12" i="18"/>
  <c r="AE12" i="18"/>
  <c r="AG11" i="18"/>
  <c r="AF11" i="18"/>
  <c r="AE11" i="18"/>
  <c r="AG10" i="18"/>
  <c r="AF10" i="18"/>
  <c r="AE10" i="18"/>
  <c r="AE9" i="18"/>
  <c r="AF9" i="18"/>
  <c r="AG9" i="18"/>
  <c r="AM39" i="18"/>
  <c r="AC39" i="18" s="1"/>
  <c r="AD19" i="18"/>
  <c r="AD18" i="18"/>
  <c r="X27" i="18" l="1"/>
  <c r="Y27" i="18"/>
  <c r="Z27" i="18"/>
  <c r="AA27" i="18" l="1"/>
  <c r="AJ27" i="18" l="1"/>
  <c r="AB27" i="18" s="1"/>
  <c r="AL27" i="18"/>
  <c r="AC27" i="18" s="1"/>
  <c r="AN27" i="18"/>
  <c r="AS27" i="18" l="1"/>
  <c r="AG27" i="18" s="1"/>
  <c r="AR27" i="18"/>
  <c r="AF27" i="18" s="1"/>
  <c r="AR29" i="18"/>
  <c r="AF29" i="18" s="1"/>
  <c r="AR31" i="18"/>
  <c r="AF31" i="18" s="1"/>
  <c r="AK47" i="18" l="1"/>
  <c r="AK32" i="18"/>
  <c r="AK20" i="18"/>
  <c r="AK15" i="18"/>
  <c r="AO39" i="18"/>
  <c r="AE39" i="18" s="1"/>
  <c r="AO27" i="18"/>
  <c r="AO13" i="18"/>
  <c r="AE13" i="18" s="1"/>
  <c r="AM47" i="18"/>
  <c r="AM32" i="18"/>
  <c r="AM20" i="18"/>
  <c r="AM15" i="18"/>
  <c r="AO20" i="18"/>
  <c r="AS13" i="18"/>
  <c r="AR13" i="18"/>
  <c r="AF13" i="18" s="1"/>
  <c r="AN39" i="18"/>
  <c r="AN47" i="18" s="1"/>
  <c r="AN13" i="18"/>
  <c r="AN15" i="18" s="1"/>
  <c r="AL13" i="18"/>
  <c r="AC13" i="18" s="1"/>
  <c r="AJ13" i="18"/>
  <c r="AB13" i="18" s="1"/>
  <c r="AS47" i="18"/>
  <c r="AR47" i="18"/>
  <c r="AS32" i="18"/>
  <c r="AR32" i="18"/>
  <c r="AS20" i="18"/>
  <c r="AR20" i="18"/>
  <c r="AL47" i="18"/>
  <c r="AJ47" i="18"/>
  <c r="AN32" i="18"/>
  <c r="AL32" i="18"/>
  <c r="AJ32" i="18"/>
  <c r="AN20" i="18"/>
  <c r="AL20" i="18"/>
  <c r="AJ20" i="18"/>
  <c r="AA18" i="18"/>
  <c r="AA13" i="18"/>
  <c r="Z13" i="18"/>
  <c r="AJ15" i="18" l="1"/>
  <c r="AJ22" i="18" s="1"/>
  <c r="AJ49" i="18" s="1"/>
  <c r="AJ55" i="18" s="1"/>
  <c r="AR15" i="18"/>
  <c r="AR22" i="18" s="1"/>
  <c r="AR49" i="18" s="1"/>
  <c r="AR55" i="18" s="1"/>
  <c r="AO51" i="18" s="1"/>
  <c r="AO15" i="18"/>
  <c r="AO22" i="18" s="1"/>
  <c r="AE27" i="18"/>
  <c r="AD27" i="18"/>
  <c r="AD39" i="18"/>
  <c r="AO32" i="18"/>
  <c r="AO47" i="18"/>
  <c r="AD13" i="18"/>
  <c r="AK22" i="18"/>
  <c r="AK49" i="18" s="1"/>
  <c r="AS15" i="18"/>
  <c r="AS22" i="18" s="1"/>
  <c r="AS49" i="18" s="1"/>
  <c r="AS55" i="18" s="1"/>
  <c r="AG13" i="18"/>
  <c r="AM22" i="18"/>
  <c r="AM49" i="18" s="1"/>
  <c r="AN22" i="18"/>
  <c r="AN49" i="18" s="1"/>
  <c r="AN55" i="18" s="1"/>
  <c r="AL15" i="18"/>
  <c r="AL22" i="18" s="1"/>
  <c r="AL49" i="18" s="1"/>
  <c r="AL55" i="18" s="1"/>
  <c r="AK51" i="18" s="1"/>
  <c r="AA9" i="18"/>
  <c r="Z9" i="18"/>
  <c r="Y9" i="18"/>
  <c r="AA11" i="18"/>
  <c r="Z11" i="18"/>
  <c r="Y11" i="18"/>
  <c r="AA10" i="18"/>
  <c r="Z10" i="18"/>
  <c r="Y10" i="18"/>
  <c r="X11" i="18"/>
  <c r="X9" i="18"/>
  <c r="X10" i="18"/>
  <c r="AM51" i="18" l="1"/>
  <c r="AK55" i="18"/>
  <c r="AO49" i="18"/>
  <c r="AO55" i="18" s="1"/>
  <c r="W43" i="18"/>
  <c r="W47" i="18" s="1"/>
  <c r="V43" i="18"/>
  <c r="V47" i="18" s="1"/>
  <c r="AG3" i="18"/>
  <c r="AF3" i="18"/>
  <c r="AE3" i="18"/>
  <c r="AD3" i="18"/>
  <c r="AC3" i="18"/>
  <c r="AB3" i="18"/>
  <c r="AA3" i="18"/>
  <c r="K9" i="18" s="1"/>
  <c r="Z3" i="18"/>
  <c r="J10" i="18" s="1"/>
  <c r="Y3" i="18"/>
  <c r="I11" i="18" s="1"/>
  <c r="X3" i="18"/>
  <c r="H11" i="18" s="1"/>
  <c r="W3" i="18"/>
  <c r="V3" i="18"/>
  <c r="U3" i="18"/>
  <c r="AG2" i="18"/>
  <c r="AF2" i="18"/>
  <c r="AE2" i="18"/>
  <c r="AD2" i="18"/>
  <c r="AC2" i="18"/>
  <c r="AB2" i="18"/>
  <c r="AA2" i="18"/>
  <c r="Z2" i="18"/>
  <c r="Y2" i="18"/>
  <c r="X2" i="18"/>
  <c r="W2" i="18"/>
  <c r="V2" i="18"/>
  <c r="U2" i="18"/>
  <c r="T3" i="18"/>
  <c r="T2" i="18"/>
  <c r="U43" i="18"/>
  <c r="U47" i="18" s="1"/>
  <c r="T43" i="18"/>
  <c r="T47" i="18" s="1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AG47" i="18"/>
  <c r="AF47" i="18"/>
  <c r="AE47" i="18"/>
  <c r="AD47" i="18"/>
  <c r="AC47" i="18"/>
  <c r="AB47" i="18"/>
  <c r="AA47" i="18"/>
  <c r="Z47" i="18"/>
  <c r="Y47" i="18"/>
  <c r="X47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51" i="18"/>
  <c r="T32" i="18"/>
  <c r="T20" i="18"/>
  <c r="T15" i="18"/>
  <c r="Q51" i="18"/>
  <c r="D47" i="18"/>
  <c r="D32" i="18"/>
  <c r="D20" i="18"/>
  <c r="D10" i="18"/>
  <c r="D9" i="18"/>
  <c r="Q6" i="18"/>
  <c r="AG6" i="18" s="1"/>
  <c r="P6" i="18"/>
  <c r="AF6" i="18" s="1"/>
  <c r="O6" i="18"/>
  <c r="AE6" i="18" s="1"/>
  <c r="N6" i="18"/>
  <c r="AD6" i="18" s="1"/>
  <c r="M6" i="18"/>
  <c r="AC6" i="18" s="1"/>
  <c r="L6" i="18"/>
  <c r="AB6" i="18" s="1"/>
  <c r="K6" i="18"/>
  <c r="AA6" i="18" s="1"/>
  <c r="AS6" i="18" s="1"/>
  <c r="J6" i="18"/>
  <c r="Z6" i="18" s="1"/>
  <c r="AR6" i="18" s="1"/>
  <c r="I6" i="18"/>
  <c r="Y6" i="18" s="1"/>
  <c r="H6" i="18"/>
  <c r="X6" i="18" s="1"/>
  <c r="G6" i="18"/>
  <c r="W6" i="18" s="1"/>
  <c r="AO6" i="18" s="1"/>
  <c r="F6" i="18"/>
  <c r="V6" i="18" s="1"/>
  <c r="AN6" i="18" s="1"/>
  <c r="E6" i="18"/>
  <c r="U6" i="18" s="1"/>
  <c r="D6" i="18"/>
  <c r="T6" i="18" s="1"/>
  <c r="AJ6" i="18" s="1"/>
  <c r="Q5" i="18"/>
  <c r="AG5" i="18" s="1"/>
  <c r="P5" i="18"/>
  <c r="AF5" i="18" s="1"/>
  <c r="O5" i="18"/>
  <c r="AE5" i="18" s="1"/>
  <c r="N5" i="18"/>
  <c r="AD5" i="18" s="1"/>
  <c r="M5" i="18"/>
  <c r="AC5" i="18" s="1"/>
  <c r="L5" i="18"/>
  <c r="AB5" i="18" s="1"/>
  <c r="K5" i="18"/>
  <c r="AA5" i="18" s="1"/>
  <c r="J5" i="18"/>
  <c r="Z5" i="18" s="1"/>
  <c r="I5" i="18"/>
  <c r="Y5" i="18" s="1"/>
  <c r="H5" i="18"/>
  <c r="X5" i="18" s="1"/>
  <c r="G5" i="18"/>
  <c r="W5" i="18" s="1"/>
  <c r="F5" i="18"/>
  <c r="V5" i="18" s="1"/>
  <c r="E5" i="18"/>
  <c r="U5" i="18" s="1"/>
  <c r="D5" i="18"/>
  <c r="T5" i="18" s="1"/>
  <c r="T22" i="18" l="1"/>
  <c r="W22" i="18"/>
  <c r="AF22" i="18"/>
  <c r="AF49" i="18" s="1"/>
  <c r="AF55" i="18" s="1"/>
  <c r="AF57" i="18" s="1"/>
  <c r="AG22" i="18"/>
  <c r="AG49" i="18" s="1"/>
  <c r="AG55" i="18" s="1"/>
  <c r="AG57" i="18" s="1"/>
  <c r="AA22" i="18"/>
  <c r="I9" i="18"/>
  <c r="I10" i="18"/>
  <c r="AC22" i="18"/>
  <c r="AC49" i="18" s="1"/>
  <c r="AC55" i="18" s="1"/>
  <c r="AC57" i="18" s="1"/>
  <c r="J11" i="18"/>
  <c r="G12" i="18"/>
  <c r="G11" i="18"/>
  <c r="G46" i="18"/>
  <c r="G37" i="18"/>
  <c r="G25" i="18"/>
  <c r="G9" i="18"/>
  <c r="G45" i="18"/>
  <c r="G35" i="18"/>
  <c r="G24" i="18"/>
  <c r="G44" i="18"/>
  <c r="G31" i="18"/>
  <c r="G43" i="18"/>
  <c r="G30" i="18"/>
  <c r="G19" i="18"/>
  <c r="G41" i="18"/>
  <c r="G29" i="18"/>
  <c r="G18" i="18"/>
  <c r="G38" i="18"/>
  <c r="G40" i="18"/>
  <c r="G28" i="18"/>
  <c r="G14" i="18"/>
  <c r="G26" i="18"/>
  <c r="G3" i="18" s="1"/>
  <c r="G39" i="18"/>
  <c r="G27" i="18"/>
  <c r="G13" i="18"/>
  <c r="G10" i="18"/>
  <c r="H39" i="18"/>
  <c r="H27" i="18"/>
  <c r="H38" i="18"/>
  <c r="H26" i="18"/>
  <c r="H3" i="18" s="1"/>
  <c r="H46" i="18"/>
  <c r="H37" i="18"/>
  <c r="H25" i="18"/>
  <c r="H45" i="18"/>
  <c r="H35" i="18"/>
  <c r="H24" i="18"/>
  <c r="H44" i="18"/>
  <c r="H31" i="18"/>
  <c r="H14" i="18"/>
  <c r="H43" i="18"/>
  <c r="H30" i="18"/>
  <c r="H13" i="18"/>
  <c r="H40" i="18"/>
  <c r="H41" i="18"/>
  <c r="H29" i="18"/>
  <c r="H12" i="18"/>
  <c r="H28" i="18"/>
  <c r="H18" i="18"/>
  <c r="H19" i="18"/>
  <c r="P41" i="18"/>
  <c r="P29" i="18"/>
  <c r="P18" i="18"/>
  <c r="P40" i="18"/>
  <c r="P39" i="18"/>
  <c r="P27" i="18"/>
  <c r="P13" i="18"/>
  <c r="P43" i="18"/>
  <c r="P38" i="18"/>
  <c r="P26" i="18"/>
  <c r="P3" i="18" s="1"/>
  <c r="P12" i="18"/>
  <c r="P19" i="18"/>
  <c r="P14" i="18"/>
  <c r="P46" i="18"/>
  <c r="P37" i="18"/>
  <c r="P25" i="18"/>
  <c r="P11" i="18"/>
  <c r="P45" i="18"/>
  <c r="P35" i="18"/>
  <c r="P24" i="18"/>
  <c r="P10" i="18"/>
  <c r="P31" i="18"/>
  <c r="P9" i="18"/>
  <c r="P28" i="18"/>
  <c r="P44" i="18"/>
  <c r="P30" i="18"/>
  <c r="H9" i="18"/>
  <c r="O46" i="18"/>
  <c r="O37" i="18"/>
  <c r="O25" i="18"/>
  <c r="O11" i="18"/>
  <c r="O44" i="18"/>
  <c r="O31" i="18"/>
  <c r="O9" i="18"/>
  <c r="O35" i="18"/>
  <c r="O43" i="18"/>
  <c r="O30" i="18"/>
  <c r="O19" i="18"/>
  <c r="O38" i="18"/>
  <c r="O45" i="18"/>
  <c r="O41" i="18"/>
  <c r="O29" i="18"/>
  <c r="O18" i="18"/>
  <c r="O10" i="18"/>
  <c r="O40" i="18"/>
  <c r="O28" i="18"/>
  <c r="O14" i="18"/>
  <c r="O12" i="18"/>
  <c r="O39" i="18"/>
  <c r="O27" i="18"/>
  <c r="O13" i="18"/>
  <c r="O26" i="18"/>
  <c r="O3" i="18" s="1"/>
  <c r="O24" i="18"/>
  <c r="I40" i="18"/>
  <c r="I28" i="18"/>
  <c r="I39" i="18"/>
  <c r="I27" i="18"/>
  <c r="I38" i="18"/>
  <c r="I26" i="18"/>
  <c r="I46" i="18"/>
  <c r="I37" i="18"/>
  <c r="I25" i="18"/>
  <c r="I45" i="18"/>
  <c r="I35" i="18"/>
  <c r="I24" i="18"/>
  <c r="I44" i="18"/>
  <c r="I31" i="18"/>
  <c r="I14" i="18"/>
  <c r="I41" i="18"/>
  <c r="I12" i="18"/>
  <c r="I43" i="18"/>
  <c r="I30" i="18"/>
  <c r="I13" i="18"/>
  <c r="I29" i="18"/>
  <c r="I18" i="18"/>
  <c r="I19" i="18"/>
  <c r="Q11" i="18"/>
  <c r="Q10" i="18"/>
  <c r="Q45" i="18"/>
  <c r="Q35" i="18"/>
  <c r="Q24" i="18"/>
  <c r="Q43" i="18"/>
  <c r="Q30" i="18"/>
  <c r="Q18" i="18"/>
  <c r="Q44" i="18"/>
  <c r="Q41" i="18"/>
  <c r="Q29" i="18"/>
  <c r="Q14" i="18"/>
  <c r="Q25" i="18"/>
  <c r="Q40" i="18"/>
  <c r="Q28" i="18"/>
  <c r="Q13" i="18"/>
  <c r="Q19" i="18"/>
  <c r="Q39" i="18"/>
  <c r="Q27" i="18"/>
  <c r="Q12" i="18"/>
  <c r="Q26" i="18"/>
  <c r="Q3" i="18" s="1"/>
  <c r="Q46" i="18"/>
  <c r="Q38" i="18"/>
  <c r="Q9" i="18"/>
  <c r="Q37" i="18"/>
  <c r="Q31" i="18"/>
  <c r="J12" i="18"/>
  <c r="J41" i="18"/>
  <c r="J29" i="18"/>
  <c r="J18" i="18"/>
  <c r="J40" i="18"/>
  <c r="J28" i="18"/>
  <c r="J14" i="18"/>
  <c r="J39" i="18"/>
  <c r="J27" i="18"/>
  <c r="J13" i="18"/>
  <c r="J30" i="18"/>
  <c r="J38" i="18"/>
  <c r="J26" i="18"/>
  <c r="J3" i="18" s="1"/>
  <c r="J19" i="18"/>
  <c r="J46" i="18"/>
  <c r="J37" i="18"/>
  <c r="J25" i="18"/>
  <c r="J45" i="18"/>
  <c r="J35" i="18"/>
  <c r="J24" i="18"/>
  <c r="J44" i="18"/>
  <c r="J31" i="18"/>
  <c r="J43" i="18"/>
  <c r="K12" i="18"/>
  <c r="K44" i="18"/>
  <c r="K31" i="18"/>
  <c r="K43" i="18"/>
  <c r="K30" i="18"/>
  <c r="K19" i="18"/>
  <c r="K41" i="18"/>
  <c r="K29" i="18"/>
  <c r="K18" i="18"/>
  <c r="K40" i="18"/>
  <c r="K28" i="18"/>
  <c r="K14" i="18"/>
  <c r="K39" i="18"/>
  <c r="K27" i="18"/>
  <c r="K13" i="18"/>
  <c r="K45" i="18"/>
  <c r="K38" i="18"/>
  <c r="K26" i="18"/>
  <c r="K3" i="18" s="1"/>
  <c r="K35" i="18"/>
  <c r="K46" i="18"/>
  <c r="K37" i="18"/>
  <c r="K25" i="18"/>
  <c r="K24" i="18"/>
  <c r="L46" i="18"/>
  <c r="L37" i="18"/>
  <c r="L24" i="18"/>
  <c r="L45" i="18"/>
  <c r="L44" i="18"/>
  <c r="L30" i="18"/>
  <c r="L13" i="18"/>
  <c r="L43" i="18"/>
  <c r="L29" i="18"/>
  <c r="L12" i="18"/>
  <c r="L14" i="18"/>
  <c r="L41" i="18"/>
  <c r="L28" i="18"/>
  <c r="L11" i="18"/>
  <c r="L40" i="18"/>
  <c r="L27" i="18"/>
  <c r="L10" i="18"/>
  <c r="L38" i="18"/>
  <c r="L35" i="18"/>
  <c r="L39" i="18"/>
  <c r="L26" i="18"/>
  <c r="L3" i="18" s="1"/>
  <c r="L9" i="18"/>
  <c r="L25" i="18"/>
  <c r="L31" i="18"/>
  <c r="L19" i="18"/>
  <c r="L18" i="18"/>
  <c r="K10" i="18"/>
  <c r="H10" i="18"/>
  <c r="E11" i="18"/>
  <c r="E12" i="18"/>
  <c r="E45" i="18"/>
  <c r="E35" i="18"/>
  <c r="E24" i="18"/>
  <c r="E44" i="18"/>
  <c r="E31" i="18"/>
  <c r="E19" i="18"/>
  <c r="E43" i="18"/>
  <c r="E30" i="18"/>
  <c r="E18" i="18"/>
  <c r="E41" i="18"/>
  <c r="E29" i="18"/>
  <c r="E14" i="18"/>
  <c r="E40" i="18"/>
  <c r="E28" i="18"/>
  <c r="E13" i="18"/>
  <c r="E39" i="18"/>
  <c r="E27" i="18"/>
  <c r="E10" i="18"/>
  <c r="E46" i="18"/>
  <c r="E25" i="18"/>
  <c r="E38" i="18"/>
  <c r="E26" i="18"/>
  <c r="E3" i="18" s="1"/>
  <c r="E9" i="18"/>
  <c r="E37" i="18"/>
  <c r="M12" i="18"/>
  <c r="M11" i="18"/>
  <c r="M46" i="18"/>
  <c r="M37" i="18"/>
  <c r="M24" i="18"/>
  <c r="M14" i="18"/>
  <c r="M44" i="18"/>
  <c r="M30" i="18"/>
  <c r="M13" i="18"/>
  <c r="M45" i="18"/>
  <c r="M43" i="18"/>
  <c r="M29" i="18"/>
  <c r="M41" i="18"/>
  <c r="M28" i="18"/>
  <c r="M10" i="18"/>
  <c r="M38" i="18"/>
  <c r="M35" i="18"/>
  <c r="M40" i="18"/>
  <c r="M27" i="18"/>
  <c r="M9" i="18"/>
  <c r="M39" i="18"/>
  <c r="M26" i="18"/>
  <c r="M3" i="18" s="1"/>
  <c r="M25" i="18"/>
  <c r="M31" i="18"/>
  <c r="M19" i="18"/>
  <c r="M18" i="18"/>
  <c r="F12" i="18"/>
  <c r="F11" i="18"/>
  <c r="F45" i="18"/>
  <c r="F35" i="18"/>
  <c r="F24" i="18"/>
  <c r="F44" i="18"/>
  <c r="F31" i="18"/>
  <c r="F19" i="18"/>
  <c r="F43" i="18"/>
  <c r="F30" i="18"/>
  <c r="F18" i="18"/>
  <c r="F37" i="18"/>
  <c r="F41" i="18"/>
  <c r="F29" i="18"/>
  <c r="F14" i="18"/>
  <c r="F40" i="18"/>
  <c r="F28" i="18"/>
  <c r="F13" i="18"/>
  <c r="F39" i="18"/>
  <c r="F27" i="18"/>
  <c r="F10" i="18"/>
  <c r="F46" i="18"/>
  <c r="F25" i="18"/>
  <c r="F38" i="18"/>
  <c r="F26" i="18"/>
  <c r="F3" i="18" s="1"/>
  <c r="F9" i="18"/>
  <c r="N45" i="18"/>
  <c r="N35" i="18"/>
  <c r="N24" i="18"/>
  <c r="N31" i="18"/>
  <c r="N43" i="18"/>
  <c r="N30" i="18"/>
  <c r="N13" i="18"/>
  <c r="N37" i="18"/>
  <c r="N41" i="18"/>
  <c r="N29" i="18"/>
  <c r="N12" i="18"/>
  <c r="N40" i="18"/>
  <c r="N28" i="18"/>
  <c r="N11" i="18"/>
  <c r="N39" i="18"/>
  <c r="N27" i="18"/>
  <c r="N10" i="18"/>
  <c r="N46" i="18"/>
  <c r="N14" i="18"/>
  <c r="N38" i="18"/>
  <c r="N26" i="18"/>
  <c r="N3" i="18" s="1"/>
  <c r="N9" i="18"/>
  <c r="N25" i="18"/>
  <c r="N44" i="18"/>
  <c r="N18" i="18"/>
  <c r="N19" i="18"/>
  <c r="J9" i="18"/>
  <c r="K11" i="18"/>
  <c r="X22" i="18"/>
  <c r="X49" i="18" s="1"/>
  <c r="X55" i="18" s="1"/>
  <c r="X57" i="18" s="1"/>
  <c r="Y22" i="18"/>
  <c r="Y49" i="18" s="1"/>
  <c r="Y55" i="18" s="1"/>
  <c r="Y57" i="18" s="1"/>
  <c r="AB22" i="18"/>
  <c r="AB49" i="18" s="1"/>
  <c r="AB55" i="18" s="1"/>
  <c r="AB57" i="18" s="1"/>
  <c r="AD22" i="18"/>
  <c r="AD49" i="18" s="1"/>
  <c r="AD55" i="18" s="1"/>
  <c r="AD57" i="18" s="1"/>
  <c r="AE22" i="18"/>
  <c r="AE49" i="18" s="1"/>
  <c r="AE55" i="18" s="1"/>
  <c r="AE57" i="18" s="1"/>
  <c r="AM55" i="18"/>
  <c r="AM57" i="18" s="1"/>
  <c r="AL6" i="18"/>
  <c r="AM6" i="18"/>
  <c r="AA49" i="18"/>
  <c r="AA55" i="18" s="1"/>
  <c r="AA57" i="18" s="1"/>
  <c r="Z22" i="18"/>
  <c r="Z49" i="18" s="1"/>
  <c r="Z55" i="18" s="1"/>
  <c r="Z57" i="18" s="1"/>
  <c r="V22" i="18"/>
  <c r="V49" i="18" s="1"/>
  <c r="V55" i="18" s="1"/>
  <c r="V57" i="18" s="1"/>
  <c r="U22" i="18"/>
  <c r="U49" i="18" s="1"/>
  <c r="U55" i="18" s="1"/>
  <c r="U57" i="18" s="1"/>
  <c r="W49" i="18"/>
  <c r="W55" i="18" s="1"/>
  <c r="W57" i="18" s="1"/>
  <c r="T49" i="18"/>
  <c r="T55" i="18" s="1"/>
  <c r="T57" i="18" s="1"/>
  <c r="D15" i="18"/>
  <c r="D22" i="18" s="1"/>
  <c r="D49" i="18" s="1"/>
  <c r="K47" i="18" l="1"/>
  <c r="N47" i="18"/>
  <c r="H47" i="18"/>
  <c r="H32" i="18"/>
  <c r="L20" i="18"/>
  <c r="O20" i="18"/>
  <c r="H15" i="18"/>
  <c r="M32" i="18"/>
  <c r="P32" i="18"/>
  <c r="P15" i="18"/>
  <c r="H20" i="18"/>
  <c r="F20" i="18"/>
  <c r="M20" i="18"/>
  <c r="E47" i="18"/>
  <c r="L32" i="18"/>
  <c r="Q15" i="18"/>
  <c r="Q20" i="18"/>
  <c r="I15" i="18"/>
  <c r="O15" i="18"/>
  <c r="L47" i="18"/>
  <c r="M15" i="18"/>
  <c r="K20" i="18"/>
  <c r="O32" i="18"/>
  <c r="F15" i="18"/>
  <c r="K15" i="18"/>
  <c r="N32" i="18"/>
  <c r="M47" i="18"/>
  <c r="E32" i="18"/>
  <c r="G32" i="18"/>
  <c r="F32" i="18"/>
  <c r="K32" i="18"/>
  <c r="I20" i="18"/>
  <c r="I32" i="18"/>
  <c r="I3" i="18"/>
  <c r="O47" i="18"/>
  <c r="P47" i="18"/>
  <c r="P20" i="18"/>
  <c r="L15" i="18"/>
  <c r="J20" i="18"/>
  <c r="F47" i="18"/>
  <c r="E15" i="18"/>
  <c r="J47" i="18"/>
  <c r="J32" i="18"/>
  <c r="Q32" i="18"/>
  <c r="G15" i="18"/>
  <c r="G47" i="18"/>
  <c r="J15" i="18"/>
  <c r="N20" i="18"/>
  <c r="N15" i="18"/>
  <c r="E20" i="18"/>
  <c r="Q47" i="18"/>
  <c r="I47" i="18"/>
  <c r="G20" i="18"/>
  <c r="O22" i="18" l="1"/>
  <c r="O49" i="18" s="1"/>
  <c r="O55" i="18" s="1"/>
  <c r="O57" i="18" s="1"/>
  <c r="L22" i="18"/>
  <c r="L49" i="18" s="1"/>
  <c r="H22" i="18"/>
  <c r="H49" i="18" s="1"/>
  <c r="I22" i="18"/>
  <c r="I49" i="18" s="1"/>
  <c r="F22" i="18"/>
  <c r="F49" i="18" s="1"/>
  <c r="M22" i="18"/>
  <c r="M49" i="18" s="1"/>
  <c r="J22" i="18"/>
  <c r="J49" i="18" s="1"/>
  <c r="P22" i="18"/>
  <c r="P49" i="18" s="1"/>
  <c r="P55" i="18" s="1"/>
  <c r="P57" i="18" s="1"/>
  <c r="Q22" i="18"/>
  <c r="Q49" i="18" s="1"/>
  <c r="Q55" i="18" s="1"/>
  <c r="Q57" i="18" s="1"/>
  <c r="E22" i="18"/>
  <c r="E49" i="18" s="1"/>
  <c r="N22" i="18"/>
  <c r="N49" i="18" s="1"/>
  <c r="G22" i="18"/>
  <c r="G49" i="18" s="1"/>
  <c r="K22" i="18"/>
  <c r="K49" i="18" s="1"/>
  <c r="N55" i="18" l="1"/>
  <c r="N57" i="18" s="1"/>
  <c r="M55" i="18" l="1"/>
  <c r="M57" i="18" s="1"/>
  <c r="L55" i="18" l="1"/>
  <c r="L57" i="18" s="1"/>
  <c r="K55" i="18" l="1"/>
  <c r="K57" i="18" s="1"/>
  <c r="J55" i="18" l="1"/>
  <c r="J57" i="18" s="1"/>
  <c r="I55" i="18" l="1"/>
  <c r="I57" i="18" s="1"/>
  <c r="H55" i="18" l="1"/>
  <c r="H57" i="18" s="1"/>
  <c r="G55" i="18" l="1"/>
  <c r="G57" i="18" s="1"/>
  <c r="F51" i="18" l="1"/>
  <c r="F55" i="18" s="1"/>
  <c r="F57" i="18" s="1"/>
  <c r="E51" i="18" l="1"/>
  <c r="E55" i="18" s="1"/>
  <c r="E57" i="18" s="1"/>
  <c r="D55" i="18" l="1"/>
  <c r="D57" i="18" s="1"/>
  <c r="H27" i="16" l="1"/>
  <c r="H7" i="16" s="1"/>
  <c r="H44" i="16"/>
  <c r="H61" i="16"/>
  <c r="H78" i="16"/>
  <c r="H95" i="16"/>
  <c r="H112" i="16"/>
  <c r="H117" i="16"/>
  <c r="N22" i="16"/>
  <c r="N20" i="16"/>
  <c r="M7" i="16"/>
  <c r="L7" i="16"/>
  <c r="K19" i="16"/>
  <c r="N19" i="16" s="1"/>
  <c r="K16" i="16"/>
  <c r="N16" i="16" s="1"/>
  <c r="K13" i="16"/>
  <c r="N13" i="16" s="1"/>
  <c r="K12" i="16"/>
  <c r="N12" i="16" s="1"/>
  <c r="K11" i="16"/>
  <c r="N11" i="16" s="1"/>
  <c r="J7" i="16"/>
  <c r="G7" i="16"/>
  <c r="Y53" i="10" l="1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L27" i="10" l="1"/>
  <c r="M27" i="10"/>
  <c r="N27" i="10"/>
  <c r="Y27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K29" i="10"/>
  <c r="K27" i="10"/>
  <c r="K26" i="10" l="1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AB27" i="12"/>
  <c r="AA27" i="12"/>
  <c r="Z27" i="12"/>
  <c r="M27" i="12"/>
  <c r="L27" i="12"/>
  <c r="K27" i="12"/>
  <c r="E17" i="16" l="1"/>
  <c r="F7" i="16" l="1"/>
  <c r="K7" i="16" s="1"/>
  <c r="N7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Svensson</author>
  </authors>
  <commentList>
    <comment ref="AK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Interimrapport 2008Q4</t>
        </r>
      </text>
    </comment>
    <comment ref="AK2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FRK IFRS 081231</t>
        </r>
      </text>
    </comment>
    <comment ref="AK27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FRK IFRS 081231</t>
        </r>
      </text>
    </comment>
    <comment ref="AK29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F-rapport 081231</t>
        </r>
      </text>
    </comment>
    <comment ref="AK38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Anders Svensson:</t>
        </r>
        <r>
          <rPr>
            <sz val="9"/>
            <color indexed="81"/>
            <rFont val="Tahoma"/>
            <family val="2"/>
          </rPr>
          <t xml:space="preserve">
Nya lösta lån 081231</t>
        </r>
      </text>
    </comment>
  </commentList>
</comments>
</file>

<file path=xl/sharedStrings.xml><?xml version="1.0" encoding="utf-8"?>
<sst xmlns="http://schemas.openxmlformats.org/spreadsheetml/2006/main" count="1726" uniqueCount="370">
  <si>
    <t>Central administration</t>
  </si>
  <si>
    <t>Average</t>
  </si>
  <si>
    <t>SEK million</t>
  </si>
  <si>
    <t>Rental income</t>
  </si>
  <si>
    <t>Net operating income</t>
  </si>
  <si>
    <t>Operating profit</t>
  </si>
  <si>
    <t>Interest income</t>
  </si>
  <si>
    <t>Interest expenses</t>
  </si>
  <si>
    <t>Other financial income and expenses</t>
  </si>
  <si>
    <t>Change in fair value of derivative financial instruments</t>
  </si>
  <si>
    <t>Profit before tax</t>
  </si>
  <si>
    <t>Tax</t>
  </si>
  <si>
    <t>Profit for the year</t>
  </si>
  <si>
    <t>Items that will be reclassified to profit of loss:</t>
  </si>
  <si>
    <t>Change in hedging of currency risk</t>
  </si>
  <si>
    <t>Tax attributable to hedging of currency risk</t>
  </si>
  <si>
    <t>Comprehensive income for the year</t>
  </si>
  <si>
    <t xml:space="preserve"> - owners of the parent company</t>
  </si>
  <si>
    <t xml:space="preserve"> - owner of hybrid loans</t>
  </si>
  <si>
    <t xml:space="preserve"> - non-controlling interest</t>
  </si>
  <si>
    <t>Operating expenses</t>
  </si>
  <si>
    <t>Other income and expenses</t>
  </si>
  <si>
    <t>Assets</t>
  </si>
  <si>
    <t>Investment properties</t>
  </si>
  <si>
    <t>Tangible fixed assets</t>
  </si>
  <si>
    <t>Deferred tax asset</t>
  </si>
  <si>
    <t>Financial assets</t>
  </si>
  <si>
    <t>Total non-current assets</t>
  </si>
  <si>
    <t>Cash and cash equivalents</t>
  </si>
  <si>
    <t>Assets held for sale</t>
  </si>
  <si>
    <t>Total current assets</t>
  </si>
  <si>
    <t>Total assets</t>
  </si>
  <si>
    <t>Equity and liabilities</t>
  </si>
  <si>
    <t>Total equity</t>
  </si>
  <si>
    <t>Other liabilites</t>
  </si>
  <si>
    <t>Total non-current liabilities</t>
  </si>
  <si>
    <t>Liabilities held for sale</t>
  </si>
  <si>
    <t>Total current liabilities</t>
  </si>
  <si>
    <t>Total equity and liabilities</t>
  </si>
  <si>
    <t>Total</t>
  </si>
  <si>
    <t>Number of ordinary shares (adjusted for dilution 2014)</t>
  </si>
  <si>
    <t>Opening fair value</t>
  </si>
  <si>
    <t>Investments</t>
  </si>
  <si>
    <t>Divestments</t>
  </si>
  <si>
    <t>Acquisitions</t>
  </si>
  <si>
    <t>Exchange rate differences</t>
  </si>
  <si>
    <t>Closing fair value</t>
  </si>
  <si>
    <t>Properties held for sale</t>
  </si>
  <si>
    <t>Net income from disposal of investment properties</t>
  </si>
  <si>
    <t>Realized change in value</t>
  </si>
  <si>
    <t>Unrealized change in value</t>
  </si>
  <si>
    <t>Total change in fair value</t>
  </si>
  <si>
    <t>Opening</t>
  </si>
  <si>
    <t>Closing</t>
  </si>
  <si>
    <t>Exchange rates SEK/EUR</t>
  </si>
  <si>
    <t>Owner-occupied properties</t>
  </si>
  <si>
    <t>Realized change in fair value</t>
  </si>
  <si>
    <t>Unrealized change in fair value</t>
  </si>
  <si>
    <t>EUR million</t>
  </si>
  <si>
    <t>Intangible assets</t>
  </si>
  <si>
    <t>Fair value properties</t>
  </si>
  <si>
    <t>31 Dec</t>
  </si>
  <si>
    <t>Jan-Dec</t>
  </si>
  <si>
    <t>Net income from revaluation of investment properties</t>
  </si>
  <si>
    <t>Maintenance</t>
  </si>
  <si>
    <t>Translation differences</t>
  </si>
  <si>
    <t>Profit attributable to:</t>
  </si>
  <si>
    <t>Total comprehensive income attributable to:</t>
  </si>
  <si>
    <t xml:space="preserve">Total fair value </t>
  </si>
  <si>
    <t>Revaluation reserve</t>
  </si>
  <si>
    <t>Tax related to revaluation reserve</t>
  </si>
  <si>
    <t>Return on equity, percent</t>
  </si>
  <si>
    <t>Like-for-like growth</t>
  </si>
  <si>
    <t>net operating income, percent</t>
  </si>
  <si>
    <t>rental income, percent</t>
  </si>
  <si>
    <t>Number of apartments</t>
  </si>
  <si>
    <t>Net letting</t>
  </si>
  <si>
    <t>Capitalization rate, percent</t>
  </si>
  <si>
    <t>Discount rate, percent</t>
  </si>
  <si>
    <t>Loan-to-value, percent</t>
  </si>
  <si>
    <t>Loan-to-value, secured loans, percent</t>
  </si>
  <si>
    <t>Loan amount maturing within one year</t>
  </si>
  <si>
    <t>Liquidity</t>
  </si>
  <si>
    <t>Average interest rate, percent</t>
  </si>
  <si>
    <t>Fixed interest term, year</t>
  </si>
  <si>
    <t>n/a</t>
  </si>
  <si>
    <t>-</t>
  </si>
  <si>
    <t>Annual property return, percent</t>
  </si>
  <si>
    <t>Common equity</t>
  </si>
  <si>
    <t>Hybrid loan</t>
  </si>
  <si>
    <t>Non-controlling interest</t>
  </si>
  <si>
    <t>Fair value</t>
  </si>
  <si>
    <t>Walk score</t>
  </si>
  <si>
    <t>Proportion of apartments upgraded, percent</t>
  </si>
  <si>
    <t>London</t>
  </si>
  <si>
    <t>Toronto</t>
  </si>
  <si>
    <t>New York</t>
  </si>
  <si>
    <t>Boston</t>
  </si>
  <si>
    <t>Montreal</t>
  </si>
  <si>
    <t>Paris</t>
  </si>
  <si>
    <t>Duration</t>
  </si>
  <si>
    <t>Interest rate hedge</t>
  </si>
  <si>
    <t>years</t>
  </si>
  <si>
    <t>percent</t>
  </si>
  <si>
    <t>Number of shares</t>
  </si>
  <si>
    <t>Share-capital</t>
  </si>
  <si>
    <t>Share</t>
  </si>
  <si>
    <t>Restricted</t>
  </si>
  <si>
    <t>Currency</t>
  </si>
  <si>
    <t>Unrestricted</t>
  </si>
  <si>
    <t>Sub-total</t>
  </si>
  <si>
    <t>Hybrid</t>
  </si>
  <si>
    <t>Non-controlling</t>
  </si>
  <si>
    <t>Total Equity</t>
  </si>
  <si>
    <t>ordinary</t>
  </si>
  <si>
    <t>preference</t>
  </si>
  <si>
    <t>total</t>
  </si>
  <si>
    <t>premium</t>
  </si>
  <si>
    <t>reserves</t>
  </si>
  <si>
    <t>translation</t>
  </si>
  <si>
    <t>loans</t>
  </si>
  <si>
    <t>interest</t>
  </si>
  <si>
    <t>Closing balance</t>
  </si>
  <si>
    <t>Restated to IFRS</t>
  </si>
  <si>
    <t>Share split</t>
  </si>
  <si>
    <t>Other comprehensive income</t>
  </si>
  <si>
    <t>Share issue</t>
  </si>
  <si>
    <t>Bonus issue</t>
  </si>
  <si>
    <t>Capital contribution</t>
  </si>
  <si>
    <t>Dividend</t>
  </si>
  <si>
    <t>Issue hybrid bond</t>
  </si>
  <si>
    <t>Purchase hybrid bond</t>
  </si>
  <si>
    <t>Redistribution</t>
  </si>
  <si>
    <t>Acquired minority</t>
  </si>
  <si>
    <t>Group contribution</t>
  </si>
  <si>
    <t>Tax on group contribution</t>
  </si>
  <si>
    <t>IFRS</t>
  </si>
  <si>
    <t>kvot 2700</t>
  </si>
  <si>
    <t>Difference due to different FX rates</t>
  </si>
  <si>
    <t>- whereof income return, percentage points</t>
  </si>
  <si>
    <t>- whereof value growth, percentage points</t>
  </si>
  <si>
    <t xml:space="preserve">Issuer Credit rating </t>
  </si>
  <si>
    <t>BBB</t>
  </si>
  <si>
    <t>BBB-</t>
  </si>
  <si>
    <t>BB+</t>
  </si>
  <si>
    <t>Debt maturity</t>
  </si>
  <si>
    <t>Debt maturity, year</t>
  </si>
  <si>
    <t>Volume</t>
  </si>
  <si>
    <t>fair value properties</t>
  </si>
  <si>
    <t>consolidated statement of comprehensive income</t>
  </si>
  <si>
    <t>consolidated statement of financial position</t>
  </si>
  <si>
    <t>consolidated statement of changes in equity</t>
  </si>
  <si>
    <t>key figures</t>
  </si>
  <si>
    <t>Earnings per share before and after dilution</t>
  </si>
  <si>
    <t>Repurchase of hybrid loans</t>
  </si>
  <si>
    <t>Premium hybrid loans</t>
  </si>
  <si>
    <t>Cash flows from operating activities</t>
  </si>
  <si>
    <t>Operating surplus</t>
  </si>
  <si>
    <t>Depreciation</t>
  </si>
  <si>
    <t>Interest paid</t>
  </si>
  <si>
    <t>Income tax paid</t>
  </si>
  <si>
    <t>Cash flow before changes in working capital</t>
  </si>
  <si>
    <t>Changes in working capital</t>
  </si>
  <si>
    <t>Change in current assets</t>
  </si>
  <si>
    <t>Change in current liabilities</t>
  </si>
  <si>
    <t>Sum changes in working capital</t>
  </si>
  <si>
    <t>Net cash generated from operating activities</t>
  </si>
  <si>
    <t>Cash flows from investing activities</t>
  </si>
  <si>
    <t>Investments in intangible assets</t>
  </si>
  <si>
    <t>Investments in investment properties</t>
  </si>
  <si>
    <t>Acquisition of investment properties (Asset deal)</t>
  </si>
  <si>
    <t>Acquisition of other net assets (Share deal- loans)</t>
  </si>
  <si>
    <t>Proceeds from sales of investment properties</t>
  </si>
  <si>
    <t>Proceeds from sales of other net assets (Share deal)</t>
  </si>
  <si>
    <t>Increase/decrease in other fixed assets</t>
  </si>
  <si>
    <t>Cash flow from investing activities</t>
  </si>
  <si>
    <t>Financing activities</t>
  </si>
  <si>
    <t>Proceeds from share issue</t>
  </si>
  <si>
    <t>Proceeds from capital contribution/Minority</t>
  </si>
  <si>
    <t>Proceeds from borrowings</t>
  </si>
  <si>
    <t>Repayments of borrowings</t>
  </si>
  <si>
    <t>Repayment hybrid loan</t>
  </si>
  <si>
    <t>Proceeds from derivative financial instruments</t>
  </si>
  <si>
    <t>Paid dividend</t>
  </si>
  <si>
    <t>Paid dividend to minority</t>
  </si>
  <si>
    <t>Paid dividend to preference shareholders</t>
  </si>
  <si>
    <t>Paid group contributions</t>
  </si>
  <si>
    <t>Cash flow from financing activities</t>
  </si>
  <si>
    <t>Change in cash and cash equivalents</t>
  </si>
  <si>
    <t>Cash and cash equivalents at the beginning of the year/period</t>
  </si>
  <si>
    <t>Translation difference in cash and bank</t>
  </si>
  <si>
    <t>Cash and cash equivalents at the end of the year/period</t>
  </si>
  <si>
    <t>IR1806</t>
  </si>
  <si>
    <t>average</t>
  </si>
  <si>
    <t>opening</t>
  </si>
  <si>
    <t>closing</t>
  </si>
  <si>
    <t>Exchange rates</t>
  </si>
  <si>
    <t>091231</t>
  </si>
  <si>
    <t>080630</t>
  </si>
  <si>
    <t>070630</t>
  </si>
  <si>
    <t>18 months</t>
  </si>
  <si>
    <t>12 months</t>
  </si>
  <si>
    <t>051231</t>
  </si>
  <si>
    <t>041231</t>
  </si>
  <si>
    <t>GAAP</t>
  </si>
  <si>
    <t>061231</t>
  </si>
  <si>
    <t>071231</t>
  </si>
  <si>
    <t>081231</t>
  </si>
  <si>
    <t>investments</t>
  </si>
  <si>
    <t>IR1812</t>
  </si>
  <si>
    <t>Interest expenses hybrid loan</t>
  </si>
  <si>
    <t/>
  </si>
  <si>
    <t>Unencumbered asset ratio</t>
  </si>
  <si>
    <t>Amortization IFRS leasing</t>
  </si>
  <si>
    <t>Interest coverage ratio 12 months</t>
  </si>
  <si>
    <t>Akelius Residential Property AB (publ)</t>
  </si>
  <si>
    <t>Growth in-place rent comparable properties 12 months, percent</t>
  </si>
  <si>
    <t>Share capital</t>
  </si>
  <si>
    <t>Share premium</t>
  </si>
  <si>
    <t>Retained earnings</t>
  </si>
  <si>
    <t>Non controlling interests</t>
  </si>
  <si>
    <t>Repurchase preference shares</t>
  </si>
  <si>
    <t>Opening balance at 2020-01-01</t>
  </si>
  <si>
    <t>Divestment of minority</t>
  </si>
  <si>
    <t>EUR/sqm</t>
  </si>
  <si>
    <t xml:space="preserve"> - hybrid bonds</t>
  </si>
  <si>
    <t>Hybrid bonds</t>
  </si>
  <si>
    <t>Lease liabilties</t>
  </si>
  <si>
    <t>cash flow statement</t>
  </si>
  <si>
    <t>Real vacancy rate, percent</t>
  </si>
  <si>
    <t>EBITDA</t>
  </si>
  <si>
    <t>Change in fair value of derivatives</t>
  </si>
  <si>
    <t>Current tax</t>
  </si>
  <si>
    <t xml:space="preserve"> - owners of the Parent Company</t>
  </si>
  <si>
    <t>Total comprehensive income attributable to</t>
  </si>
  <si>
    <t>Realized revaluation of investment properties</t>
  </si>
  <si>
    <t>Unrealized revaluation of investment properties</t>
  </si>
  <si>
    <t xml:space="preserve">0-1 </t>
  </si>
  <si>
    <t>1-2</t>
  </si>
  <si>
    <t>2-3</t>
  </si>
  <si>
    <t>3-4</t>
  </si>
  <si>
    <t>4-5</t>
  </si>
  <si>
    <t>5-6</t>
  </si>
  <si>
    <t>6-7</t>
  </si>
  <si>
    <t>7-8</t>
  </si>
  <si>
    <t>8-9</t>
  </si>
  <si>
    <t>9-10</t>
  </si>
  <si>
    <t>&gt; 10</t>
  </si>
  <si>
    <t>Dividend A-shares</t>
  </si>
  <si>
    <t>Dividend D-shares</t>
  </si>
  <si>
    <t>Loans</t>
  </si>
  <si>
    <t>Restructuring expenses</t>
  </si>
  <si>
    <t>Tax on items that may be reclassified</t>
  </si>
  <si>
    <t>Acquisition of other assets</t>
  </si>
  <si>
    <t>Rentable area, thousand sqm</t>
  </si>
  <si>
    <t>Real vacancy rate, residential, percent</t>
  </si>
  <si>
    <t>Vacancy rate, residential, percent</t>
  </si>
  <si>
    <t>Interest coverage ratio excluding realized value growth 12 months</t>
  </si>
  <si>
    <t>Right-of-use-assets</t>
  </si>
  <si>
    <t>Derivatives</t>
  </si>
  <si>
    <t>Receivables and other assets</t>
  </si>
  <si>
    <t>Provisions</t>
  </si>
  <si>
    <t>Other liabilities</t>
  </si>
  <si>
    <t>Interest-bearing liabilities</t>
  </si>
  <si>
    <t xml:space="preserve"> - unsecured loans</t>
  </si>
  <si>
    <t xml:space="preserve"> - secured loans</t>
  </si>
  <si>
    <t>Subtotal interest-bearing liabilities</t>
  </si>
  <si>
    <t>Total interest-bearing liabilities</t>
  </si>
  <si>
    <t>In-place rent,
EUR/sqm/month</t>
  </si>
  <si>
    <t>New lease level
EUR/sqm/month</t>
  </si>
  <si>
    <t>Central administrative expenses</t>
  </si>
  <si>
    <t>Investments in properties</t>
  </si>
  <si>
    <t>Acquisition of properties</t>
  </si>
  <si>
    <t>Sale of properties</t>
  </si>
  <si>
    <t>Sale of other assets</t>
  </si>
  <si>
    <t>Loans raised</t>
  </si>
  <si>
    <t>Repayment of loans</t>
  </si>
  <si>
    <t>Amortization leasing</t>
  </si>
  <si>
    <t>Cash flow for the period</t>
  </si>
  <si>
    <t>Cash and cash equivalents at the beginning of the period</t>
  </si>
  <si>
    <t>Translation differences in cash and cash equivalents</t>
  </si>
  <si>
    <t>Opening balance at 2018-01-01</t>
  </si>
  <si>
    <t>Total comprehensive income for the year</t>
  </si>
  <si>
    <t xml:space="preserve">Acquired minority </t>
  </si>
  <si>
    <t>Closing balance at 2018-12-31</t>
  </si>
  <si>
    <t>Opening balance at 2019-01-01</t>
  </si>
  <si>
    <t>EUR conversion</t>
  </si>
  <si>
    <t>Adjusted opening balance</t>
  </si>
  <si>
    <t>Redeemed shares</t>
  </si>
  <si>
    <t>Closing balance at 2019-12-31</t>
  </si>
  <si>
    <t xml:space="preserve">Other transactions with minority </t>
  </si>
  <si>
    <t>Closing balance at 2020-12-31</t>
  </si>
  <si>
    <t>Opening balance at 2021-01-01</t>
  </si>
  <si>
    <t>Cash and cash equivalents at the end of the period</t>
  </si>
  <si>
    <t>Credit rating, Fitch Ratings</t>
  </si>
  <si>
    <t>Credit rating, Standard &amp; Poor's</t>
  </si>
  <si>
    <t>BBB+</t>
  </si>
  <si>
    <t>Senior unsecured debt</t>
  </si>
  <si>
    <t>Subordinated hybrid bonds (50 percent equity content)</t>
  </si>
  <si>
    <t>Deferred tax liabilities</t>
  </si>
  <si>
    <t>Total comprehensive income for the period</t>
  </si>
  <si>
    <t>Currency translation reserve</t>
  </si>
  <si>
    <t>Equity ratio, percent</t>
  </si>
  <si>
    <t>consolidated statement of cash flow</t>
  </si>
  <si>
    <t xml:space="preserve">Hedge of net investments </t>
  </si>
  <si>
    <t>owners of the Parent Company</t>
  </si>
  <si>
    <t xml:space="preserve">non-controlling interests </t>
  </si>
  <si>
    <t>Profit for the period / year discontinued operations*</t>
  </si>
  <si>
    <t xml:space="preserve"> - continuing operations*</t>
  </si>
  <si>
    <t xml:space="preserve"> - discontinued operations*</t>
  </si>
  <si>
    <t>owner of hybrid loans</t>
  </si>
  <si>
    <t>City</t>
  </si>
  <si>
    <t>Canada</t>
  </si>
  <si>
    <t>Austin</t>
  </si>
  <si>
    <t>Sale of discontinued operations</t>
  </si>
  <si>
    <t>Closing balance at 2021-12-31</t>
  </si>
  <si>
    <t xml:space="preserve">Financial assets </t>
  </si>
  <si>
    <t>Change in fair value of financial assets</t>
  </si>
  <si>
    <t>Divestment of non-controlling interests</t>
  </si>
  <si>
    <t>- whereof transaction cost, percentage points</t>
  </si>
  <si>
    <t>Opening balance at 2022-01-01</t>
  </si>
  <si>
    <t>Items that may be reclassified to profit of loss</t>
  </si>
  <si>
    <t>Profit or loss for the period</t>
  </si>
  <si>
    <t>Profit or loss for the period / year continuing operations*</t>
  </si>
  <si>
    <t>Profit or loss for the period / year</t>
  </si>
  <si>
    <t>Operating profit or loss</t>
  </si>
  <si>
    <t>Profit or loss before tax</t>
  </si>
  <si>
    <t>Profit or loss attributable to</t>
  </si>
  <si>
    <t>*due to discontinued operations in Denmark, Germany and Sweden in Q3 2021</t>
  </si>
  <si>
    <t>Profit or loss for the year</t>
  </si>
  <si>
    <t>Purchase of non-controlling interests</t>
  </si>
  <si>
    <t>Interest received</t>
  </si>
  <si>
    <t>Ottawa</t>
  </si>
  <si>
    <t>Interest expenses hybrid bonds</t>
  </si>
  <si>
    <t>Transaction with non-controlling interests</t>
  </si>
  <si>
    <t>Depreciation, impairment and operational foreign exchange differences</t>
  </si>
  <si>
    <t>Fair value properties, EUR per sqm</t>
  </si>
  <si>
    <t>Closing balance at 2022-12-31</t>
  </si>
  <si>
    <t>Sale of financial assets</t>
  </si>
  <si>
    <t>Quebec City</t>
  </si>
  <si>
    <t>Opening balance at 2023-01-01</t>
  </si>
  <si>
    <t>Deferred tax</t>
  </si>
  <si>
    <t>Preferred equity</t>
  </si>
  <si>
    <t>Acquisition of financial assets</t>
  </si>
  <si>
    <t>Rent potential, percent</t>
  </si>
  <si>
    <t>Transaction costs</t>
  </si>
  <si>
    <t>Change in capitalization rate like-for-like properties, percentage points</t>
  </si>
  <si>
    <t>Europe</t>
  </si>
  <si>
    <t>Washington D.C.</t>
  </si>
  <si>
    <t>US</t>
  </si>
  <si>
    <t>Total/Average</t>
  </si>
  <si>
    <t xml:space="preserve">Translation differences </t>
  </si>
  <si>
    <t xml:space="preserve">Total comprehensive income </t>
  </si>
  <si>
    <t>Reversal of restructuring expenses</t>
  </si>
  <si>
    <t>Cash flow from operating activities</t>
  </si>
  <si>
    <t>Closing balance at 2023-12-31</t>
  </si>
  <si>
    <t>BB</t>
  </si>
  <si>
    <t>Earnings per share, basic and diluted, EUR</t>
  </si>
  <si>
    <t>Opening balance at 2024-01-01</t>
  </si>
  <si>
    <t>Cash from derivatives</t>
  </si>
  <si>
    <t>Number of ordinary shares, including eventual ongoing issue</t>
  </si>
  <si>
    <t>Jan-Jun</t>
  </si>
  <si>
    <t>30 Jun</t>
  </si>
  <si>
    <t>Jan-Mar</t>
  </si>
  <si>
    <t>31 Mar</t>
  </si>
  <si>
    <t>Jan-Sep</t>
  </si>
  <si>
    <t>30 Sep</t>
  </si>
  <si>
    <t>Closing balance at 2024-09-30</t>
  </si>
  <si>
    <t>loan portfolio as of September 30, 2024</t>
  </si>
  <si>
    <t>property portfolio as of September 30,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</si>
</sst>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5">
    <numFmt numFmtId="164" formatCode="_-* #,##0_-;\-* #,##0_-;_-* &quot;-&quot;_-;_-@_-"/>
    <numFmt numFmtId="165" formatCode="_-* #,##0.00\ &quot;kr&quot;_-;\-* #,##0.00\ &quot;kr&quot;_-;_-* &quot;-&quot;??\ &quot;kr&quot;_-;_-@_-"/>
    <numFmt numFmtId="166" formatCode="_-* #,##0.00_-;\-* #,##0.00_-;_-* &quot;-&quot;??_-;_-@_-"/>
    <numFmt numFmtId="167" formatCode="0.0"/>
    <numFmt numFmtId="168" formatCode="0.0000"/>
    <numFmt numFmtId="169" formatCode="#,##0.0000"/>
    <numFmt numFmtId="170" formatCode="0.0%"/>
    <numFmt numFmtId="171" formatCode="#,##0.0"/>
    <numFmt numFmtId="172" formatCode="_-* #,##0\ _k_r_-;\-* #,##0\ _k_r_-;_-* &quot;-&quot;\ _k_r_-;_-@_-"/>
    <numFmt numFmtId="173" formatCode="_-* #,##0.00\ _k_r_-;\-* #,##0.00\ _k_r_-;_-* &quot;-&quot;??\ _k_r_-;_-@_-"/>
    <numFmt numFmtId="174" formatCode="0.000%"/>
    <numFmt numFmtId="175" formatCode="#,##0.000"/>
    <numFmt numFmtId="176" formatCode="0.000000"/>
    <numFmt numFmtId="177" formatCode="[$-809]dd\ mmmm\ yyyy;@"/>
    <numFmt numFmtId="178" formatCode="_-* #,##0.00\ [$€]_-;\-* #,##0.00\ [$€]_-;_-* &quot;-&quot;??\ [$€]_-;_-@_-"/>
    <numFmt numFmtId="179" formatCode="#,##0;[Red]&quot;-&quot;#,##0"/>
    <numFmt numFmtId="180" formatCode="_-[$€-2]* #,##0.00_-;\-[$€-2]* #,##0.00_-;_-[$€-2]* &quot;-&quot;??_-"/>
    <numFmt numFmtId="181" formatCode="#,##0.0_);\(#,###.0\);"/>
    <numFmt numFmtId="182" formatCode="mmmm\-yy"/>
    <numFmt numFmtId="183" formatCode="_-&quot;£&quot;* #,##0.00_-;\-&quot;£&quot;* #,##0.00_-;_-&quot;£&quot;* &quot;-&quot;??_-;_-@_-"/>
    <numFmt numFmtId="184" formatCode="m\o\n\th\ d\,\ yyyy"/>
    <numFmt numFmtId="185" formatCode="#.00"/>
    <numFmt numFmtId="186" formatCode="#."/>
    <numFmt numFmtId="187" formatCode="#,##0.0_);\(#,##0.0\)"/>
    <numFmt numFmtId="188" formatCode="mm/dd/yy"/>
    <numFmt numFmtId="189" formatCode="#,##0.00\ &quot;F&quot;;[Red]\-#,##0.00\ &quot;F&quot;"/>
    <numFmt numFmtId="190" formatCode="_-* #,##0.00\ &quot;F&quot;_-;\-* #,##0.00\ &quot;F&quot;_-;_-* &quot;-&quot;??\ &quot;F&quot;_-;_-@_-"/>
    <numFmt numFmtId="191" formatCode="[$€-2]\ #,##0.00"/>
    <numFmt numFmtId="192" formatCode="_-[$€]* #,##0.00_-;\-[$€]* #,##0.00_-;_-[$€]* &quot;-&quot;??_-;_-@_-"/>
    <numFmt numFmtId="193" formatCode="_-* #,##0.00\ _P_t_a_-;\-* #,##0.00\ _P_t_a_-;_-* &quot;-&quot;??\ _P_t_a_-;_-@_-"/>
    <numFmt numFmtId="194" formatCode="#,##0.0,&quot; TDM&quot;"/>
    <numFmt numFmtId="195" formatCode="#,##0.0,,&quot; Mio DM&quot;"/>
    <numFmt numFmtId="196" formatCode="#,##0.0\ ;\(#,##0.0\)"/>
    <numFmt numFmtId="197" formatCode="0.0_)\%;\(0.0\)\%;0.0_)\%;@_)_%"/>
    <numFmt numFmtId="198" formatCode="#,##0.0_)_%;\(#,##0.0\)_%;0.0_)_%;@_)_%"/>
    <numFmt numFmtId="199" formatCode="#,##0.0_);\(#,##0.0\);#,##0.0_);@_)"/>
    <numFmt numFmtId="200" formatCode="&quot;£&quot;_(#,##0.00_);&quot;£&quot;\(#,##0.00\);&quot;£&quot;_(0.00_);@_)"/>
    <numFmt numFmtId="201" formatCode="&quot;$&quot;_(#,##0.00_);&quot;$&quot;\(#,##0.00\)"/>
    <numFmt numFmtId="202" formatCode="&quot;$&quot;_(#,##0.00_);&quot;$&quot;\(#,##0.00\);&quot;$&quot;_(0.00_);@_)"/>
    <numFmt numFmtId="203" formatCode="#,##0.00_);\(#,##0.00\);0.00_);@_)"/>
    <numFmt numFmtId="204" formatCode="#,##0.00_ ;[Red]\-#,##0.00;\-"/>
    <numFmt numFmtId="205" formatCode="0.0000000"/>
    <numFmt numFmtId="206" formatCode="#,##0\ \ "/>
    <numFmt numFmtId="207" formatCode="_-* #,##0\ _D_M_-;\-* #,##0\ _D_M_-;_-* &quot;-&quot;??\ _D_M_-;_-@_-"/>
    <numFmt numFmtId="208" formatCode="000"/>
    <numFmt numFmtId="209" formatCode="#,##0\ \ ;[Red]\-\ #,##0\ \ ;\-"/>
    <numFmt numFmtId="210" formatCode="d/m/yy"/>
    <numFmt numFmtId="211" formatCode="0\ %\ "/>
    <numFmt numFmtId="212" formatCode="#,##0_ ;[Red]\-#,##0\ "/>
    <numFmt numFmtId="213" formatCode="d/\ mmm\ yy"/>
    <numFmt numFmtId="214" formatCode="#0"/>
    <numFmt numFmtId="215" formatCode="#,000"/>
    <numFmt numFmtId="216" formatCode="#,##0.00_ ;[Red]\-#,##0.00_ ;\-"/>
    <numFmt numFmtId="217" formatCode="\€_(#,##0.00_);\€\(#,##0.00\);\€_(0.00_);@_)"/>
    <numFmt numFmtId="218" formatCode="0_)"/>
    <numFmt numFmtId="219" formatCode="#,##0_)\x;\(#,##0\)\x;0_)\x;@_)_x"/>
    <numFmt numFmtId="220" formatCode="#,##0.0_)\x;\(#,##0.0\)\x"/>
    <numFmt numFmtId="221" formatCode="#,##0.0_)\x;\(#,##0.0\)\x;0.0_)\x;@_)_x"/>
    <numFmt numFmtId="222" formatCode="#,##0.0_)_x;\(#,##0.0\)_x"/>
    <numFmt numFmtId="223" formatCode="#,##0_)_x;\(#,##0\)_x;0_)_x;@_)_x"/>
    <numFmt numFmtId="224" formatCode="#,##0.0_)_x;\(#,##0.0\)_x;0.0_)_x;@_)_x"/>
    <numFmt numFmtId="225" formatCode="0.0_)\%;\(0.0\)\%"/>
    <numFmt numFmtId="226" formatCode="#,##0.0_)_%;\(#,##0.0\)_%"/>
    <numFmt numFmtId="227" formatCode="#,##0;\(#,##0\)"/>
    <numFmt numFmtId="228" formatCode="#,##0.00;[=0]&quot;-&quot;;#,##0.00"/>
    <numFmt numFmtId="229" formatCode="0\A"/>
    <numFmt numFmtId="230" formatCode="#,##0.00&quot; DM&quot;"/>
    <numFmt numFmtId="231" formatCode="* #,##0;* \-\ #,##0;&quot;  ---  &quot;;@"/>
    <numFmt numFmtId="232" formatCode="_(* #,##0.0_);_(* \(#,##0.0\);_(* &quot;-&quot;?_);@_)"/>
    <numFmt numFmtId="233" formatCode="0.0_);[Red]\(0.0\)"/>
    <numFmt numFmtId="234" formatCode="###\-###\-####"/>
    <numFmt numFmtId="235" formatCode="###\-####"/>
    <numFmt numFmtId="236" formatCode="&quot;$&quot;#,##0.00"/>
    <numFmt numFmtId="237" formatCode="&quot;$&quot;#,##0.000"/>
    <numFmt numFmtId="238" formatCode="General_)"/>
    <numFmt numFmtId="239" formatCode="#,##0.0_);[Red]\(#,##0.0\)"/>
    <numFmt numFmtId="240" formatCode="[Red][&gt;0.0000001]\+#,##0.?#;[Red][&lt;-0.0000001]\-#,##0.?#;[Green]&quot;=  &quot;"/>
    <numFmt numFmtId="241" formatCode="0.000_)"/>
    <numFmt numFmtId="242" formatCode="_(* #,##0_);_(* \(#,##0\);_(* &quot;TBD&quot;_);_(@_)"/>
    <numFmt numFmtId="243" formatCode="mm\-\y\y"/>
    <numFmt numFmtId="244" formatCode="[&gt;=1000000]#,###,,&quot; m&quot;;[&gt;=1000]#,###,&quot; k&quot;;#,##0"/>
    <numFmt numFmtId="245" formatCode="_-* #,##0.00\ [$€-1]_-;\-* #,##0.00\ [$€-1]_-;_-* &quot;-&quot;??\ [$€-1]_-"/>
    <numFmt numFmtId="246" formatCode="#,##0[$€];[Red]\-#,##0[$€]"/>
    <numFmt numFmtId="247" formatCode="&quot;$&quot;&quot; &quot;#,##0_);\(&quot;$&quot;&quot; &quot;#,##0\);\-_)"/>
    <numFmt numFmtId="248" formatCode="0%_);\(0%\);\-_)"/>
    <numFmt numFmtId="249" formatCode="#,##0_);\(#,##0\);\-_)"/>
    <numFmt numFmtId="250" formatCode="&quot;$&quot;&quot; &quot;#,##0.00_);\(&quot;$&quot;&quot; &quot;#,##0.00\);\-_)"/>
    <numFmt numFmtId="251" formatCode="0.00%_);\(0.00%\);\-_)"/>
    <numFmt numFmtId="252" formatCode="#,##0.00_);\(#,##0.00\);\-_)"/>
    <numFmt numFmtId="253" formatCode="m/d/yy_);m/d/yy_);\-_)"/>
    <numFmt numFmtId="254" formatCode="\•\ \ @"/>
    <numFmt numFmtId="255" formatCode="#,##0.000_);\(#,##0.000\)"/>
    <numFmt numFmtId="256" formatCode="&quot;$&quot;&quot; &quot;#,##0.0_);\(&quot;$&quot;&quot; &quot;#,##0.0\)"/>
    <numFmt numFmtId="257" formatCode="&quot;$&quot;&quot; &quot;#,##0.00_);\(&quot;$&quot;&quot; &quot;#,##0.00\)"/>
    <numFmt numFmtId="258" formatCode="&quot;$&quot;&quot; &quot;#,##0.000_);\(&quot;$&quot;&quot; &quot;#,##0.000\)"/>
    <numFmt numFmtId="259" formatCode="\ \ _•\–\ \ \ \ @"/>
    <numFmt numFmtId="260" formatCode="m/d/yy_)"/>
    <numFmt numFmtId="261" formatCode="m/yy&quot; &quot;"/>
    <numFmt numFmtId="262" formatCode="_ * #,##0_ ;_ * \-#,##0_ ;_ * &quot;-&quot;_ ;_ @_ "/>
    <numFmt numFmtId="263" formatCode="_ * #,##0.00_ ;_ * \-#,##0.00_ ;_ * &quot;-&quot;??_ ;_ @_ "/>
    <numFmt numFmtId="264" formatCode="_([$€]* #,##0.00_);_([$€]* \(#,##0.00\);_([$€]* &quot;-&quot;??_);_(@_)"/>
    <numFmt numFmtId="265" formatCode="#\ ?/?_)"/>
    <numFmt numFmtId="266" formatCode="_-* #,##0.00\ _F_-;\-* #,##0.00\ _F_-;_-* &quot;-&quot;??\ _F_-;_-@_-"/>
    <numFmt numFmtId="267" formatCode="#,##0\x_);\(#,##0\x\)"/>
    <numFmt numFmtId="268" formatCode="#,##0%_);\(#,##0%\)"/>
    <numFmt numFmtId="269" formatCode="0.0&quot; X EBITDA&quot;"/>
    <numFmt numFmtId="270" formatCode="0.0%_);\(0.0%\)"/>
    <numFmt numFmtId="271" formatCode="#,##0&quot;x&quot;_);\(#,##0&quot;x&quot;\)"/>
    <numFmt numFmtId="272" formatCode="#,##0.0&quot;x&quot;_);\(#,##0.0&quot;x&quot;\)"/>
    <numFmt numFmtId="273" formatCode="#,##0.00&quot;x&quot;_);\(#,##0.00&quot;x&quot;\)"/>
    <numFmt numFmtId="274" formatCode="_ &quot;DEM&quot;* #,##0.00_ ;_ &quot;DEM&quot;* \-#,##0.00_ ;_ &quot;DEM&quot;* &quot;-&quot;??_ ;_ @_ "/>
    <numFmt numFmtId="275" formatCode="_-* #,##0.00\ _€_-;\-* #,##0.00\ _€_-;_-* &quot;-&quot;??\ _€_-;_-@_-"/>
    <numFmt numFmtId="276" formatCode="_-* #,##0_-;\-* #,##0_-;_-* &quot;-&quot;??_-;_-@_-"/>
    <numFmt numFmtId="277" formatCode="_-* #,##0\ _k_r_-;\-* #,##0\ _k_r_-;_-* &quot;-&quot;??\ _k_r_-;_-@_-"/>
    <numFmt numFmtId="278" formatCode="_-* #,##0.0_-;\-* #,##0.0_-;_-* &quot;-&quot;??_-;_-@_-"/>
  </numFmts>
  <fonts count="243">
    <font>
      <sz val="12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b/>
      <sz val="11"/>
      <color rgb="FF172B53"/>
      <name val="Verdana"/>
      <family val="2"/>
    </font>
    <font>
      <sz val="11"/>
      <name val="Verdana"/>
      <family val="2"/>
    </font>
    <font>
      <sz val="11"/>
      <color theme="0"/>
      <name val="Verdana"/>
      <family val="2"/>
    </font>
    <font>
      <b/>
      <sz val="11"/>
      <name val="Verdana"/>
      <family val="2"/>
    </font>
    <font>
      <b/>
      <sz val="14"/>
      <color rgb="FF172B53"/>
      <name val="Verdana"/>
      <family val="2"/>
    </font>
    <font>
      <i/>
      <sz val="11"/>
      <color theme="1"/>
      <name val="Verdana"/>
      <family val="2"/>
    </font>
    <font>
      <b/>
      <i/>
      <sz val="11"/>
      <color theme="1"/>
      <name val="Verdana"/>
      <family val="2"/>
    </font>
    <font>
      <sz val="11"/>
      <color rgb="FF0000FF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Verdana"/>
      <family val="2"/>
    </font>
    <font>
      <sz val="11"/>
      <color rgb="FF00B05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Segoe UI"/>
      <family val="2"/>
    </font>
    <font>
      <b/>
      <sz val="18"/>
      <color theme="3"/>
      <name val="Calibri Light"/>
      <family val="2"/>
      <scheme val="major"/>
    </font>
    <font>
      <b/>
      <sz val="11"/>
      <color indexed="8"/>
      <name val="Calibri"/>
      <family val="2"/>
    </font>
    <font>
      <sz val="11"/>
      <color theme="1"/>
      <name val="Segoe UI"/>
      <family val="2"/>
    </font>
    <font>
      <sz val="11"/>
      <color indexed="8"/>
      <name val="Segoe UI"/>
      <family val="2"/>
    </font>
    <font>
      <b/>
      <sz val="12"/>
      <color theme="1"/>
      <name val="Segoe UI"/>
      <family val="2"/>
    </font>
    <font>
      <u/>
      <sz val="11"/>
      <color theme="10"/>
      <name val="Calibri"/>
      <family val="2"/>
      <scheme val="minor"/>
    </font>
    <font>
      <sz val="12"/>
      <color rgb="FF9C6500"/>
      <name val="Segoe U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rgb="FF9C0006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8"/>
      <name val="Tms Rmn"/>
    </font>
    <font>
      <u/>
      <sz val="10"/>
      <color indexed="12"/>
      <name val="Verdana"/>
      <family val="2"/>
    </font>
    <font>
      <u/>
      <sz val="11"/>
      <color theme="10"/>
      <name val="Calibri"/>
      <family val="2"/>
    </font>
    <font>
      <sz val="11"/>
      <color rgb="FF3F3F76"/>
      <name val="Calibri"/>
      <family val="2"/>
    </font>
    <font>
      <sz val="11"/>
      <color indexed="62"/>
      <name val="Calibri"/>
      <family val="2"/>
    </font>
    <font>
      <sz val="10"/>
      <name val="Geneva"/>
    </font>
    <font>
      <b/>
      <sz val="11"/>
      <color theme="0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indexed="6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1"/>
      <color theme="1"/>
      <name val="Calibri"/>
      <family val="2"/>
    </font>
    <font>
      <b/>
      <sz val="18"/>
      <color indexed="56"/>
      <name val="Cambria"/>
      <family val="2"/>
    </font>
    <font>
      <sz val="10"/>
      <name val="MS Sans Serif"/>
      <family val="2"/>
    </font>
    <font>
      <b/>
      <sz val="11"/>
      <color rgb="FF3F3F3F"/>
      <name val="Calibri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</font>
    <font>
      <sz val="10"/>
      <color indexed="12"/>
      <name val="Garamond"/>
      <family val="1"/>
    </font>
    <font>
      <sz val="12"/>
      <name val="Tms Rmn"/>
    </font>
    <font>
      <sz val="10"/>
      <name val="MS Serif"/>
      <family val="1"/>
    </font>
    <font>
      <sz val="1"/>
      <color indexed="8"/>
      <name val="Courier"/>
      <family val="3"/>
    </font>
    <font>
      <sz val="10"/>
      <color indexed="16"/>
      <name val="MS Serif"/>
      <family val="1"/>
    </font>
    <font>
      <b/>
      <sz val="10"/>
      <color indexed="25"/>
      <name val="Arial Narrow"/>
      <family val="2"/>
    </font>
    <font>
      <sz val="10"/>
      <name val="Arial Narrow"/>
      <family val="2"/>
    </font>
    <font>
      <sz val="8"/>
      <name val="Arial"/>
      <family val="2"/>
    </font>
    <font>
      <b/>
      <sz val="12"/>
      <name val="Arial"/>
      <family val="2"/>
    </font>
    <font>
      <b/>
      <sz val="1"/>
      <color indexed="8"/>
      <name val="Courier"/>
      <family val="3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60"/>
      <name val="Calibri"/>
      <family val="2"/>
    </font>
    <font>
      <sz val="10"/>
      <name val="Garamond"/>
      <family val="1"/>
    </font>
    <font>
      <b/>
      <sz val="10"/>
      <name val="Garamond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</font>
    <font>
      <b/>
      <sz val="8"/>
      <color indexed="8"/>
      <name val="Helv"/>
    </font>
    <font>
      <sz val="12"/>
      <color rgb="FF006100"/>
      <name val="Segoe UI"/>
      <family val="2"/>
    </font>
    <font>
      <sz val="12"/>
      <color rgb="FF3F3F76"/>
      <name val="Segoe UI"/>
      <family val="2"/>
    </font>
    <font>
      <b/>
      <sz val="12"/>
      <color rgb="FFFA7D00"/>
      <name val="Segoe UI"/>
      <family val="2"/>
    </font>
    <font>
      <sz val="12"/>
      <color indexed="8"/>
      <name val="Segoe UI"/>
      <family val="2"/>
    </font>
    <font>
      <sz val="10"/>
      <name val="Arial"/>
      <family val="2"/>
      <charset val="161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u/>
      <sz val="10"/>
      <color indexed="61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u/>
      <sz val="11"/>
      <color indexed="12"/>
      <name val="Calibri"/>
      <family val="2"/>
    </font>
    <font>
      <sz val="10"/>
      <color indexed="20"/>
      <name val="Arial"/>
      <family val="2"/>
    </font>
    <font>
      <sz val="10"/>
      <name val="Courier"/>
      <family val="3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9"/>
      <color indexed="9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sz val="8"/>
      <color indexed="9"/>
      <name val="Arial"/>
      <family val="2"/>
    </font>
    <font>
      <b/>
      <i/>
      <sz val="9"/>
      <name val="Arial"/>
      <family val="2"/>
    </font>
    <font>
      <i/>
      <sz val="8"/>
      <color indexed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11"/>
      <name val="Arial"/>
      <family val="2"/>
    </font>
    <font>
      <sz val="10"/>
      <name val="CorpoS"/>
    </font>
    <font>
      <sz val="10"/>
      <name val="Tahoma"/>
      <family val="2"/>
    </font>
    <font>
      <sz val="10"/>
      <name val="Helvetica 35 Thin"/>
      <family val="2"/>
    </font>
    <font>
      <sz val="12"/>
      <name val="Arial"/>
      <family val="2"/>
    </font>
    <font>
      <sz val="10"/>
      <name val="Helv"/>
    </font>
    <font>
      <i/>
      <sz val="9"/>
      <name val="Arial"/>
      <family val="2"/>
    </font>
    <font>
      <b/>
      <sz val="22"/>
      <color indexed="18"/>
      <name val="Arial"/>
      <family val="2"/>
    </font>
    <font>
      <sz val="10"/>
      <name val="Helvetica"/>
      <family val="2"/>
    </font>
    <font>
      <b/>
      <i/>
      <sz val="8"/>
      <color indexed="9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11"/>
      <name val="Book Antiqua"/>
      <family val="1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12"/>
      <name val="Arial"/>
      <family val="2"/>
    </font>
    <font>
      <b/>
      <sz val="10"/>
      <name val="Times New Roman"/>
      <family val="1"/>
    </font>
    <font>
      <sz val="11"/>
      <color indexed="9"/>
      <name val="Segoe UI"/>
      <family val="2"/>
    </font>
    <font>
      <sz val="9"/>
      <color indexed="11"/>
      <name val="Arial"/>
      <family val="2"/>
    </font>
    <font>
      <b/>
      <sz val="12"/>
      <name val="MS Sans Serif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0"/>
      <name val="Meta-Caps"/>
    </font>
    <font>
      <sz val="16"/>
      <name val="Meta-BoldCaps"/>
    </font>
    <font>
      <sz val="7"/>
      <color indexed="14"/>
      <name val="Small Fonts"/>
      <family val="2"/>
    </font>
    <font>
      <sz val="10"/>
      <name val="ConduitITC TT"/>
    </font>
    <font>
      <b/>
      <sz val="10"/>
      <name val="MS Sans Serif"/>
      <family val="2"/>
    </font>
    <font>
      <sz val="8"/>
      <name val="Times New Roman"/>
      <family val="1"/>
    </font>
    <font>
      <b/>
      <sz val="12"/>
      <name val="Times New Roman"/>
      <family val="1"/>
    </font>
    <font>
      <sz val="9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b/>
      <sz val="11"/>
      <color indexed="53"/>
      <name val="Calibri"/>
      <family val="2"/>
    </font>
    <font>
      <b/>
      <sz val="9"/>
      <color indexed="8"/>
      <name val="Arial"/>
      <family val="2"/>
    </font>
    <font>
      <b/>
      <sz val="9"/>
      <color indexed="11"/>
      <name val="Arial"/>
      <family val="2"/>
    </font>
    <font>
      <sz val="12"/>
      <color indexed="9"/>
      <name val="Meta-BoldCaps"/>
    </font>
    <font>
      <sz val="10"/>
      <color indexed="8"/>
      <name val="Book Antiqua"/>
      <family val="1"/>
    </font>
    <font>
      <sz val="9"/>
      <color indexed="9"/>
      <name val="Times New Roman"/>
      <family val="1"/>
    </font>
    <font>
      <b/>
      <sz val="12"/>
      <name val="Helv"/>
    </font>
    <font>
      <b/>
      <sz val="18"/>
      <color indexed="62"/>
      <name val="Cambria"/>
      <family val="2"/>
    </font>
    <font>
      <b/>
      <i/>
      <sz val="9"/>
      <name val="Palatino"/>
      <family val="1"/>
    </font>
    <font>
      <u val="singleAccounting"/>
      <sz val="10"/>
      <name val="Arial"/>
      <family val="2"/>
    </font>
    <font>
      <b/>
      <sz val="9"/>
      <color indexed="14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1"/>
      <name val="Tms Rmn"/>
    </font>
    <font>
      <sz val="11"/>
      <name val="Book Antiqua"/>
      <family val="1"/>
    </font>
    <font>
      <b/>
      <sz val="10"/>
      <name val="MS Sans Serif"/>
      <family val="2"/>
      <charset val="204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8"/>
      <name val="Palatino"/>
      <family val="1"/>
    </font>
    <font>
      <sz val="12"/>
      <color indexed="8"/>
      <name val="Book Antiqua"/>
      <family val="1"/>
    </font>
    <font>
      <sz val="10"/>
      <name val="Geneva"/>
      <family val="2"/>
    </font>
    <font>
      <sz val="10"/>
      <color theme="1"/>
      <name val="Gill Sans"/>
      <family val="2"/>
    </font>
    <font>
      <b/>
      <sz val="10"/>
      <color indexed="8"/>
      <name val="Arial"/>
      <family val="2"/>
    </font>
    <font>
      <b/>
      <sz val="22"/>
      <color indexed="16"/>
      <name val="Arial"/>
      <family val="2"/>
    </font>
    <font>
      <sz val="10"/>
      <name val="Times New Roman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name val="Calibri"/>
      <family val="2"/>
    </font>
    <font>
      <sz val="10"/>
      <name val="Book Antiqua"/>
      <family val="1"/>
    </font>
    <font>
      <sz val="7"/>
      <name val="Small Fonts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rgb="FF006100"/>
      <name val="Verdana"/>
      <family val="2"/>
    </font>
    <font>
      <sz val="11"/>
      <color rgb="FF3F3F76"/>
      <name val="Verdana"/>
      <family val="2"/>
    </font>
    <font>
      <b/>
      <sz val="11"/>
      <color rgb="FFFA7D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9C0006"/>
      <name val="Verdana"/>
      <family val="2"/>
    </font>
    <font>
      <sz val="11"/>
      <color rgb="FF9C5700"/>
      <name val="Verdana"/>
      <family val="2"/>
    </font>
    <font>
      <b/>
      <sz val="11"/>
      <color rgb="FF3F3F3F"/>
      <name val="Verdana"/>
      <family val="2"/>
    </font>
    <font>
      <sz val="11"/>
      <color rgb="FFFA7D00"/>
      <name val="Verdana"/>
      <family val="2"/>
    </font>
    <font>
      <i/>
      <sz val="11"/>
      <color rgb="FF7F7F7F"/>
      <name val="Verdana"/>
      <family val="2"/>
    </font>
    <font>
      <sz val="11"/>
      <color rgb="FF000000"/>
      <name val="Verdana"/>
      <family val="2"/>
    </font>
    <font>
      <b/>
      <sz val="11"/>
      <name val="Calibri"/>
      <family val="2"/>
      <scheme val="minor"/>
    </font>
    <font>
      <b/>
      <sz val="11"/>
      <color rgb="FFFF0000"/>
      <name val="Verdana"/>
      <family val="2"/>
    </font>
    <font>
      <sz val="11"/>
      <color theme="0" tint="-0.249977111117893"/>
      <name val="Verdana"/>
      <family val="2"/>
    </font>
    <font>
      <sz val="11"/>
      <color rgb="FF222B64"/>
      <name val="Verdana"/>
      <family val="2"/>
    </font>
    <font>
      <sz val="11"/>
      <color theme="1"/>
      <name val="Times New Roman"/>
      <family val="1"/>
    </font>
    <font>
      <b/>
      <sz val="8"/>
      <name val="Verdana"/>
      <family val="2"/>
    </font>
    <font>
      <sz val="12"/>
      <name val="Verdana"/>
      <family val="2"/>
    </font>
  </fonts>
  <fills count="9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1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gray0625">
        <fgColor indexed="10"/>
        <b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2"/>
        <bgColor indexed="64"/>
      </patternFill>
    </fill>
    <fill>
      <patternFill patternType="solid">
        <fgColor indexed="32"/>
        <bgColor indexed="32"/>
      </patternFill>
    </fill>
    <fill>
      <patternFill patternType="solid">
        <fgColor indexed="18"/>
        <bgColor indexed="64"/>
      </patternFill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rgb="FFFFFFFF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dotted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53285">
    <xf numFmtId="0" fontId="0" fillId="0" borderId="0"/>
    <xf numFmtId="0" fontId="10" fillId="0" borderId="0"/>
    <xf numFmtId="9" fontId="11" fillId="0" borderId="0" applyFont="0" applyFill="0" applyBorder="0" applyAlignment="0" applyProtection="0"/>
    <xf numFmtId="0" fontId="12" fillId="0" borderId="0"/>
    <xf numFmtId="0" fontId="13" fillId="0" borderId="0"/>
    <xf numFmtId="0" fontId="9" fillId="0" borderId="0"/>
    <xf numFmtId="0" fontId="30" fillId="0" borderId="0"/>
    <xf numFmtId="0" fontId="31" fillId="0" borderId="0" applyNumberFormat="0" applyFill="0" applyBorder="0" applyAlignment="0" applyProtection="0"/>
    <xf numFmtId="0" fontId="32" fillId="0" borderId="5" applyNumberFormat="0" applyFill="0" applyAlignment="0" applyProtection="0"/>
    <xf numFmtId="0" fontId="33" fillId="0" borderId="6" applyNumberFormat="0" applyFill="0" applyAlignment="0" applyProtection="0"/>
    <xf numFmtId="0" fontId="34" fillId="0" borderId="7" applyNumberFormat="0" applyFill="0" applyAlignment="0" applyProtection="0"/>
    <xf numFmtId="0" fontId="34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8" fillId="7" borderId="9" applyNumberFormat="0" applyAlignment="0" applyProtection="0"/>
    <xf numFmtId="0" fontId="40" fillId="0" borderId="10" applyNumberFormat="0" applyFill="0" applyAlignment="0" applyProtection="0"/>
    <xf numFmtId="0" fontId="41" fillId="8" borderId="11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4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6" fillId="0" borderId="0"/>
    <xf numFmtId="9" fontId="2" fillId="0" borderId="0" applyFont="0" applyFill="0" applyBorder="0" applyAlignment="0" applyProtection="0"/>
    <xf numFmtId="177" fontId="47" fillId="0" borderId="0" applyNumberFormat="0" applyFill="0" applyBorder="0" applyAlignment="0" applyProtection="0"/>
    <xf numFmtId="177" fontId="2" fillId="9" borderId="12" applyNumberFormat="0" applyFont="0" applyAlignment="0" applyProtection="0"/>
    <xf numFmtId="166" fontId="2" fillId="0" borderId="0" applyFont="0" applyFill="0" applyBorder="0" applyAlignment="0" applyProtection="0"/>
    <xf numFmtId="0" fontId="53" fillId="5" borderId="0" applyNumberFormat="0" applyBorder="0" applyAlignment="0" applyProtection="0"/>
    <xf numFmtId="0" fontId="30" fillId="0" borderId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2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2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2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2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2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42" borderId="0" applyNumberFormat="0" applyBorder="0" applyAlignment="0" applyProtection="0"/>
    <xf numFmtId="0" fontId="54" fillId="45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2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2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2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2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2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6" fillId="46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45" fillId="3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57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57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57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57" fillId="25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57" fillId="29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57" fillId="33" borderId="0" applyNumberFormat="0" applyBorder="0" applyAlignment="0" applyProtection="0"/>
    <xf numFmtId="0" fontId="56" fillId="50" borderId="0" applyNumberFormat="0" applyBorder="0" applyAlignment="0" applyProtection="0"/>
    <xf numFmtId="0" fontId="56" fillId="51" borderId="0" applyNumberFormat="0" applyBorder="0" applyAlignment="0" applyProtection="0"/>
    <xf numFmtId="0" fontId="56" fillId="52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3" borderId="0" applyNumberFormat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55" fillId="9" borderId="12" applyNumberFormat="0" applyFont="0" applyAlignment="0" applyProtection="0"/>
    <xf numFmtId="0" fontId="55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58" fillId="37" borderId="0" applyNumberFormat="0" applyBorder="0" applyAlignment="0" applyProtection="0"/>
    <xf numFmtId="0" fontId="39" fillId="7" borderId="8" applyNumberFormat="0" applyAlignment="0" applyProtection="0"/>
    <xf numFmtId="0" fontId="59" fillId="7" borderId="8" applyNumberFormat="0" applyAlignment="0" applyProtection="0"/>
    <xf numFmtId="0" fontId="35" fillId="3" borderId="0" applyNumberFormat="0" applyBorder="0" applyAlignment="0" applyProtection="0"/>
    <xf numFmtId="0" fontId="60" fillId="3" borderId="0" applyNumberFormat="0" applyBorder="0" applyAlignment="0" applyProtection="0"/>
    <xf numFmtId="0" fontId="61" fillId="54" borderId="27" applyNumberFormat="0" applyAlignment="0" applyProtection="0"/>
    <xf numFmtId="0" fontId="62" fillId="55" borderId="28" applyNumberFormat="0" applyAlignment="0" applyProtection="0"/>
    <xf numFmtId="16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36" fillId="4" borderId="0" applyNumberFormat="0" applyBorder="0" applyAlignment="0" applyProtection="0"/>
    <xf numFmtId="0" fontId="63" fillId="4" borderId="0" applyNumberFormat="0" applyBorder="0" applyAlignment="0" applyProtection="0"/>
    <xf numFmtId="178" fontId="30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45" fillId="10" borderId="0" applyNumberFormat="0" applyBorder="0" applyAlignment="0" applyProtection="0"/>
    <xf numFmtId="0" fontId="57" fillId="10" borderId="0" applyNumberFormat="0" applyBorder="0" applyAlignment="0" applyProtection="0"/>
    <xf numFmtId="0" fontId="45" fillId="14" borderId="0" applyNumberFormat="0" applyBorder="0" applyAlignment="0" applyProtection="0"/>
    <xf numFmtId="0" fontId="57" fillId="14" borderId="0" applyNumberFormat="0" applyBorder="0" applyAlignment="0" applyProtection="0"/>
    <xf numFmtId="0" fontId="45" fillId="18" borderId="0" applyNumberFormat="0" applyBorder="0" applyAlignment="0" applyProtection="0"/>
    <xf numFmtId="0" fontId="57" fillId="18" borderId="0" applyNumberFormat="0" applyBorder="0" applyAlignment="0" applyProtection="0"/>
    <xf numFmtId="0" fontId="45" fillId="22" borderId="0" applyNumberFormat="0" applyBorder="0" applyAlignment="0" applyProtection="0"/>
    <xf numFmtId="0" fontId="57" fillId="22" borderId="0" applyNumberFormat="0" applyBorder="0" applyAlignment="0" applyProtection="0"/>
    <xf numFmtId="0" fontId="45" fillId="26" borderId="0" applyNumberFormat="0" applyBorder="0" applyAlignment="0" applyProtection="0"/>
    <xf numFmtId="0" fontId="57" fillId="26" borderId="0" applyNumberFormat="0" applyBorder="0" applyAlignment="0" applyProtection="0"/>
    <xf numFmtId="0" fontId="45" fillId="30" borderId="0" applyNumberFormat="0" applyBorder="0" applyAlignment="0" applyProtection="0"/>
    <xf numFmtId="0" fontId="57" fillId="30" borderId="0" applyNumberFormat="0" applyBorder="0" applyAlignment="0" applyProtection="0"/>
    <xf numFmtId="0" fontId="4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38" borderId="0" applyNumberFormat="0" applyBorder="0" applyAlignment="0" applyProtection="0"/>
    <xf numFmtId="0" fontId="67" fillId="0" borderId="29" applyNumberFormat="0" applyFill="0" applyAlignment="0" applyProtection="0"/>
    <xf numFmtId="0" fontId="68" fillId="0" borderId="30" applyNumberFormat="0" applyFill="0" applyAlignment="0" applyProtection="0"/>
    <xf numFmtId="0" fontId="69" fillId="0" borderId="31" applyNumberFormat="0" applyFill="0" applyAlignment="0" applyProtection="0"/>
    <xf numFmtId="0" fontId="69" fillId="0" borderId="0" applyNumberFormat="0" applyFill="0" applyBorder="0" applyAlignment="0" applyProtection="0"/>
    <xf numFmtId="1" fontId="70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37" fillId="6" borderId="8" applyNumberFormat="0" applyAlignment="0" applyProtection="0"/>
    <xf numFmtId="0" fontId="73" fillId="6" borderId="8" applyNumberFormat="0" applyAlignment="0" applyProtection="0"/>
    <xf numFmtId="0" fontId="74" fillId="41" borderId="27" applyNumberFormat="0" applyAlignment="0" applyProtection="0"/>
    <xf numFmtId="179" fontId="75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1" fillId="8" borderId="11" applyNumberFormat="0" applyAlignment="0" applyProtection="0"/>
    <xf numFmtId="0" fontId="76" fillId="8" borderId="11" applyNumberFormat="0" applyAlignment="0" applyProtection="0"/>
    <xf numFmtId="0" fontId="77" fillId="0" borderId="32" applyNumberFormat="0" applyFill="0" applyAlignment="0" applyProtection="0"/>
    <xf numFmtId="0" fontId="40" fillId="0" borderId="10" applyNumberFormat="0" applyFill="0" applyAlignment="0" applyProtection="0"/>
    <xf numFmtId="0" fontId="78" fillId="0" borderId="10" applyNumberFormat="0" applyFill="0" applyAlignment="0" applyProtection="0"/>
    <xf numFmtId="0" fontId="79" fillId="5" borderId="0" applyNumberFormat="0" applyBorder="0" applyAlignment="0" applyProtection="0"/>
    <xf numFmtId="0" fontId="80" fillId="5" borderId="0" applyNumberFormat="0" applyBorder="0" applyAlignment="0" applyProtection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56" borderId="33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81" fillId="54" borderId="34" applyNumberFormat="0" applyAlignment="0" applyProtection="0"/>
    <xf numFmtId="9" fontId="30" fillId="0" borderId="0" applyFont="0" applyFill="0" applyBorder="0" applyAlignment="0" applyProtection="0"/>
    <xf numFmtId="167" fontId="7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0" borderId="5" applyNumberFormat="0" applyFill="0" applyAlignment="0" applyProtection="0"/>
    <xf numFmtId="0" fontId="82" fillId="0" borderId="5" applyNumberFormat="0" applyFill="0" applyAlignment="0" applyProtection="0"/>
    <xf numFmtId="0" fontId="33" fillId="0" borderId="6" applyNumberFormat="0" applyFill="0" applyAlignment="0" applyProtection="0"/>
    <xf numFmtId="0" fontId="83" fillId="0" borderId="6" applyNumberFormat="0" applyFill="0" applyAlignment="0" applyProtection="0"/>
    <xf numFmtId="0" fontId="34" fillId="0" borderId="7" applyNumberFormat="0" applyFill="0" applyAlignment="0" applyProtection="0"/>
    <xf numFmtId="0" fontId="84" fillId="0" borderId="7" applyNumberFormat="0" applyFill="0" applyAlignment="0" applyProtection="0"/>
    <xf numFmtId="0" fontId="3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13" applyNumberFormat="0" applyFill="0" applyAlignment="0" applyProtection="0"/>
    <xf numFmtId="0" fontId="85" fillId="0" borderId="13" applyNumberFormat="0" applyFill="0" applyAlignment="0" applyProtection="0"/>
    <xf numFmtId="0" fontId="86" fillId="0" borderId="0" applyNumberFormat="0" applyFill="0" applyBorder="0" applyAlignment="0" applyProtection="0"/>
    <xf numFmtId="0" fontId="48" fillId="0" borderId="35" applyNumberFormat="0" applyFill="0" applyAlignment="0" applyProtection="0"/>
    <xf numFmtId="174" fontId="70" fillId="0" borderId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2" fontId="70" fillId="0" borderId="0"/>
    <xf numFmtId="0" fontId="38" fillId="7" borderId="9" applyNumberFormat="0" applyAlignment="0" applyProtection="0"/>
    <xf numFmtId="0" fontId="88" fillId="7" borderId="9" applyNumberFormat="0" applyAlignment="0" applyProtection="0"/>
    <xf numFmtId="0" fontId="8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80" fontId="54" fillId="36" borderId="0" applyNumberFormat="0" applyBorder="0" applyAlignment="0" applyProtection="0"/>
    <xf numFmtId="180" fontId="54" fillId="36" borderId="0" applyNumberFormat="0" applyBorder="0" applyAlignment="0" applyProtection="0"/>
    <xf numFmtId="180" fontId="54" fillId="36" borderId="0" applyNumberFormat="0" applyBorder="0" applyAlignment="0" applyProtection="0"/>
    <xf numFmtId="180" fontId="54" fillId="36" borderId="0" applyNumberFormat="0" applyBorder="0" applyAlignment="0" applyProtection="0"/>
    <xf numFmtId="180" fontId="54" fillId="36" borderId="0" applyNumberFormat="0" applyBorder="0" applyAlignment="0" applyProtection="0"/>
    <xf numFmtId="180" fontId="54" fillId="36" borderId="0" applyNumberFormat="0" applyBorder="0" applyAlignment="0" applyProtection="0"/>
    <xf numFmtId="180" fontId="54" fillId="36" borderId="0" applyNumberFormat="0" applyBorder="0" applyAlignment="0" applyProtection="0"/>
    <xf numFmtId="0" fontId="2" fillId="11" borderId="0" applyNumberFormat="0" applyBorder="0" applyAlignment="0" applyProtection="0"/>
    <xf numFmtId="180" fontId="54" fillId="36" borderId="0" applyNumberFormat="0" applyBorder="0" applyAlignment="0" applyProtection="0"/>
    <xf numFmtId="0" fontId="54" fillId="36" borderId="0" applyNumberFormat="0" applyBorder="0" applyAlignment="0" applyProtection="0"/>
    <xf numFmtId="180" fontId="54" fillId="36" borderId="0" applyNumberFormat="0" applyBorder="0" applyAlignment="0" applyProtection="0"/>
    <xf numFmtId="180" fontId="54" fillId="36" borderId="0" applyNumberFormat="0" applyBorder="0" applyAlignment="0" applyProtection="0"/>
    <xf numFmtId="180" fontId="54" fillId="36" borderId="0" applyNumberFormat="0" applyBorder="0" applyAlignment="0" applyProtection="0"/>
    <xf numFmtId="180" fontId="54" fillId="36" borderId="0" applyNumberFormat="0" applyBorder="0" applyAlignment="0" applyProtection="0"/>
    <xf numFmtId="180" fontId="54" fillId="36" borderId="0" applyNumberFormat="0" applyBorder="0" applyAlignment="0" applyProtection="0"/>
    <xf numFmtId="180" fontId="54" fillId="36" borderId="0" applyNumberFormat="0" applyBorder="0" applyAlignment="0" applyProtection="0"/>
    <xf numFmtId="180" fontId="54" fillId="37" borderId="0" applyNumberFormat="0" applyBorder="0" applyAlignment="0" applyProtection="0"/>
    <xf numFmtId="180" fontId="54" fillId="37" borderId="0" applyNumberFormat="0" applyBorder="0" applyAlignment="0" applyProtection="0"/>
    <xf numFmtId="180" fontId="54" fillId="37" borderId="0" applyNumberFormat="0" applyBorder="0" applyAlignment="0" applyProtection="0"/>
    <xf numFmtId="180" fontId="54" fillId="37" borderId="0" applyNumberFormat="0" applyBorder="0" applyAlignment="0" applyProtection="0"/>
    <xf numFmtId="180" fontId="54" fillId="37" borderId="0" applyNumberFormat="0" applyBorder="0" applyAlignment="0" applyProtection="0"/>
    <xf numFmtId="180" fontId="54" fillId="37" borderId="0" applyNumberFormat="0" applyBorder="0" applyAlignment="0" applyProtection="0"/>
    <xf numFmtId="180" fontId="54" fillId="37" borderId="0" applyNumberFormat="0" applyBorder="0" applyAlignment="0" applyProtection="0"/>
    <xf numFmtId="0" fontId="2" fillId="15" borderId="0" applyNumberFormat="0" applyBorder="0" applyAlignment="0" applyProtection="0"/>
    <xf numFmtId="180" fontId="54" fillId="37" borderId="0" applyNumberFormat="0" applyBorder="0" applyAlignment="0" applyProtection="0"/>
    <xf numFmtId="0" fontId="54" fillId="37" borderId="0" applyNumberFormat="0" applyBorder="0" applyAlignment="0" applyProtection="0"/>
    <xf numFmtId="180" fontId="54" fillId="37" borderId="0" applyNumberFormat="0" applyBorder="0" applyAlignment="0" applyProtection="0"/>
    <xf numFmtId="180" fontId="54" fillId="37" borderId="0" applyNumberFormat="0" applyBorder="0" applyAlignment="0" applyProtection="0"/>
    <xf numFmtId="180" fontId="54" fillId="37" borderId="0" applyNumberFormat="0" applyBorder="0" applyAlignment="0" applyProtection="0"/>
    <xf numFmtId="180" fontId="54" fillId="37" borderId="0" applyNumberFormat="0" applyBorder="0" applyAlignment="0" applyProtection="0"/>
    <xf numFmtId="180" fontId="54" fillId="37" borderId="0" applyNumberFormat="0" applyBorder="0" applyAlignment="0" applyProtection="0"/>
    <xf numFmtId="180" fontId="54" fillId="37" borderId="0" applyNumberFormat="0" applyBorder="0" applyAlignment="0" applyProtection="0"/>
    <xf numFmtId="180" fontId="54" fillId="38" borderId="0" applyNumberFormat="0" applyBorder="0" applyAlignment="0" applyProtection="0"/>
    <xf numFmtId="180" fontId="54" fillId="38" borderId="0" applyNumberFormat="0" applyBorder="0" applyAlignment="0" applyProtection="0"/>
    <xf numFmtId="180" fontId="54" fillId="38" borderId="0" applyNumberFormat="0" applyBorder="0" applyAlignment="0" applyProtection="0"/>
    <xf numFmtId="180" fontId="54" fillId="38" borderId="0" applyNumberFormat="0" applyBorder="0" applyAlignment="0" applyProtection="0"/>
    <xf numFmtId="180" fontId="54" fillId="38" borderId="0" applyNumberFormat="0" applyBorder="0" applyAlignment="0" applyProtection="0"/>
    <xf numFmtId="180" fontId="54" fillId="38" borderId="0" applyNumberFormat="0" applyBorder="0" applyAlignment="0" applyProtection="0"/>
    <xf numFmtId="180" fontId="54" fillId="38" borderId="0" applyNumberFormat="0" applyBorder="0" applyAlignment="0" applyProtection="0"/>
    <xf numFmtId="0" fontId="2" fillId="19" borderId="0" applyNumberFormat="0" applyBorder="0" applyAlignment="0" applyProtection="0"/>
    <xf numFmtId="180" fontId="54" fillId="38" borderId="0" applyNumberFormat="0" applyBorder="0" applyAlignment="0" applyProtection="0"/>
    <xf numFmtId="0" fontId="54" fillId="38" borderId="0" applyNumberFormat="0" applyBorder="0" applyAlignment="0" applyProtection="0"/>
    <xf numFmtId="180" fontId="54" fillId="38" borderId="0" applyNumberFormat="0" applyBorder="0" applyAlignment="0" applyProtection="0"/>
    <xf numFmtId="180" fontId="54" fillId="38" borderId="0" applyNumberFormat="0" applyBorder="0" applyAlignment="0" applyProtection="0"/>
    <xf numFmtId="180" fontId="54" fillId="38" borderId="0" applyNumberFormat="0" applyBorder="0" applyAlignment="0" applyProtection="0"/>
    <xf numFmtId="180" fontId="54" fillId="38" borderId="0" applyNumberFormat="0" applyBorder="0" applyAlignment="0" applyProtection="0"/>
    <xf numFmtId="180" fontId="54" fillId="38" borderId="0" applyNumberFormat="0" applyBorder="0" applyAlignment="0" applyProtection="0"/>
    <xf numFmtId="180" fontId="54" fillId="38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2" fillId="23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40" borderId="0" applyNumberFormat="0" applyBorder="0" applyAlignment="0" applyProtection="0"/>
    <xf numFmtId="180" fontId="54" fillId="40" borderId="0" applyNumberFormat="0" applyBorder="0" applyAlignment="0" applyProtection="0"/>
    <xf numFmtId="180" fontId="54" fillId="40" borderId="0" applyNumberFormat="0" applyBorder="0" applyAlignment="0" applyProtection="0"/>
    <xf numFmtId="180" fontId="54" fillId="40" borderId="0" applyNumberFormat="0" applyBorder="0" applyAlignment="0" applyProtection="0"/>
    <xf numFmtId="180" fontId="54" fillId="40" borderId="0" applyNumberFormat="0" applyBorder="0" applyAlignment="0" applyProtection="0"/>
    <xf numFmtId="180" fontId="54" fillId="40" borderId="0" applyNumberFormat="0" applyBorder="0" applyAlignment="0" applyProtection="0"/>
    <xf numFmtId="180" fontId="54" fillId="40" borderId="0" applyNumberFormat="0" applyBorder="0" applyAlignment="0" applyProtection="0"/>
    <xf numFmtId="0" fontId="2" fillId="27" borderId="0" applyNumberFormat="0" applyBorder="0" applyAlignment="0" applyProtection="0"/>
    <xf numFmtId="180" fontId="54" fillId="40" borderId="0" applyNumberFormat="0" applyBorder="0" applyAlignment="0" applyProtection="0"/>
    <xf numFmtId="0" fontId="54" fillId="40" borderId="0" applyNumberFormat="0" applyBorder="0" applyAlignment="0" applyProtection="0"/>
    <xf numFmtId="180" fontId="54" fillId="40" borderId="0" applyNumberFormat="0" applyBorder="0" applyAlignment="0" applyProtection="0"/>
    <xf numFmtId="180" fontId="54" fillId="40" borderId="0" applyNumberFormat="0" applyBorder="0" applyAlignment="0" applyProtection="0"/>
    <xf numFmtId="180" fontId="54" fillId="40" borderId="0" applyNumberFormat="0" applyBorder="0" applyAlignment="0" applyProtection="0"/>
    <xf numFmtId="180" fontId="54" fillId="40" borderId="0" applyNumberFormat="0" applyBorder="0" applyAlignment="0" applyProtection="0"/>
    <xf numFmtId="180" fontId="54" fillId="40" borderId="0" applyNumberFormat="0" applyBorder="0" applyAlignment="0" applyProtection="0"/>
    <xf numFmtId="180" fontId="54" fillId="40" borderId="0" applyNumberFormat="0" applyBorder="0" applyAlignment="0" applyProtection="0"/>
    <xf numFmtId="180" fontId="54" fillId="41" borderId="0" applyNumberFormat="0" applyBorder="0" applyAlignment="0" applyProtection="0"/>
    <xf numFmtId="180" fontId="54" fillId="41" borderId="0" applyNumberFormat="0" applyBorder="0" applyAlignment="0" applyProtection="0"/>
    <xf numFmtId="180" fontId="54" fillId="41" borderId="0" applyNumberFormat="0" applyBorder="0" applyAlignment="0" applyProtection="0"/>
    <xf numFmtId="180" fontId="54" fillId="41" borderId="0" applyNumberFormat="0" applyBorder="0" applyAlignment="0" applyProtection="0"/>
    <xf numFmtId="180" fontId="54" fillId="41" borderId="0" applyNumberFormat="0" applyBorder="0" applyAlignment="0" applyProtection="0"/>
    <xf numFmtId="180" fontId="54" fillId="41" borderId="0" applyNumberFormat="0" applyBorder="0" applyAlignment="0" applyProtection="0"/>
    <xf numFmtId="180" fontId="54" fillId="41" borderId="0" applyNumberFormat="0" applyBorder="0" applyAlignment="0" applyProtection="0"/>
    <xf numFmtId="0" fontId="2" fillId="31" borderId="0" applyNumberFormat="0" applyBorder="0" applyAlignment="0" applyProtection="0"/>
    <xf numFmtId="180" fontId="54" fillId="41" borderId="0" applyNumberFormat="0" applyBorder="0" applyAlignment="0" applyProtection="0"/>
    <xf numFmtId="0" fontId="54" fillId="41" borderId="0" applyNumberFormat="0" applyBorder="0" applyAlignment="0" applyProtection="0"/>
    <xf numFmtId="180" fontId="54" fillId="41" borderId="0" applyNumberFormat="0" applyBorder="0" applyAlignment="0" applyProtection="0"/>
    <xf numFmtId="180" fontId="54" fillId="41" borderId="0" applyNumberFormat="0" applyBorder="0" applyAlignment="0" applyProtection="0"/>
    <xf numFmtId="180" fontId="54" fillId="41" borderId="0" applyNumberFormat="0" applyBorder="0" applyAlignment="0" applyProtection="0"/>
    <xf numFmtId="180" fontId="54" fillId="41" borderId="0" applyNumberFormat="0" applyBorder="0" applyAlignment="0" applyProtection="0"/>
    <xf numFmtId="180" fontId="54" fillId="41" borderId="0" applyNumberFormat="0" applyBorder="0" applyAlignment="0" applyProtection="0"/>
    <xf numFmtId="180" fontId="54" fillId="4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2" fillId="1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3" borderId="0" applyNumberFormat="0" applyBorder="0" applyAlignment="0" applyProtection="0"/>
    <xf numFmtId="180" fontId="54" fillId="43" borderId="0" applyNumberFormat="0" applyBorder="0" applyAlignment="0" applyProtection="0"/>
    <xf numFmtId="180" fontId="54" fillId="43" borderId="0" applyNumberFormat="0" applyBorder="0" applyAlignment="0" applyProtection="0"/>
    <xf numFmtId="180" fontId="54" fillId="43" borderId="0" applyNumberFormat="0" applyBorder="0" applyAlignment="0" applyProtection="0"/>
    <xf numFmtId="180" fontId="54" fillId="43" borderId="0" applyNumberFormat="0" applyBorder="0" applyAlignment="0" applyProtection="0"/>
    <xf numFmtId="180" fontId="54" fillId="43" borderId="0" applyNumberFormat="0" applyBorder="0" applyAlignment="0" applyProtection="0"/>
    <xf numFmtId="180" fontId="54" fillId="43" borderId="0" applyNumberFormat="0" applyBorder="0" applyAlignment="0" applyProtection="0"/>
    <xf numFmtId="0" fontId="2" fillId="16" borderId="0" applyNumberFormat="0" applyBorder="0" applyAlignment="0" applyProtection="0"/>
    <xf numFmtId="180" fontId="54" fillId="43" borderId="0" applyNumberFormat="0" applyBorder="0" applyAlignment="0" applyProtection="0"/>
    <xf numFmtId="0" fontId="54" fillId="43" borderId="0" applyNumberFormat="0" applyBorder="0" applyAlignment="0" applyProtection="0"/>
    <xf numFmtId="180" fontId="54" fillId="43" borderId="0" applyNumberFormat="0" applyBorder="0" applyAlignment="0" applyProtection="0"/>
    <xf numFmtId="180" fontId="54" fillId="43" borderId="0" applyNumberFormat="0" applyBorder="0" applyAlignment="0" applyProtection="0"/>
    <xf numFmtId="180" fontId="54" fillId="43" borderId="0" applyNumberFormat="0" applyBorder="0" applyAlignment="0" applyProtection="0"/>
    <xf numFmtId="180" fontId="54" fillId="43" borderId="0" applyNumberFormat="0" applyBorder="0" applyAlignment="0" applyProtection="0"/>
    <xf numFmtId="180" fontId="54" fillId="43" borderId="0" applyNumberFormat="0" applyBorder="0" applyAlignment="0" applyProtection="0"/>
    <xf numFmtId="180" fontId="54" fillId="43" borderId="0" applyNumberFormat="0" applyBorder="0" applyAlignment="0" applyProtection="0"/>
    <xf numFmtId="180" fontId="54" fillId="44" borderId="0" applyNumberFormat="0" applyBorder="0" applyAlignment="0" applyProtection="0"/>
    <xf numFmtId="180" fontId="54" fillId="44" borderId="0" applyNumberFormat="0" applyBorder="0" applyAlignment="0" applyProtection="0"/>
    <xf numFmtId="180" fontId="54" fillId="44" borderId="0" applyNumberFormat="0" applyBorder="0" applyAlignment="0" applyProtection="0"/>
    <xf numFmtId="180" fontId="54" fillId="44" borderId="0" applyNumberFormat="0" applyBorder="0" applyAlignment="0" applyProtection="0"/>
    <xf numFmtId="180" fontId="54" fillId="44" borderId="0" applyNumberFormat="0" applyBorder="0" applyAlignment="0" applyProtection="0"/>
    <xf numFmtId="180" fontId="54" fillId="44" borderId="0" applyNumberFormat="0" applyBorder="0" applyAlignment="0" applyProtection="0"/>
    <xf numFmtId="180" fontId="54" fillId="44" borderId="0" applyNumberFormat="0" applyBorder="0" applyAlignment="0" applyProtection="0"/>
    <xf numFmtId="0" fontId="2" fillId="20" borderId="0" applyNumberFormat="0" applyBorder="0" applyAlignment="0" applyProtection="0"/>
    <xf numFmtId="180" fontId="54" fillId="44" borderId="0" applyNumberFormat="0" applyBorder="0" applyAlignment="0" applyProtection="0"/>
    <xf numFmtId="0" fontId="54" fillId="44" borderId="0" applyNumberFormat="0" applyBorder="0" applyAlignment="0" applyProtection="0"/>
    <xf numFmtId="180" fontId="54" fillId="44" borderId="0" applyNumberFormat="0" applyBorder="0" applyAlignment="0" applyProtection="0"/>
    <xf numFmtId="180" fontId="54" fillId="44" borderId="0" applyNumberFormat="0" applyBorder="0" applyAlignment="0" applyProtection="0"/>
    <xf numFmtId="180" fontId="54" fillId="44" borderId="0" applyNumberFormat="0" applyBorder="0" applyAlignment="0" applyProtection="0"/>
    <xf numFmtId="180" fontId="54" fillId="44" borderId="0" applyNumberFormat="0" applyBorder="0" applyAlignment="0" applyProtection="0"/>
    <xf numFmtId="180" fontId="54" fillId="44" borderId="0" applyNumberFormat="0" applyBorder="0" applyAlignment="0" applyProtection="0"/>
    <xf numFmtId="180" fontId="54" fillId="44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2" fillId="24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39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2" fillId="28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2" borderId="0" applyNumberFormat="0" applyBorder="0" applyAlignment="0" applyProtection="0"/>
    <xf numFmtId="180" fontId="54" fillId="45" borderId="0" applyNumberFormat="0" applyBorder="0" applyAlignment="0" applyProtection="0"/>
    <xf numFmtId="180" fontId="54" fillId="45" borderId="0" applyNumberFormat="0" applyBorder="0" applyAlignment="0" applyProtection="0"/>
    <xf numFmtId="180" fontId="54" fillId="45" borderId="0" applyNumberFormat="0" applyBorder="0" applyAlignment="0" applyProtection="0"/>
    <xf numFmtId="180" fontId="54" fillId="45" borderId="0" applyNumberFormat="0" applyBorder="0" applyAlignment="0" applyProtection="0"/>
    <xf numFmtId="180" fontId="54" fillId="45" borderId="0" applyNumberFormat="0" applyBorder="0" applyAlignment="0" applyProtection="0"/>
    <xf numFmtId="180" fontId="54" fillId="45" borderId="0" applyNumberFormat="0" applyBorder="0" applyAlignment="0" applyProtection="0"/>
    <xf numFmtId="180" fontId="54" fillId="45" borderId="0" applyNumberFormat="0" applyBorder="0" applyAlignment="0" applyProtection="0"/>
    <xf numFmtId="0" fontId="2" fillId="32" borderId="0" applyNumberFormat="0" applyBorder="0" applyAlignment="0" applyProtection="0"/>
    <xf numFmtId="180" fontId="54" fillId="45" borderId="0" applyNumberFormat="0" applyBorder="0" applyAlignment="0" applyProtection="0"/>
    <xf numFmtId="0" fontId="54" fillId="45" borderId="0" applyNumberFormat="0" applyBorder="0" applyAlignment="0" applyProtection="0"/>
    <xf numFmtId="180" fontId="54" fillId="45" borderId="0" applyNumberFormat="0" applyBorder="0" applyAlignment="0" applyProtection="0"/>
    <xf numFmtId="180" fontId="54" fillId="45" borderId="0" applyNumberFormat="0" applyBorder="0" applyAlignment="0" applyProtection="0"/>
    <xf numFmtId="180" fontId="54" fillId="45" borderId="0" applyNumberFormat="0" applyBorder="0" applyAlignment="0" applyProtection="0"/>
    <xf numFmtId="180" fontId="54" fillId="45" borderId="0" applyNumberFormat="0" applyBorder="0" applyAlignment="0" applyProtection="0"/>
    <xf numFmtId="180" fontId="54" fillId="45" borderId="0" applyNumberFormat="0" applyBorder="0" applyAlignment="0" applyProtection="0"/>
    <xf numFmtId="180" fontId="54" fillId="4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6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3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4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49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0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1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52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7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48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6" fillId="53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0" fontId="58" fillId="37" borderId="0" applyNumberFormat="0" applyBorder="0" applyAlignment="0" applyProtection="0"/>
    <xf numFmtId="181" fontId="91" fillId="0" borderId="0" applyBorder="0">
      <alignment horizontal="right"/>
    </xf>
    <xf numFmtId="170" fontId="91" fillId="0" borderId="0" applyBorder="0">
      <alignment horizontal="right"/>
    </xf>
    <xf numFmtId="0" fontId="92" fillId="0" borderId="0" applyNumberFormat="0" applyFill="0" applyBorder="0" applyAlignment="0" applyProtection="0"/>
    <xf numFmtId="180" fontId="92" fillId="0" borderId="0" applyNumberFormat="0" applyFill="0" applyBorder="0" applyAlignment="0" applyProtection="0"/>
    <xf numFmtId="180" fontId="92" fillId="0" borderId="0" applyNumberFormat="0" applyFill="0" applyBorder="0" applyAlignment="0" applyProtection="0"/>
    <xf numFmtId="180" fontId="92" fillId="0" borderId="0" applyNumberFormat="0" applyFill="0" applyBorder="0" applyAlignment="0" applyProtection="0"/>
    <xf numFmtId="180" fontId="92" fillId="0" borderId="0" applyNumberFormat="0" applyFill="0" applyBorder="0" applyAlignment="0" applyProtection="0"/>
    <xf numFmtId="180" fontId="92" fillId="0" borderId="0" applyNumberFormat="0" applyFill="0" applyBorder="0" applyAlignment="0" applyProtection="0"/>
    <xf numFmtId="180" fontId="92" fillId="0" borderId="0" applyNumberFormat="0" applyFill="0" applyBorder="0" applyAlignment="0" applyProtection="0"/>
    <xf numFmtId="180" fontId="92" fillId="0" borderId="0" applyNumberFormat="0" applyFill="0" applyBorder="0" applyAlignment="0" applyProtection="0"/>
    <xf numFmtId="182" fontId="30" fillId="0" borderId="0" applyFill="0" applyBorder="0" applyAlignment="0"/>
    <xf numFmtId="182" fontId="30" fillId="0" borderId="0" applyFill="0" applyBorder="0" applyAlignment="0"/>
    <xf numFmtId="182" fontId="30" fillId="0" borderId="0" applyFill="0" applyBorder="0" applyAlignment="0"/>
    <xf numFmtId="182" fontId="30" fillId="0" borderId="0" applyFill="0" applyBorder="0" applyAlignment="0"/>
    <xf numFmtId="182" fontId="30" fillId="0" borderId="0" applyFill="0" applyBorder="0" applyAlignment="0"/>
    <xf numFmtId="182" fontId="30" fillId="0" borderId="0" applyFill="0" applyBorder="0" applyAlignment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80" fontId="62" fillId="55" borderId="28" applyNumberFormat="0" applyAlignment="0" applyProtection="0"/>
    <xf numFmtId="166" fontId="30" fillId="0" borderId="0" applyFont="0" applyFill="0" applyBorder="0" applyAlignment="0" applyProtection="0"/>
    <xf numFmtId="166" fontId="54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93" fillId="0" borderId="0" applyNumberFormat="0" applyAlignment="0">
      <alignment horizontal="left"/>
    </xf>
    <xf numFmtId="180" fontId="93" fillId="0" borderId="0" applyNumberFormat="0" applyAlignment="0">
      <alignment horizontal="left"/>
    </xf>
    <xf numFmtId="180" fontId="93" fillId="0" borderId="0" applyNumberFormat="0" applyAlignment="0">
      <alignment horizontal="left"/>
    </xf>
    <xf numFmtId="180" fontId="93" fillId="0" borderId="0" applyNumberFormat="0" applyAlignment="0">
      <alignment horizontal="left"/>
    </xf>
    <xf numFmtId="180" fontId="93" fillId="0" borderId="0" applyNumberFormat="0" applyAlignment="0">
      <alignment horizontal="left"/>
    </xf>
    <xf numFmtId="180" fontId="93" fillId="0" borderId="0" applyNumberFormat="0" applyAlignment="0">
      <alignment horizontal="left"/>
    </xf>
    <xf numFmtId="180" fontId="93" fillId="0" borderId="0" applyNumberFormat="0" applyAlignment="0">
      <alignment horizontal="left"/>
    </xf>
    <xf numFmtId="180" fontId="93" fillId="0" borderId="0" applyNumberFormat="0" applyAlignment="0">
      <alignment horizontal="left"/>
    </xf>
    <xf numFmtId="183" fontId="30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94" fillId="0" borderId="0">
      <protection locked="0"/>
    </xf>
    <xf numFmtId="0" fontId="95" fillId="0" borderId="0" applyNumberFormat="0" applyAlignment="0">
      <alignment horizontal="left"/>
    </xf>
    <xf numFmtId="180" fontId="95" fillId="0" borderId="0" applyNumberFormat="0" applyAlignment="0">
      <alignment horizontal="left"/>
    </xf>
    <xf numFmtId="180" fontId="95" fillId="0" borderId="0" applyNumberFormat="0" applyAlignment="0">
      <alignment horizontal="left"/>
    </xf>
    <xf numFmtId="180" fontId="95" fillId="0" borderId="0" applyNumberFormat="0" applyAlignment="0">
      <alignment horizontal="left"/>
    </xf>
    <xf numFmtId="180" fontId="95" fillId="0" borderId="0" applyNumberFormat="0" applyAlignment="0">
      <alignment horizontal="left"/>
    </xf>
    <xf numFmtId="180" fontId="95" fillId="0" borderId="0" applyNumberFormat="0" applyAlignment="0">
      <alignment horizontal="left"/>
    </xf>
    <xf numFmtId="180" fontId="95" fillId="0" borderId="0" applyNumberFormat="0" applyAlignment="0">
      <alignment horizontal="left"/>
    </xf>
    <xf numFmtId="180" fontId="95" fillId="0" borderId="0" applyNumberFormat="0" applyAlignment="0">
      <alignment horizontal="left"/>
    </xf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180" fontId="64" fillId="0" borderId="0" applyNumberFormat="0" applyFill="0" applyBorder="0" applyAlignment="0" applyProtection="0"/>
    <xf numFmtId="0" fontId="96" fillId="0" borderId="36">
      <alignment horizontal="right" wrapText="1"/>
    </xf>
    <xf numFmtId="0" fontId="97" fillId="0" borderId="0" applyFill="0" applyBorder="0">
      <alignment horizontal="left" vertical="top" wrapText="1"/>
    </xf>
    <xf numFmtId="185" fontId="94" fillId="0" borderId="0">
      <protection locked="0"/>
    </xf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180" fontId="66" fillId="38" borderId="0" applyNumberFormat="0" applyBorder="0" applyAlignment="0" applyProtection="0"/>
    <xf numFmtId="38" fontId="98" fillId="57" borderId="0" applyNumberFormat="0" applyBorder="0" applyAlignment="0" applyProtection="0"/>
    <xf numFmtId="0" fontId="99" fillId="0" borderId="26" applyNumberFormat="0" applyAlignment="0" applyProtection="0">
      <alignment horizontal="left" vertical="center"/>
    </xf>
    <xf numFmtId="180" fontId="99" fillId="0" borderId="26" applyNumberFormat="0" applyAlignment="0" applyProtection="0">
      <alignment horizontal="left" vertical="center"/>
    </xf>
    <xf numFmtId="180" fontId="99" fillId="0" borderId="26" applyNumberFormat="0" applyAlignment="0" applyProtection="0">
      <alignment horizontal="left" vertical="center"/>
    </xf>
    <xf numFmtId="180" fontId="99" fillId="0" borderId="26" applyNumberFormat="0" applyAlignment="0" applyProtection="0">
      <alignment horizontal="left" vertical="center"/>
    </xf>
    <xf numFmtId="180" fontId="99" fillId="0" borderId="26" applyNumberFormat="0" applyAlignment="0" applyProtection="0">
      <alignment horizontal="left" vertical="center"/>
    </xf>
    <xf numFmtId="180" fontId="99" fillId="0" borderId="26" applyNumberFormat="0" applyAlignment="0" applyProtection="0">
      <alignment horizontal="left" vertical="center"/>
    </xf>
    <xf numFmtId="180" fontId="99" fillId="0" borderId="26" applyNumberFormat="0" applyAlignment="0" applyProtection="0">
      <alignment horizontal="left" vertical="center"/>
    </xf>
    <xf numFmtId="180" fontId="99" fillId="0" borderId="26" applyNumberFormat="0" applyAlignment="0" applyProtection="0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7" fillId="0" borderId="29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180" fontId="68" fillId="0" borderId="30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31" applyNumberFormat="0" applyFill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0" fontId="69" fillId="0" borderId="0" applyNumberFormat="0" applyFill="0" applyBorder="0" applyAlignment="0" applyProtection="0"/>
    <xf numFmtId="186" fontId="100" fillId="0" borderId="0">
      <protection locked="0"/>
    </xf>
    <xf numFmtId="186" fontId="100" fillId="0" borderId="0">
      <protection locked="0"/>
    </xf>
    <xf numFmtId="10" fontId="98" fillId="58" borderId="24" applyNumberFormat="0" applyBorder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38" fontId="101" fillId="0" borderId="0"/>
    <xf numFmtId="38" fontId="102" fillId="0" borderId="0"/>
    <xf numFmtId="38" fontId="103" fillId="0" borderId="0"/>
    <xf numFmtId="38" fontId="104" fillId="0" borderId="0"/>
    <xf numFmtId="0" fontId="105" fillId="0" borderId="0"/>
    <xf numFmtId="180" fontId="105" fillId="0" borderId="0"/>
    <xf numFmtId="180" fontId="105" fillId="0" borderId="0"/>
    <xf numFmtId="180" fontId="105" fillId="0" borderId="0"/>
    <xf numFmtId="180" fontId="105" fillId="0" borderId="0"/>
    <xf numFmtId="180" fontId="105" fillId="0" borderId="0"/>
    <xf numFmtId="180" fontId="105" fillId="0" borderId="0"/>
    <xf numFmtId="180" fontId="105" fillId="0" borderId="0"/>
    <xf numFmtId="0" fontId="105" fillId="0" borderId="0"/>
    <xf numFmtId="180" fontId="105" fillId="0" borderId="0"/>
    <xf numFmtId="180" fontId="105" fillId="0" borderId="0"/>
    <xf numFmtId="180" fontId="105" fillId="0" borderId="0"/>
    <xf numFmtId="180" fontId="105" fillId="0" borderId="0"/>
    <xf numFmtId="180" fontId="105" fillId="0" borderId="0"/>
    <xf numFmtId="180" fontId="105" fillId="0" borderId="0"/>
    <xf numFmtId="180" fontId="105" fillId="0" borderId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0" fontId="77" fillId="0" borderId="32" applyNumberFormat="0" applyFill="0" applyAlignment="0" applyProtection="0"/>
    <xf numFmtId="18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180" fontId="77" fillId="0" borderId="32" applyNumberFormat="0" applyFill="0" applyAlignment="0" applyProtection="0"/>
    <xf numFmtId="0" fontId="30" fillId="0" borderId="0" applyNumberFormat="0" applyFill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180" fontId="106" fillId="59" borderId="0" applyNumberFormat="0" applyBorder="0" applyAlignment="0" applyProtection="0"/>
    <xf numFmtId="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0" fontId="2" fillId="0" borderId="0"/>
    <xf numFmtId="180" fontId="2" fillId="0" borderId="0"/>
    <xf numFmtId="180" fontId="2" fillId="0" borderId="0"/>
    <xf numFmtId="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30" fillId="0" borderId="0"/>
    <xf numFmtId="180" fontId="2" fillId="0" borderId="0"/>
    <xf numFmtId="180" fontId="2" fillId="0" borderId="0"/>
    <xf numFmtId="0" fontId="30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0" fontId="30" fillId="0" borderId="0"/>
    <xf numFmtId="180" fontId="30" fillId="0" borderId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181" fontId="107" fillId="0" borderId="0">
      <alignment horizontal="right"/>
    </xf>
    <xf numFmtId="187" fontId="108" fillId="0" borderId="0" applyBorder="0">
      <alignment horizontal="right"/>
    </xf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40" fontId="109" fillId="34" borderId="0">
      <alignment horizontal="right"/>
    </xf>
    <xf numFmtId="0" fontId="110" fillId="34" borderId="0">
      <alignment horizontal="right"/>
    </xf>
    <xf numFmtId="180" fontId="110" fillId="34" borderId="0">
      <alignment horizontal="right"/>
    </xf>
    <xf numFmtId="180" fontId="110" fillId="34" borderId="0">
      <alignment horizontal="right"/>
    </xf>
    <xf numFmtId="180" fontId="110" fillId="34" borderId="0">
      <alignment horizontal="right"/>
    </xf>
    <xf numFmtId="180" fontId="110" fillId="34" borderId="0">
      <alignment horizontal="right"/>
    </xf>
    <xf numFmtId="180" fontId="110" fillId="34" borderId="0">
      <alignment horizontal="right"/>
    </xf>
    <xf numFmtId="180" fontId="110" fillId="34" borderId="0">
      <alignment horizontal="right"/>
    </xf>
    <xf numFmtId="180" fontId="110" fillId="34" borderId="0">
      <alignment horizontal="right"/>
    </xf>
    <xf numFmtId="0" fontId="111" fillId="34" borderId="25"/>
    <xf numFmtId="180" fontId="111" fillId="34" borderId="25"/>
    <xf numFmtId="180" fontId="111" fillId="34" borderId="25"/>
    <xf numFmtId="180" fontId="111" fillId="34" borderId="25"/>
    <xf numFmtId="180" fontId="111" fillId="34" borderId="25"/>
    <xf numFmtId="180" fontId="111" fillId="34" borderId="25"/>
    <xf numFmtId="180" fontId="111" fillId="34" borderId="25"/>
    <xf numFmtId="180" fontId="111" fillId="34" borderId="25"/>
    <xf numFmtId="0" fontId="111" fillId="0" borderId="0" applyBorder="0">
      <alignment horizontal="centerContinuous"/>
    </xf>
    <xf numFmtId="180" fontId="111" fillId="0" borderId="0" applyBorder="0">
      <alignment horizontal="centerContinuous"/>
    </xf>
    <xf numFmtId="180" fontId="111" fillId="0" borderId="0" applyBorder="0">
      <alignment horizontal="centerContinuous"/>
    </xf>
    <xf numFmtId="180" fontId="111" fillId="0" borderId="0" applyBorder="0">
      <alignment horizontal="centerContinuous"/>
    </xf>
    <xf numFmtId="180" fontId="111" fillId="0" borderId="0" applyBorder="0">
      <alignment horizontal="centerContinuous"/>
    </xf>
    <xf numFmtId="180" fontId="111" fillId="0" borderId="0" applyBorder="0">
      <alignment horizontal="centerContinuous"/>
    </xf>
    <xf numFmtId="180" fontId="111" fillId="0" borderId="0" applyBorder="0">
      <alignment horizontal="centerContinuous"/>
    </xf>
    <xf numFmtId="180" fontId="111" fillId="0" borderId="0" applyBorder="0">
      <alignment horizontal="centerContinuous"/>
    </xf>
    <xf numFmtId="0" fontId="112" fillId="0" borderId="0" applyBorder="0">
      <alignment horizontal="centerContinuous"/>
    </xf>
    <xf numFmtId="180" fontId="112" fillId="0" borderId="0" applyBorder="0">
      <alignment horizontal="centerContinuous"/>
    </xf>
    <xf numFmtId="180" fontId="112" fillId="0" borderId="0" applyBorder="0">
      <alignment horizontal="centerContinuous"/>
    </xf>
    <xf numFmtId="180" fontId="112" fillId="0" borderId="0" applyBorder="0">
      <alignment horizontal="centerContinuous"/>
    </xf>
    <xf numFmtId="180" fontId="112" fillId="0" borderId="0" applyBorder="0">
      <alignment horizontal="centerContinuous"/>
    </xf>
    <xf numFmtId="180" fontId="112" fillId="0" borderId="0" applyBorder="0">
      <alignment horizontal="centerContinuous"/>
    </xf>
    <xf numFmtId="180" fontId="112" fillId="0" borderId="0" applyBorder="0">
      <alignment horizontal="centerContinuous"/>
    </xf>
    <xf numFmtId="180" fontId="112" fillId="0" borderId="0" applyBorder="0">
      <alignment horizontal="centerContinuous"/>
    </xf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188" fontId="113" fillId="0" borderId="0" applyNumberFormat="0" applyFill="0" applyBorder="0" applyAlignment="0" applyProtection="0">
      <alignment horizontal="left"/>
    </xf>
    <xf numFmtId="40" fontId="114" fillId="0" borderId="0" applyBorder="0">
      <alignment horizontal="right"/>
    </xf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86" fillId="0" borderId="0" applyNumberFormat="0" applyFill="0" applyBorder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180" fontId="89" fillId="0" borderId="0" applyNumberFormat="0" applyFill="0" applyBorder="0" applyAlignment="0" applyProtection="0"/>
    <xf numFmtId="0" fontId="2" fillId="0" borderId="0"/>
    <xf numFmtId="0" fontId="52" fillId="0" borderId="0" applyNumberFormat="0" applyFill="0" applyBorder="0" applyAlignment="0" applyProtection="0"/>
    <xf numFmtId="0" fontId="30" fillId="0" borderId="0">
      <alignment vertical="top"/>
    </xf>
    <xf numFmtId="9" fontId="2" fillId="0" borderId="0" applyFont="0" applyFill="0" applyBorder="0" applyAlignment="0" applyProtection="0"/>
    <xf numFmtId="0" fontId="115" fillId="3" borderId="0" applyNumberFormat="0" applyBorder="0" applyAlignment="0" applyProtection="0"/>
    <xf numFmtId="0" fontId="116" fillId="6" borderId="8" applyNumberFormat="0" applyAlignment="0" applyProtection="0"/>
    <xf numFmtId="0" fontId="117" fillId="7" borderId="8" applyNumberFormat="0" applyAlignment="0" applyProtection="0"/>
    <xf numFmtId="0" fontId="51" fillId="0" borderId="13" applyNumberFormat="0" applyFill="0" applyAlignment="0" applyProtection="0"/>
    <xf numFmtId="0" fontId="30" fillId="0" borderId="0">
      <alignment vertical="top"/>
    </xf>
    <xf numFmtId="0" fontId="47" fillId="0" borderId="0" applyNumberFormat="0" applyFill="0" applyBorder="0" applyAlignment="0" applyProtection="0"/>
    <xf numFmtId="0" fontId="46" fillId="9" borderId="12" applyNumberFormat="0" applyFont="0" applyAlignment="0" applyProtection="0"/>
    <xf numFmtId="173" fontId="2" fillId="0" borderId="0" applyFont="0" applyFill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18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18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18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18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18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36" borderId="0" applyNumberFormat="0" applyBorder="0" applyAlignment="0" applyProtection="0"/>
    <xf numFmtId="4" fontId="54" fillId="34" borderId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" fillId="0" borderId="0"/>
    <xf numFmtId="17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0" fontId="54" fillId="36" borderId="0" applyNumberFormat="0" applyBorder="0" applyAlignment="0" applyProtection="0"/>
    <xf numFmtId="0" fontId="54" fillId="36" borderId="0" applyNumberFormat="0" applyBorder="0" applyAlignment="0" applyProtection="0"/>
    <xf numFmtId="18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4" fillId="38" borderId="0" applyNumberFormat="0" applyBorder="0" applyAlignment="0" applyProtection="0"/>
    <xf numFmtId="180" fontId="54" fillId="38" borderId="0" applyNumberFormat="0" applyBorder="0" applyAlignment="0" applyProtection="0"/>
    <xf numFmtId="0" fontId="54" fillId="38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40" borderId="0" applyNumberFormat="0" applyBorder="0" applyAlignment="0" applyProtection="0"/>
    <xf numFmtId="0" fontId="54" fillId="40" borderId="0" applyNumberFormat="0" applyBorder="0" applyAlignment="0" applyProtection="0"/>
    <xf numFmtId="18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36" borderId="0" applyNumberFormat="0" applyBorder="0" applyAlignment="0" applyProtection="0"/>
    <xf numFmtId="4" fontId="54" fillId="34" borderId="0" applyBorder="0" applyAlignment="0" applyProtection="0"/>
    <xf numFmtId="4" fontId="54" fillId="34" borderId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57" fillId="13" borderId="0" applyNumberFormat="0" applyBorder="0" applyAlignment="0" applyProtection="0"/>
    <xf numFmtId="0" fontId="45" fillId="13" borderId="0" applyNumberFormat="0" applyBorder="0" applyAlignment="0" applyProtection="0"/>
    <xf numFmtId="0" fontId="57" fillId="17" borderId="0" applyNumberFormat="0" applyBorder="0" applyAlignment="0" applyProtection="0"/>
    <xf numFmtId="0" fontId="45" fillId="17" borderId="0" applyNumberFormat="0" applyBorder="0" applyAlignment="0" applyProtection="0"/>
    <xf numFmtId="0" fontId="57" fillId="21" borderId="0" applyNumberFormat="0" applyBorder="0" applyAlignment="0" applyProtection="0"/>
    <xf numFmtId="0" fontId="45" fillId="21" borderId="0" applyNumberFormat="0" applyBorder="0" applyAlignment="0" applyProtection="0"/>
    <xf numFmtId="0" fontId="57" fillId="25" borderId="0" applyNumberFormat="0" applyBorder="0" applyAlignment="0" applyProtection="0"/>
    <xf numFmtId="0" fontId="45" fillId="25" borderId="0" applyNumberFormat="0" applyBorder="0" applyAlignment="0" applyProtection="0"/>
    <xf numFmtId="0" fontId="57" fillId="29" borderId="0" applyNumberFormat="0" applyBorder="0" applyAlignment="0" applyProtection="0"/>
    <xf numFmtId="0" fontId="45" fillId="29" borderId="0" applyNumberFormat="0" applyBorder="0" applyAlignment="0" applyProtection="0"/>
    <xf numFmtId="0" fontId="57" fillId="33" borderId="0" applyNumberFormat="0" applyBorder="0" applyAlignment="0" applyProtection="0"/>
    <xf numFmtId="0" fontId="45" fillId="33" borderId="0" applyNumberFormat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55" fillId="9" borderId="12" applyNumberFormat="0" applyFont="0" applyAlignment="0" applyProtection="0"/>
    <xf numFmtId="0" fontId="55" fillId="9" borderId="12" applyNumberFormat="0" applyFont="0" applyAlignment="0" applyProtection="0"/>
    <xf numFmtId="0" fontId="55" fillId="9" borderId="12" applyNumberFormat="0" applyFont="0" applyAlignment="0" applyProtection="0"/>
    <xf numFmtId="0" fontId="59" fillId="7" borderId="8" applyNumberFormat="0" applyAlignment="0" applyProtection="0"/>
    <xf numFmtId="0" fontId="39" fillId="7" borderId="8" applyNumberFormat="0" applyAlignment="0" applyProtection="0"/>
    <xf numFmtId="0" fontId="60" fillId="3" borderId="0" applyNumberFormat="0" applyBorder="0" applyAlignment="0" applyProtection="0"/>
    <xf numFmtId="0" fontId="35" fillId="3" borderId="0" applyNumberFormat="0" applyBorder="0" applyAlignment="0" applyProtection="0"/>
    <xf numFmtId="0" fontId="63" fillId="4" borderId="0" applyNumberFormat="0" applyBorder="0" applyAlignment="0" applyProtection="0"/>
    <xf numFmtId="0" fontId="36" fillId="4" borderId="0" applyNumberFormat="0" applyBorder="0" applyAlignment="0" applyProtection="0"/>
    <xf numFmtId="0" fontId="57" fillId="10" borderId="0" applyNumberFormat="0" applyBorder="0" applyAlignment="0" applyProtection="0"/>
    <xf numFmtId="0" fontId="45" fillId="10" borderId="0" applyNumberFormat="0" applyBorder="0" applyAlignment="0" applyProtection="0"/>
    <xf numFmtId="0" fontId="57" fillId="14" borderId="0" applyNumberFormat="0" applyBorder="0" applyAlignment="0" applyProtection="0"/>
    <xf numFmtId="0" fontId="45" fillId="14" borderId="0" applyNumberFormat="0" applyBorder="0" applyAlignment="0" applyProtection="0"/>
    <xf numFmtId="0" fontId="57" fillId="18" borderId="0" applyNumberFormat="0" applyBorder="0" applyAlignment="0" applyProtection="0"/>
    <xf numFmtId="0" fontId="45" fillId="18" borderId="0" applyNumberFormat="0" applyBorder="0" applyAlignment="0" applyProtection="0"/>
    <xf numFmtId="0" fontId="57" fillId="22" borderId="0" applyNumberFormat="0" applyBorder="0" applyAlignment="0" applyProtection="0"/>
    <xf numFmtId="0" fontId="45" fillId="22" borderId="0" applyNumberFormat="0" applyBorder="0" applyAlignment="0" applyProtection="0"/>
    <xf numFmtId="0" fontId="57" fillId="26" borderId="0" applyNumberFormat="0" applyBorder="0" applyAlignment="0" applyProtection="0"/>
    <xf numFmtId="0" fontId="45" fillId="26" borderId="0" applyNumberFormat="0" applyBorder="0" applyAlignment="0" applyProtection="0"/>
    <xf numFmtId="0" fontId="57" fillId="30" borderId="0" applyNumberFormat="0" applyBorder="0" applyAlignment="0" applyProtection="0"/>
    <xf numFmtId="0" fontId="45" fillId="30" borderId="0" applyNumberFormat="0" applyBorder="0" applyAlignment="0" applyProtection="0"/>
    <xf numFmtId="0" fontId="6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3" fillId="6" borderId="8" applyNumberFormat="0" applyAlignment="0" applyProtection="0"/>
    <xf numFmtId="0" fontId="37" fillId="6" borderId="8" applyNumberFormat="0" applyAlignment="0" applyProtection="0"/>
    <xf numFmtId="0" fontId="76" fillId="8" borderId="11" applyNumberFormat="0" applyAlignment="0" applyProtection="0"/>
    <xf numFmtId="0" fontId="41" fillId="8" borderId="11" applyNumberFormat="0" applyAlignment="0" applyProtection="0"/>
    <xf numFmtId="0" fontId="78" fillId="0" borderId="10" applyNumberFormat="0" applyFill="0" applyAlignment="0" applyProtection="0"/>
    <xf numFmtId="0" fontId="40" fillId="0" borderId="10" applyNumberFormat="0" applyFill="0" applyAlignment="0" applyProtection="0"/>
    <xf numFmtId="0" fontId="80" fillId="5" borderId="0" applyNumberFormat="0" applyBorder="0" applyAlignment="0" applyProtection="0"/>
    <xf numFmtId="0" fontId="79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55" fillId="0" borderId="0"/>
    <xf numFmtId="0" fontId="2" fillId="0" borderId="0"/>
    <xf numFmtId="0" fontId="55" fillId="0" borderId="0"/>
    <xf numFmtId="0" fontId="30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2" fillId="0" borderId="5" applyNumberFormat="0" applyFill="0" applyAlignment="0" applyProtection="0"/>
    <xf numFmtId="0" fontId="32" fillId="0" borderId="5" applyNumberFormat="0" applyFill="0" applyAlignment="0" applyProtection="0"/>
    <xf numFmtId="0" fontId="83" fillId="0" borderId="6" applyNumberFormat="0" applyFill="0" applyAlignment="0" applyProtection="0"/>
    <xf numFmtId="0" fontId="33" fillId="0" borderId="6" applyNumberFormat="0" applyFill="0" applyAlignment="0" applyProtection="0"/>
    <xf numFmtId="0" fontId="84" fillId="0" borderId="7" applyNumberFormat="0" applyFill="0" applyAlignment="0" applyProtection="0"/>
    <xf numFmtId="0" fontId="34" fillId="0" borderId="7" applyNumberFormat="0" applyFill="0" applyAlignment="0" applyProtection="0"/>
    <xf numFmtId="0" fontId="8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85" fillId="0" borderId="13" applyNumberFormat="0" applyFill="0" applyAlignment="0" applyProtection="0"/>
    <xf numFmtId="0" fontId="44" fillId="0" borderId="13" applyNumberFormat="0" applyFill="0" applyAlignment="0" applyProtection="0"/>
    <xf numFmtId="166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" fillId="15" borderId="0" applyNumberFormat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88" fillId="7" borderId="9" applyNumberFormat="0" applyAlignment="0" applyProtection="0"/>
    <xf numFmtId="0" fontId="38" fillId="7" borderId="9" applyNumberFormat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0" fillId="0" borderId="0">
      <alignment wrapText="1"/>
    </xf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38" fillId="7" borderId="9" applyNumberFormat="0" applyAlignment="0" applyProtection="0"/>
    <xf numFmtId="0" fontId="39" fillId="7" borderId="8" applyNumberFormat="0" applyAlignment="0" applyProtection="0"/>
    <xf numFmtId="0" fontId="54" fillId="0" borderId="0"/>
    <xf numFmtId="0" fontId="37" fillId="6" borderId="8" applyNumberFormat="0" applyAlignment="0" applyProtection="0"/>
    <xf numFmtId="0" fontId="44" fillId="0" borderId="13" applyNumberFormat="0" applyFill="0" applyAlignment="0" applyProtection="0"/>
    <xf numFmtId="0" fontId="43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30" fillId="0" borderId="0">
      <alignment wrapText="1"/>
    </xf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66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55" fillId="0" borderId="0"/>
    <xf numFmtId="0" fontId="2" fillId="0" borderId="0"/>
    <xf numFmtId="0" fontId="55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5" borderId="0" applyNumberFormat="0" applyBorder="0" applyAlignment="0" applyProtection="0"/>
    <xf numFmtId="0" fontId="55" fillId="9" borderId="12" applyNumberFormat="0" applyFont="0" applyAlignment="0" applyProtection="0"/>
    <xf numFmtId="0" fontId="55" fillId="9" borderId="12" applyNumberFormat="0" applyFont="0" applyAlignment="0" applyProtection="0"/>
    <xf numFmtId="0" fontId="55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54" fillId="0" borderId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24" borderId="0" applyNumberFormat="0" applyBorder="0" applyAlignment="0" applyProtection="0"/>
    <xf numFmtId="0" fontId="54" fillId="0" borderId="0"/>
    <xf numFmtId="0" fontId="2" fillId="24" borderId="0" applyNumberFormat="0" applyBorder="0" applyAlignment="0" applyProtection="0"/>
    <xf numFmtId="0" fontId="54" fillId="0" borderId="0"/>
    <xf numFmtId="9" fontId="119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1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2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6" fontId="2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30" fillId="0" borderId="0"/>
    <xf numFmtId="0" fontId="54" fillId="0" borderId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54" fillId="0" borderId="0"/>
    <xf numFmtId="9" fontId="1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2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6" fontId="2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45" fillId="33" borderId="0" applyNumberFormat="0" applyBorder="0" applyAlignment="0" applyProtection="0"/>
    <xf numFmtId="0" fontId="39" fillId="7" borderId="8" applyNumberFormat="0" applyAlignment="0" applyProtection="0"/>
    <xf numFmtId="180" fontId="3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37" fillId="6" borderId="8" applyNumberFormat="0" applyAlignment="0" applyProtection="0"/>
    <xf numFmtId="0" fontId="37" fillId="6" borderId="8" applyNumberFormat="0" applyAlignment="0" applyProtection="0"/>
    <xf numFmtId="0" fontId="37" fillId="6" borderId="8" applyNumberFormat="0" applyAlignment="0" applyProtection="0"/>
    <xf numFmtId="0" fontId="37" fillId="6" borderId="8" applyNumberFormat="0" applyAlignment="0" applyProtection="0"/>
    <xf numFmtId="0" fontId="37" fillId="6" borderId="8" applyNumberFormat="0" applyAlignment="0" applyProtection="0"/>
    <xf numFmtId="40" fontId="87" fillId="0" borderId="0" applyFont="0" applyFill="0" applyBorder="0" applyAlignment="0" applyProtection="0"/>
    <xf numFmtId="189" fontId="87" fillId="0" borderId="0" applyFont="0" applyFill="0" applyBorder="0" applyAlignment="0" applyProtection="0"/>
    <xf numFmtId="190" fontId="30" fillId="0" borderId="0" applyFont="0" applyFill="0" applyBorder="0" applyAlignment="0" applyProtection="0"/>
    <xf numFmtId="0" fontId="79" fillId="5" borderId="0" applyNumberFormat="0" applyBorder="0" applyAlignment="0" applyProtection="0"/>
    <xf numFmtId="0" fontId="38" fillId="7" borderId="9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21" fillId="0" borderId="0">
      <alignment vertical="top"/>
    </xf>
    <xf numFmtId="0" fontId="44" fillId="0" borderId="13" applyNumberFormat="0" applyFill="0" applyAlignment="0" applyProtection="0"/>
    <xf numFmtId="0" fontId="42" fillId="0" borderId="0" applyNumberFormat="0" applyFill="0" applyBorder="0" applyAlignment="0" applyProtection="0"/>
    <xf numFmtId="173" fontId="30" fillId="0" borderId="0" applyFont="0" applyFill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121" fillId="36" borderId="0" applyNumberFormat="0" applyBorder="0" applyAlignment="0" applyProtection="0"/>
    <xf numFmtId="0" fontId="121" fillId="37" borderId="0" applyNumberFormat="0" applyBorder="0" applyAlignment="0" applyProtection="0"/>
    <xf numFmtId="0" fontId="121" fillId="38" borderId="0" applyNumberFormat="0" applyBorder="0" applyAlignment="0" applyProtection="0"/>
    <xf numFmtId="0" fontId="121" fillId="39" borderId="0" applyNumberFormat="0" applyBorder="0" applyAlignment="0" applyProtection="0"/>
    <xf numFmtId="0" fontId="121" fillId="40" borderId="0" applyNumberFormat="0" applyBorder="0" applyAlignment="0" applyProtection="0"/>
    <xf numFmtId="0" fontId="121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42" borderId="0" applyNumberFormat="0" applyBorder="0" applyAlignment="0" applyProtection="0"/>
    <xf numFmtId="0" fontId="54" fillId="45" borderId="0" applyNumberFormat="0" applyBorder="0" applyAlignment="0" applyProtection="0"/>
    <xf numFmtId="0" fontId="121" fillId="42" borderId="0" applyNumberFormat="0" applyBorder="0" applyAlignment="0" applyProtection="0"/>
    <xf numFmtId="0" fontId="121" fillId="43" borderId="0" applyNumberFormat="0" applyBorder="0" applyAlignment="0" applyProtection="0"/>
    <xf numFmtId="0" fontId="121" fillId="44" borderId="0" applyNumberFormat="0" applyBorder="0" applyAlignment="0" applyProtection="0"/>
    <xf numFmtId="0" fontId="121" fillId="39" borderId="0" applyNumberFormat="0" applyBorder="0" applyAlignment="0" applyProtection="0"/>
    <xf numFmtId="0" fontId="121" fillId="42" borderId="0" applyNumberFormat="0" applyBorder="0" applyAlignment="0" applyProtection="0"/>
    <xf numFmtId="0" fontId="121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122" fillId="46" borderId="0" applyNumberFormat="0" applyBorder="0" applyAlignment="0" applyProtection="0"/>
    <xf numFmtId="0" fontId="122" fillId="43" borderId="0" applyNumberFormat="0" applyBorder="0" applyAlignment="0" applyProtection="0"/>
    <xf numFmtId="0" fontId="122" fillId="44" borderId="0" applyNumberFormat="0" applyBorder="0" applyAlignment="0" applyProtection="0"/>
    <xf numFmtId="0" fontId="122" fillId="47" borderId="0" applyNumberFormat="0" applyBorder="0" applyAlignment="0" applyProtection="0"/>
    <xf numFmtId="0" fontId="122" fillId="48" borderId="0" applyNumberFormat="0" applyBorder="0" applyAlignment="0" applyProtection="0"/>
    <xf numFmtId="0" fontId="122" fillId="49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3" fillId="38" borderId="0" applyNumberFormat="0" applyBorder="0" applyAlignment="0" applyProtection="0"/>
    <xf numFmtId="0" fontId="67" fillId="0" borderId="29" applyNumberFormat="0" applyFill="0" applyAlignment="0" applyProtection="0"/>
    <xf numFmtId="0" fontId="68" fillId="0" borderId="30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0" applyNumberFormat="0" applyFill="0" applyBorder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5" fillId="55" borderId="28" applyNumberFormat="0" applyAlignment="0" applyProtection="0"/>
    <xf numFmtId="0" fontId="126" fillId="0" borderId="32" applyNumberFormat="0" applyFill="0" applyAlignment="0" applyProtection="0"/>
    <xf numFmtId="0" fontId="77" fillId="0" borderId="32" applyNumberFormat="0" applyFill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16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30" fillId="0" borderId="0" applyFont="0" applyFill="0" applyBorder="0" applyAlignment="0" applyProtection="0"/>
    <xf numFmtId="166" fontId="54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56" fillId="50" borderId="0" applyNumberFormat="0" applyBorder="0" applyAlignment="0" applyProtection="0"/>
    <xf numFmtId="0" fontId="56" fillId="51" borderId="0" applyNumberFormat="0" applyBorder="0" applyAlignment="0" applyProtection="0"/>
    <xf numFmtId="0" fontId="56" fillId="52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3" borderId="0" applyNumberFormat="0" applyBorder="0" applyAlignment="0" applyProtection="0"/>
    <xf numFmtId="0" fontId="66" fillId="38" borderId="0" applyNumberFormat="0" applyBorder="0" applyAlignment="0" applyProtection="0"/>
    <xf numFmtId="165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2" fillId="50" borderId="0" applyNumberFormat="0" applyBorder="0" applyAlignment="0" applyProtection="0"/>
    <xf numFmtId="0" fontId="122" fillId="51" borderId="0" applyNumberFormat="0" applyBorder="0" applyAlignment="0" applyProtection="0"/>
    <xf numFmtId="0" fontId="122" fillId="52" borderId="0" applyNumberFormat="0" applyBorder="0" applyAlignment="0" applyProtection="0"/>
    <xf numFmtId="0" fontId="122" fillId="47" borderId="0" applyNumberFormat="0" applyBorder="0" applyAlignment="0" applyProtection="0"/>
    <xf numFmtId="0" fontId="122" fillId="48" borderId="0" applyNumberFormat="0" applyBorder="0" applyAlignment="0" applyProtection="0"/>
    <xf numFmtId="0" fontId="122" fillId="53" borderId="0" applyNumberFormat="0" applyBorder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191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131" fillId="37" borderId="0" applyNumberFormat="0" applyBorder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72" fontId="30" fillId="0" borderId="0" applyFont="0" applyFill="0" applyBorder="0" applyAlignment="0" applyProtection="0"/>
    <xf numFmtId="4" fontId="75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106" fillId="59" borderId="0" applyNumberFormat="0" applyBorder="0" applyAlignment="0" applyProtection="0"/>
    <xf numFmtId="0" fontId="132" fillId="0" borderId="0"/>
    <xf numFmtId="0" fontId="29" fillId="0" borderId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54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9" fontId="30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54" fillId="0" borderId="0"/>
    <xf numFmtId="0" fontId="54" fillId="0" borderId="0"/>
    <xf numFmtId="0" fontId="30" fillId="0" borderId="0"/>
    <xf numFmtId="0" fontId="3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3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29" applyNumberFormat="0" applyFill="0" applyAlignment="0" applyProtection="0"/>
    <xf numFmtId="0" fontId="137" fillId="0" borderId="30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128" fillId="0" borderId="31" applyNumberFormat="0" applyFill="0" applyAlignment="0" applyProtection="0"/>
    <xf numFmtId="0" fontId="86" fillId="0" borderId="0" applyNumberFormat="0" applyFill="0" applyBorder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4" fontId="30" fillId="0" borderId="0"/>
    <xf numFmtId="195" fontId="30" fillId="0" borderId="0"/>
    <xf numFmtId="196" fontId="138" fillId="0" borderId="0"/>
    <xf numFmtId="0" fontId="30" fillId="0" borderId="0" applyFont="0" applyFill="0" applyBorder="0" applyProtection="0">
      <alignment horizontal="right"/>
    </xf>
    <xf numFmtId="0" fontId="30" fillId="0" borderId="0" applyFont="0" applyFill="0" applyBorder="0" applyProtection="0">
      <alignment horizontal="right"/>
    </xf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9" fontId="139" fillId="0" borderId="0"/>
    <xf numFmtId="9" fontId="139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39" fillId="0" borderId="0"/>
    <xf numFmtId="0" fontId="139" fillId="0" borderId="0"/>
    <xf numFmtId="10" fontId="139" fillId="0" borderId="0"/>
    <xf numFmtId="10" fontId="139" fillId="0" borderId="0"/>
    <xf numFmtId="0" fontId="30" fillId="61" borderId="27" applyNumberFormat="0">
      <alignment horizontal="centerContinuous" vertical="center" wrapText="1"/>
    </xf>
    <xf numFmtId="0" fontId="30" fillId="61" borderId="27" applyNumberFormat="0">
      <alignment horizontal="centerContinuous" vertical="center" wrapText="1"/>
    </xf>
    <xf numFmtId="0" fontId="30" fillId="61" borderId="27" applyNumberFormat="0">
      <alignment horizontal="centerContinuous" vertical="center" wrapText="1"/>
    </xf>
    <xf numFmtId="0" fontId="30" fillId="61" borderId="27" applyNumberFormat="0">
      <alignment horizontal="centerContinuous" vertical="center" wrapText="1"/>
    </xf>
    <xf numFmtId="0" fontId="30" fillId="61" borderId="27" applyNumberFormat="0">
      <alignment horizontal="centerContinuous" vertical="center" wrapText="1"/>
    </xf>
    <xf numFmtId="0" fontId="30" fillId="61" borderId="27" applyNumberFormat="0">
      <alignment horizontal="centerContinuous" vertical="center" wrapText="1"/>
    </xf>
    <xf numFmtId="0" fontId="30" fillId="61" borderId="27" applyNumberFormat="0">
      <alignment horizontal="centerContinuous" vertical="center" wrapText="1"/>
    </xf>
    <xf numFmtId="0" fontId="30" fillId="61" borderId="27" applyNumberFormat="0">
      <alignment horizontal="centerContinuous" vertical="center" wrapText="1"/>
    </xf>
    <xf numFmtId="0" fontId="30" fillId="61" borderId="27" applyNumberFormat="0">
      <alignment horizontal="centerContinuous" vertical="center" wrapText="1"/>
    </xf>
    <xf numFmtId="0" fontId="30" fillId="61" borderId="27" applyNumberFormat="0">
      <alignment horizontal="centerContinuous" vertical="center" wrapText="1"/>
    </xf>
    <xf numFmtId="0" fontId="30" fillId="62" borderId="27" applyNumberFormat="0">
      <alignment horizontal="left" vertical="center"/>
    </xf>
    <xf numFmtId="0" fontId="30" fillId="62" borderId="27" applyNumberFormat="0">
      <alignment horizontal="left" vertical="center"/>
    </xf>
    <xf numFmtId="0" fontId="30" fillId="62" borderId="27" applyNumberFormat="0">
      <alignment horizontal="left" vertical="center"/>
    </xf>
    <xf numFmtId="0" fontId="30" fillId="62" borderId="27" applyNumberFormat="0">
      <alignment horizontal="left" vertical="center"/>
    </xf>
    <xf numFmtId="0" fontId="30" fillId="62" borderId="27" applyNumberFormat="0">
      <alignment horizontal="left" vertical="center"/>
    </xf>
    <xf numFmtId="0" fontId="30" fillId="62" borderId="27" applyNumberFormat="0">
      <alignment horizontal="left" vertical="center"/>
    </xf>
    <xf numFmtId="0" fontId="30" fillId="62" borderId="27" applyNumberFormat="0">
      <alignment horizontal="left" vertical="center"/>
    </xf>
    <xf numFmtId="0" fontId="30" fillId="62" borderId="27" applyNumberFormat="0">
      <alignment horizontal="left" vertical="center"/>
    </xf>
    <xf numFmtId="0" fontId="30" fillId="62" borderId="27" applyNumberFormat="0">
      <alignment horizontal="left" vertical="center"/>
    </xf>
    <xf numFmtId="0" fontId="30" fillId="62" borderId="27" applyNumberFormat="0">
      <alignment horizontal="left" vertical="center"/>
    </xf>
    <xf numFmtId="0" fontId="138" fillId="0" borderId="0">
      <alignment vertical="top"/>
    </xf>
    <xf numFmtId="38" fontId="87" fillId="0" borderId="0" applyFont="0" applyFill="0" applyBorder="0" applyAlignment="0" applyProtection="0"/>
    <xf numFmtId="197" fontId="138" fillId="0" borderId="0" applyFont="0" applyFill="0" applyBorder="0" applyAlignment="0" applyProtection="0"/>
    <xf numFmtId="198" fontId="138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30" fillId="0" borderId="0"/>
    <xf numFmtId="0" fontId="97" fillId="0" borderId="0">
      <alignment horizontal="left" wrapText="1"/>
    </xf>
    <xf numFmtId="0" fontId="97" fillId="0" borderId="0">
      <alignment horizontal="left" wrapText="1"/>
    </xf>
    <xf numFmtId="0" fontId="141" fillId="57" borderId="0"/>
    <xf numFmtId="0" fontId="125" fillId="63" borderId="0"/>
    <xf numFmtId="0" fontId="30" fillId="57" borderId="0"/>
    <xf numFmtId="0" fontId="30" fillId="57" borderId="0"/>
    <xf numFmtId="0" fontId="30" fillId="57" borderId="0"/>
    <xf numFmtId="0" fontId="30" fillId="57" borderId="0"/>
    <xf numFmtId="3" fontId="98" fillId="57" borderId="0" applyFill="0"/>
    <xf numFmtId="0" fontId="30" fillId="57" borderId="0"/>
    <xf numFmtId="0" fontId="30" fillId="57" borderId="0"/>
    <xf numFmtId="0" fontId="30" fillId="57" borderId="0"/>
    <xf numFmtId="0" fontId="142" fillId="57" borderId="0"/>
    <xf numFmtId="0" fontId="142" fillId="57" borderId="0"/>
    <xf numFmtId="0" fontId="142" fillId="57" borderId="0"/>
    <xf numFmtId="0" fontId="142" fillId="57" borderId="0"/>
    <xf numFmtId="0" fontId="142" fillId="57" borderId="0"/>
    <xf numFmtId="0" fontId="30" fillId="57" borderId="0"/>
    <xf numFmtId="0" fontId="122" fillId="64" borderId="37"/>
    <xf numFmtId="0" fontId="122" fillId="64" borderId="37"/>
    <xf numFmtId="0" fontId="122" fillId="64" borderId="37"/>
    <xf numFmtId="0" fontId="122" fillId="64" borderId="37"/>
    <xf numFmtId="3" fontId="98" fillId="57" borderId="0" applyFill="0"/>
    <xf numFmtId="3" fontId="98" fillId="57" borderId="0" applyFill="0"/>
    <xf numFmtId="3" fontId="98" fillId="57" borderId="0" applyFill="0"/>
    <xf numFmtId="3" fontId="98" fillId="57" borderId="0" applyFill="0"/>
    <xf numFmtId="0" fontId="30" fillId="57" borderId="0"/>
    <xf numFmtId="0" fontId="30" fillId="57" borderId="0"/>
    <xf numFmtId="3" fontId="98" fillId="57" borderId="0" applyFill="0"/>
    <xf numFmtId="3" fontId="98" fillId="57" borderId="0" applyFill="0"/>
    <xf numFmtId="3" fontId="98" fillId="57" borderId="0" applyFill="0"/>
    <xf numFmtId="3" fontId="98" fillId="57" borderId="0" applyFill="0"/>
    <xf numFmtId="0" fontId="122" fillId="64" borderId="37"/>
    <xf numFmtId="0" fontId="122" fillId="64" borderId="37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3" fontId="98" fillId="57" borderId="0" applyFill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122" fillId="64" borderId="37"/>
    <xf numFmtId="0" fontId="122" fillId="64" borderId="37"/>
    <xf numFmtId="0" fontId="122" fillId="64" borderId="37"/>
    <xf numFmtId="0" fontId="122" fillId="64" borderId="37"/>
    <xf numFmtId="3" fontId="98" fillId="57" borderId="0" applyFill="0"/>
    <xf numFmtId="0" fontId="122" fillId="64" borderId="37"/>
    <xf numFmtId="0" fontId="122" fillId="64" borderId="37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3" fontId="98" fillId="57" borderId="0" applyFill="0"/>
    <xf numFmtId="0" fontId="30" fillId="57" borderId="0"/>
    <xf numFmtId="3" fontId="98" fillId="57" borderId="0" applyFill="0"/>
    <xf numFmtId="0" fontId="122" fillId="64" borderId="37"/>
    <xf numFmtId="0" fontId="122" fillId="64" borderId="37"/>
    <xf numFmtId="0" fontId="30" fillId="57" borderId="0"/>
    <xf numFmtId="0" fontId="120" fillId="57" borderId="0"/>
    <xf numFmtId="0" fontId="120" fillId="57" borderId="0"/>
    <xf numFmtId="3" fontId="98" fillId="65" borderId="0" applyFill="0"/>
    <xf numFmtId="0" fontId="120" fillId="57" borderId="0"/>
    <xf numFmtId="0" fontId="120" fillId="57" borderId="0"/>
    <xf numFmtId="0" fontId="120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22" fillId="65" borderId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3" fontId="98" fillId="65" borderId="0" applyFill="0"/>
    <xf numFmtId="3" fontId="98" fillId="65" borderId="0" applyFill="0"/>
    <xf numFmtId="3" fontId="98" fillId="65" borderId="0" applyFill="0"/>
    <xf numFmtId="3" fontId="98" fillId="65" borderId="0" applyFill="0"/>
    <xf numFmtId="0" fontId="120" fillId="57" borderId="0"/>
    <xf numFmtId="3" fontId="98" fillId="65" borderId="0" applyFill="0"/>
    <xf numFmtId="3" fontId="98" fillId="65" borderId="0" applyFill="0"/>
    <xf numFmtId="3" fontId="98" fillId="65" borderId="0" applyFill="0"/>
    <xf numFmtId="3" fontId="98" fillId="65" borderId="0" applyFill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20" fillId="57" borderId="0"/>
    <xf numFmtId="0" fontId="120" fillId="57" borderId="0"/>
    <xf numFmtId="0" fontId="122" fillId="65" borderId="0"/>
    <xf numFmtId="0" fontId="120" fillId="57" borderId="0"/>
    <xf numFmtId="0" fontId="120" fillId="57" borderId="0"/>
    <xf numFmtId="0" fontId="120" fillId="57" borderId="0"/>
    <xf numFmtId="0" fontId="120" fillId="57" borderId="0"/>
    <xf numFmtId="3" fontId="98" fillId="65" borderId="0" applyFill="0"/>
    <xf numFmtId="0" fontId="120" fillId="57" borderId="0"/>
    <xf numFmtId="0" fontId="120" fillId="57" borderId="0"/>
    <xf numFmtId="0" fontId="120" fillId="57" borderId="0"/>
    <xf numFmtId="0" fontId="120" fillId="57" borderId="0"/>
    <xf numFmtId="0" fontId="120" fillId="57" borderId="0"/>
    <xf numFmtId="0" fontId="120" fillId="57" borderId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3" fontId="98" fillId="65" borderId="0" applyFill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22" fillId="65" borderId="0"/>
    <xf numFmtId="0" fontId="120" fillId="57" borderId="0"/>
    <xf numFmtId="0" fontId="120" fillId="57" borderId="0"/>
    <xf numFmtId="3" fontId="98" fillId="65" borderId="0" applyFill="0"/>
    <xf numFmtId="3" fontId="98" fillId="65" borderId="0" applyFill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20" fillId="57" borderId="0"/>
    <xf numFmtId="0" fontId="145" fillId="57" borderId="0"/>
    <xf numFmtId="0" fontId="145" fillId="57" borderId="0"/>
    <xf numFmtId="3" fontId="146" fillId="62" borderId="0" applyFill="0" applyBorder="0"/>
    <xf numFmtId="0" fontId="145" fillId="57" borderId="0"/>
    <xf numFmtId="0" fontId="145" fillId="57" borderId="0"/>
    <xf numFmtId="0" fontId="145" fillId="57" borderId="0"/>
    <xf numFmtId="0" fontId="146" fillId="57" borderId="0"/>
    <xf numFmtId="0" fontId="146" fillId="57" borderId="0"/>
    <xf numFmtId="0" fontId="146" fillId="57" borderId="0"/>
    <xf numFmtId="0" fontId="146" fillId="57" borderId="0"/>
    <xf numFmtId="0" fontId="146" fillId="57" borderId="0"/>
    <xf numFmtId="0" fontId="147" fillId="62" borderId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3" fontId="146" fillId="62" borderId="0" applyFill="0" applyBorder="0"/>
    <xf numFmtId="3" fontId="146" fillId="62" borderId="0" applyFill="0" applyBorder="0"/>
    <xf numFmtId="3" fontId="146" fillId="62" borderId="0" applyFill="0" applyBorder="0"/>
    <xf numFmtId="3" fontId="146" fillId="62" borderId="0" applyFill="0" applyBorder="0"/>
    <xf numFmtId="0" fontId="145" fillId="57" borderId="0"/>
    <xf numFmtId="3" fontId="146" fillId="62" borderId="0" applyFill="0" applyBorder="0"/>
    <xf numFmtId="3" fontId="146" fillId="62" borderId="0" applyFill="0" applyBorder="0"/>
    <xf numFmtId="3" fontId="146" fillId="62" borderId="0" applyFill="0" applyBorder="0"/>
    <xf numFmtId="3" fontId="146" fillId="62" borderId="0" applyFill="0" applyBorder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5" fillId="57" borderId="0"/>
    <xf numFmtId="0" fontId="145" fillId="57" borderId="0"/>
    <xf numFmtId="0" fontId="147" fillId="62" borderId="0"/>
    <xf numFmtId="0" fontId="145" fillId="57" borderId="0"/>
    <xf numFmtId="0" fontId="145" fillId="57" borderId="0"/>
    <xf numFmtId="0" fontId="145" fillId="57" borderId="0"/>
    <xf numFmtId="0" fontId="145" fillId="57" borderId="0"/>
    <xf numFmtId="3" fontId="146" fillId="62" borderId="0" applyFill="0" applyBorder="0"/>
    <xf numFmtId="0" fontId="145" fillId="57" borderId="0"/>
    <xf numFmtId="0" fontId="145" fillId="57" borderId="0"/>
    <xf numFmtId="0" fontId="145" fillId="57" borderId="0"/>
    <xf numFmtId="0" fontId="145" fillId="57" borderId="0"/>
    <xf numFmtId="0" fontId="145" fillId="57" borderId="0"/>
    <xf numFmtId="0" fontId="145" fillId="57" borderId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3" fontId="146" fillId="62" borderId="0" applyFill="0" applyBorder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7" fillId="62" borderId="0"/>
    <xf numFmtId="0" fontId="145" fillId="57" borderId="0"/>
    <xf numFmtId="0" fontId="145" fillId="57" borderId="0"/>
    <xf numFmtId="3" fontId="146" fillId="62" borderId="0" applyFill="0" applyBorder="0"/>
    <xf numFmtId="3" fontId="146" fillId="62" borderId="0" applyFill="0" applyBorder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5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3" fontId="98" fillId="66" borderId="0" applyFill="0"/>
    <xf numFmtId="0" fontId="148" fillId="57" borderId="0"/>
    <xf numFmtId="0" fontId="148" fillId="57" borderId="0"/>
    <xf numFmtId="0" fontId="148" fillId="57" borderId="0"/>
    <xf numFmtId="0" fontId="98" fillId="57" borderId="0"/>
    <xf numFmtId="0" fontId="98" fillId="57" borderId="0"/>
    <xf numFmtId="0" fontId="98" fillId="57" borderId="0"/>
    <xf numFmtId="0" fontId="98" fillId="57" borderId="0"/>
    <xf numFmtId="0" fontId="98" fillId="57" borderId="0"/>
    <xf numFmtId="0" fontId="149" fillId="66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98" fillId="66" borderId="0" applyFill="0"/>
    <xf numFmtId="3" fontId="98" fillId="66" borderId="0" applyFill="0"/>
    <xf numFmtId="3" fontId="98" fillId="66" borderId="0" applyFill="0"/>
    <xf numFmtId="3" fontId="98" fillId="66" borderId="0" applyFill="0"/>
    <xf numFmtId="0" fontId="148" fillId="57" borderId="0"/>
    <xf numFmtId="0" fontId="148" fillId="57" borderId="0"/>
    <xf numFmtId="3" fontId="98" fillId="66" borderId="0" applyFill="0"/>
    <xf numFmtId="3" fontId="98" fillId="66" borderId="0" applyFill="0"/>
    <xf numFmtId="3" fontId="98" fillId="66" borderId="0" applyFill="0"/>
    <xf numFmtId="3" fontId="98" fillId="66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48" fillId="57" borderId="0"/>
    <xf numFmtId="0" fontId="148" fillId="57" borderId="0"/>
    <xf numFmtId="0" fontId="148" fillId="57" borderId="0"/>
    <xf numFmtId="0" fontId="148" fillId="57" borderId="0"/>
    <xf numFmtId="0" fontId="149" fillId="66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3" fontId="98" fillId="66" borderId="0" applyFill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48" fillId="57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98" fillId="66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49" fillId="66" borderId="0"/>
    <xf numFmtId="0" fontId="148" fillId="57" borderId="0"/>
    <xf numFmtId="0" fontId="148" fillId="57" borderId="0"/>
    <xf numFmtId="0" fontId="148" fillId="57" borderId="0"/>
    <xf numFmtId="0" fontId="148" fillId="57" borderId="0"/>
    <xf numFmtId="3" fontId="98" fillId="66" borderId="0" applyFill="0"/>
    <xf numFmtId="0" fontId="148" fillId="57" borderId="0"/>
    <xf numFmtId="3" fontId="98" fillId="66" borderId="0" applyFill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48" fillId="57" borderId="0"/>
    <xf numFmtId="0" fontId="151" fillId="57" borderId="0"/>
    <xf numFmtId="0" fontId="151" fillId="57" borderId="0"/>
    <xf numFmtId="3" fontId="143" fillId="0" borderId="0" applyFill="0"/>
    <xf numFmtId="0" fontId="151" fillId="57" borderId="0"/>
    <xf numFmtId="0" fontId="151" fillId="57" borderId="0"/>
    <xf numFmtId="0" fontId="151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51" fillId="0" borderId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3" fontId="143" fillId="0" borderId="0" applyFill="0"/>
    <xf numFmtId="3" fontId="143" fillId="0" borderId="0" applyFill="0"/>
    <xf numFmtId="3" fontId="143" fillId="0" borderId="0" applyFill="0"/>
    <xf numFmtId="3" fontId="143" fillId="0" borderId="0" applyFill="0"/>
    <xf numFmtId="0" fontId="151" fillId="57" borderId="0"/>
    <xf numFmtId="3" fontId="143" fillId="0" borderId="0" applyFill="0"/>
    <xf numFmtId="3" fontId="143" fillId="0" borderId="0" applyFill="0"/>
    <xf numFmtId="3" fontId="143" fillId="0" borderId="0" applyFill="0"/>
    <xf numFmtId="3" fontId="143" fillId="0" borderId="0" applyFill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1" fillId="57" borderId="0"/>
    <xf numFmtId="0" fontId="151" fillId="57" borderId="0"/>
    <xf numFmtId="0" fontId="151" fillId="0" borderId="0"/>
    <xf numFmtId="0" fontId="151" fillId="57" borderId="0"/>
    <xf numFmtId="0" fontId="151" fillId="57" borderId="0"/>
    <xf numFmtId="0" fontId="151" fillId="57" borderId="0"/>
    <xf numFmtId="0" fontId="151" fillId="57" borderId="0"/>
    <xf numFmtId="3" fontId="143" fillId="0" borderId="0" applyFill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3" fontId="143" fillId="0" borderId="0" applyFill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1" fillId="0" borderId="0"/>
    <xf numFmtId="0" fontId="151" fillId="57" borderId="0"/>
    <xf numFmtId="0" fontId="151" fillId="57" borderId="0"/>
    <xf numFmtId="3" fontId="143" fillId="0" borderId="0" applyFill="0"/>
    <xf numFmtId="3" fontId="143" fillId="0" borderId="0" applyFill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1" fillId="57" borderId="0"/>
    <xf numFmtId="0" fontId="153" fillId="57" borderId="0"/>
    <xf numFmtId="0" fontId="153" fillId="57" borderId="0"/>
    <xf numFmtId="3" fontId="142" fillId="0" borderId="0" applyFill="0"/>
    <xf numFmtId="0" fontId="153" fillId="57" borderId="0"/>
    <xf numFmtId="0" fontId="153" fillId="57" borderId="0"/>
    <xf numFmtId="0" fontId="153" fillId="57" borderId="0"/>
    <xf numFmtId="0" fontId="142" fillId="57" borderId="0"/>
    <xf numFmtId="0" fontId="142" fillId="57" borderId="0"/>
    <xf numFmtId="0" fontId="142" fillId="57" borderId="0"/>
    <xf numFmtId="0" fontId="142" fillId="57" borderId="0"/>
    <xf numFmtId="0" fontId="142" fillId="57" borderId="0"/>
    <xf numFmtId="0" fontId="153" fillId="0" borderId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3" fontId="142" fillId="0" borderId="0" applyFill="0"/>
    <xf numFmtId="3" fontId="142" fillId="0" borderId="0" applyFill="0"/>
    <xf numFmtId="3" fontId="142" fillId="0" borderId="0" applyFill="0"/>
    <xf numFmtId="3" fontId="142" fillId="0" borderId="0" applyFill="0"/>
    <xf numFmtId="0" fontId="153" fillId="57" borderId="0"/>
    <xf numFmtId="3" fontId="142" fillId="0" borderId="0" applyFill="0"/>
    <xf numFmtId="3" fontId="142" fillId="0" borderId="0" applyFill="0"/>
    <xf numFmtId="3" fontId="142" fillId="0" borderId="0" applyFill="0"/>
    <xf numFmtId="3" fontId="142" fillId="0" borderId="0" applyFill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3" fillId="57" borderId="0"/>
    <xf numFmtId="0" fontId="153" fillId="57" borderId="0"/>
    <xf numFmtId="0" fontId="153" fillId="0" borderId="0"/>
    <xf numFmtId="0" fontId="153" fillId="57" borderId="0"/>
    <xf numFmtId="0" fontId="153" fillId="57" borderId="0"/>
    <xf numFmtId="0" fontId="153" fillId="57" borderId="0"/>
    <xf numFmtId="0" fontId="153" fillId="57" borderId="0"/>
    <xf numFmtId="3" fontId="142" fillId="0" borderId="0" applyFill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3" fontId="142" fillId="0" borderId="0" applyFill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3" fillId="0" borderId="0"/>
    <xf numFmtId="0" fontId="153" fillId="57" borderId="0"/>
    <xf numFmtId="0" fontId="153" fillId="57" borderId="0"/>
    <xf numFmtId="3" fontId="142" fillId="0" borderId="0" applyFill="0"/>
    <xf numFmtId="3" fontId="142" fillId="0" borderId="0" applyFill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3" fillId="57" borderId="0"/>
    <xf numFmtId="0" fontId="98" fillId="57" borderId="0"/>
    <xf numFmtId="0" fontId="98" fillId="57" borderId="0"/>
    <xf numFmtId="3" fontId="98" fillId="0" borderId="0" applyFill="0"/>
    <xf numFmtId="0" fontId="98" fillId="57" borderId="0"/>
    <xf numFmtId="0" fontId="98" fillId="57" borderId="0"/>
    <xf numFmtId="0" fontId="98" fillId="57" borderId="0"/>
    <xf numFmtId="0" fontId="98" fillId="0" borderId="0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3" fontId="98" fillId="0" borderId="0" applyFill="0"/>
    <xf numFmtId="3" fontId="98" fillId="0" borderId="0" applyFill="0"/>
    <xf numFmtId="3" fontId="98" fillId="0" borderId="0" applyFill="0"/>
    <xf numFmtId="3" fontId="98" fillId="0" borderId="0" applyFill="0"/>
    <xf numFmtId="0" fontId="98" fillId="57" borderId="0"/>
    <xf numFmtId="3" fontId="98" fillId="0" borderId="0" applyFill="0"/>
    <xf numFmtId="3" fontId="98" fillId="0" borderId="0" applyFill="0"/>
    <xf numFmtId="3" fontId="98" fillId="0" borderId="0" applyFill="0"/>
    <xf numFmtId="3" fontId="98" fillId="0" borderId="0" applyFill="0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98" fillId="57" borderId="0"/>
    <xf numFmtId="0" fontId="98" fillId="57" borderId="0"/>
    <xf numFmtId="0" fontId="98" fillId="0" borderId="0"/>
    <xf numFmtId="0" fontId="98" fillId="57" borderId="0"/>
    <xf numFmtId="0" fontId="98" fillId="57" borderId="0"/>
    <xf numFmtId="0" fontId="98" fillId="57" borderId="0"/>
    <xf numFmtId="0" fontId="98" fillId="57" borderId="0"/>
    <xf numFmtId="3" fontId="98" fillId="0" borderId="0" applyFill="0"/>
    <xf numFmtId="0" fontId="98" fillId="57" borderId="0"/>
    <xf numFmtId="0" fontId="98" fillId="57" borderId="0"/>
    <xf numFmtId="0" fontId="98" fillId="57" borderId="0"/>
    <xf numFmtId="0" fontId="98" fillId="57" borderId="0"/>
    <xf numFmtId="0" fontId="98" fillId="57" borderId="0"/>
    <xf numFmtId="0" fontId="98" fillId="57" borderId="0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3" fontId="98" fillId="0" borderId="0" applyFill="0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98" fillId="0" borderId="0"/>
    <xf numFmtId="0" fontId="98" fillId="57" borderId="0"/>
    <xf numFmtId="0" fontId="98" fillId="57" borderId="0"/>
    <xf numFmtId="3" fontId="98" fillId="0" borderId="0" applyFill="0"/>
    <xf numFmtId="3" fontId="98" fillId="0" borderId="0" applyFill="0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98" fillId="57" borderId="0"/>
    <xf numFmtId="199" fontId="138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99" fontId="30" fillId="0" borderId="0" applyFont="0" applyFill="0" applyBorder="0" applyAlignment="0" applyProtection="0"/>
    <xf numFmtId="199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0" fontId="154" fillId="57" borderId="0"/>
    <xf numFmtId="200" fontId="138" fillId="0" borderId="0" applyFont="0" applyFill="0" applyBorder="0" applyAlignment="0" applyProtection="0"/>
    <xf numFmtId="201" fontId="30" fillId="0" borderId="0" applyFont="0" applyFill="0" applyBorder="0" applyAlignment="0" applyProtection="0"/>
    <xf numFmtId="201" fontId="30" fillId="0" borderId="0" applyFont="0" applyFill="0" applyBorder="0" applyAlignment="0" applyProtection="0"/>
    <xf numFmtId="200" fontId="138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0" fontId="138" fillId="0" borderId="0" applyFont="0" applyFill="0" applyBorder="0" applyAlignment="0" applyProtection="0"/>
    <xf numFmtId="201" fontId="30" fillId="0" borderId="0" applyFont="0" applyFill="0" applyBorder="0" applyAlignment="0" applyProtection="0"/>
    <xf numFmtId="201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1" fontId="30" fillId="0" borderId="0" applyFont="0" applyFill="0" applyBorder="0" applyAlignment="0" applyProtection="0"/>
    <xf numFmtId="201" fontId="30" fillId="0" borderId="0" applyFont="0" applyFill="0" applyBorder="0" applyAlignment="0" applyProtection="0"/>
    <xf numFmtId="200" fontId="155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0" fontId="138" fillId="0" borderId="0" applyFont="0" applyFill="0" applyBorder="0" applyAlignment="0" applyProtection="0"/>
    <xf numFmtId="200" fontId="138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1" fontId="30" fillId="0" borderId="0" applyFont="0" applyFill="0" applyBorder="0" applyAlignment="0" applyProtection="0"/>
    <xf numFmtId="201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3" fontId="138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204" fontId="30" fillId="58" borderId="40"/>
    <xf numFmtId="205" fontId="30" fillId="58" borderId="40"/>
    <xf numFmtId="205" fontId="30" fillId="58" borderId="40"/>
    <xf numFmtId="204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6" fontId="156" fillId="58" borderId="40"/>
    <xf numFmtId="204" fontId="30" fillId="58" borderId="40"/>
    <xf numFmtId="206" fontId="156" fillId="58" borderId="40"/>
    <xf numFmtId="206" fontId="156" fillId="58" borderId="40"/>
    <xf numFmtId="204" fontId="30" fillId="58" borderId="40"/>
    <xf numFmtId="205" fontId="30" fillId="58" borderId="40"/>
    <xf numFmtId="205" fontId="30" fillId="58" borderId="40"/>
    <xf numFmtId="204" fontId="30" fillId="58" borderId="40"/>
    <xf numFmtId="204" fontId="30" fillId="58" borderId="40"/>
    <xf numFmtId="207" fontId="30" fillId="58" borderId="40"/>
    <xf numFmtId="208" fontId="30" fillId="58" borderId="40"/>
    <xf numFmtId="205" fontId="30" fillId="58" borderId="40"/>
    <xf numFmtId="204" fontId="30" fillId="58" borderId="40"/>
    <xf numFmtId="204" fontId="30" fillId="58" borderId="40"/>
    <xf numFmtId="204" fontId="30" fillId="58" borderId="40"/>
    <xf numFmtId="209" fontId="157" fillId="0" borderId="41"/>
    <xf numFmtId="209" fontId="157" fillId="0" borderId="41"/>
    <xf numFmtId="204" fontId="30" fillId="58" borderId="40"/>
    <xf numFmtId="204" fontId="30" fillId="58" borderId="40"/>
    <xf numFmtId="204" fontId="30" fillId="58" borderId="40"/>
    <xf numFmtId="204" fontId="30" fillId="58" borderId="40"/>
    <xf numFmtId="168" fontId="158" fillId="58" borderId="40"/>
    <xf numFmtId="204" fontId="30" fillId="58" borderId="4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204" fontId="30" fillId="58" borderId="40"/>
    <xf numFmtId="204" fontId="30" fillId="58" borderId="40"/>
    <xf numFmtId="0" fontId="30" fillId="58" borderId="40"/>
    <xf numFmtId="0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0" fontId="159" fillId="58" borderId="40"/>
    <xf numFmtId="0" fontId="159" fillId="58" borderId="40"/>
    <xf numFmtId="0" fontId="159" fillId="58" borderId="40"/>
    <xf numFmtId="0" fontId="159" fillId="58" borderId="40"/>
    <xf numFmtId="0" fontId="159" fillId="58" borderId="40"/>
    <xf numFmtId="0" fontId="159" fillId="58" borderId="40"/>
    <xf numFmtId="0" fontId="159" fillId="58" borderId="40"/>
    <xf numFmtId="0" fontId="160" fillId="58" borderId="40"/>
    <xf numFmtId="0" fontId="160" fillId="58" borderId="40"/>
    <xf numFmtId="0" fontId="159" fillId="58" borderId="40"/>
    <xf numFmtId="0" fontId="160" fillId="58" borderId="40"/>
    <xf numFmtId="0" fontId="159" fillId="58" borderId="40"/>
    <xf numFmtId="0" fontId="30" fillId="58" borderId="40"/>
    <xf numFmtId="0" fontId="30" fillId="58" borderId="40"/>
    <xf numFmtId="206" fontId="156" fillId="58" borderId="40"/>
    <xf numFmtId="0" fontId="159" fillId="58" borderId="40"/>
    <xf numFmtId="0" fontId="159" fillId="58" borderId="40"/>
    <xf numFmtId="0" fontId="160" fillId="58" borderId="40"/>
    <xf numFmtId="210" fontId="160" fillId="58" borderId="40"/>
    <xf numFmtId="210" fontId="160" fillId="58" borderId="40"/>
    <xf numFmtId="0" fontId="160" fillId="58" borderId="40"/>
    <xf numFmtId="210" fontId="160" fillId="58" borderId="40"/>
    <xf numFmtId="210" fontId="160" fillId="58" borderId="40"/>
    <xf numFmtId="205" fontId="30" fillId="58" borderId="40"/>
    <xf numFmtId="205" fontId="30" fillId="58" borderId="40"/>
    <xf numFmtId="206" fontId="156" fillId="58" borderId="40"/>
    <xf numFmtId="168" fontId="158" fillId="58" borderId="40"/>
    <xf numFmtId="168" fontId="158" fillId="58" borderId="40"/>
    <xf numFmtId="38" fontId="158" fillId="58" borderId="40"/>
    <xf numFmtId="0" fontId="160" fillId="58" borderId="40"/>
    <xf numFmtId="211" fontId="156" fillId="58" borderId="40"/>
    <xf numFmtId="0" fontId="30" fillId="58" borderId="40"/>
    <xf numFmtId="204" fontId="30" fillId="58" borderId="40"/>
    <xf numFmtId="204" fontId="30" fillId="58" borderId="40"/>
    <xf numFmtId="204" fontId="30" fillId="58" borderId="40"/>
    <xf numFmtId="212" fontId="98" fillId="67" borderId="40"/>
    <xf numFmtId="212" fontId="98" fillId="67" borderId="40"/>
    <xf numFmtId="212" fontId="98" fillId="67" borderId="40"/>
    <xf numFmtId="212" fontId="98" fillId="67" borderId="40"/>
    <xf numFmtId="212" fontId="98" fillId="67" borderId="40"/>
    <xf numFmtId="40" fontId="158" fillId="58" borderId="40"/>
    <xf numFmtId="205" fontId="30" fillId="58" borderId="40"/>
    <xf numFmtId="205" fontId="30" fillId="58" borderId="40"/>
    <xf numFmtId="206" fontId="156" fillId="58" borderId="40"/>
    <xf numFmtId="205" fontId="30" fillId="58" borderId="40"/>
    <xf numFmtId="205" fontId="30" fillId="58" borderId="40"/>
    <xf numFmtId="206" fontId="156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0" fontId="30" fillId="58" borderId="40"/>
    <xf numFmtId="204" fontId="30" fillId="58" borderId="40"/>
    <xf numFmtId="206" fontId="156" fillId="58" borderId="40"/>
    <xf numFmtId="4" fontId="30" fillId="58" borderId="0"/>
    <xf numFmtId="205" fontId="30" fillId="58" borderId="40"/>
    <xf numFmtId="205" fontId="30" fillId="58" borderId="40"/>
    <xf numFmtId="205" fontId="30" fillId="58" borderId="40"/>
    <xf numFmtId="205" fontId="30" fillId="58" borderId="40"/>
    <xf numFmtId="0" fontId="30" fillId="58" borderId="40"/>
    <xf numFmtId="0" fontId="30" fillId="58" borderId="40"/>
    <xf numFmtId="176" fontId="158" fillId="58" borderId="40"/>
    <xf numFmtId="176" fontId="158" fillId="58" borderId="40"/>
    <xf numFmtId="204" fontId="30" fillId="58" borderId="40"/>
    <xf numFmtId="0" fontId="160" fillId="68" borderId="40"/>
    <xf numFmtId="213" fontId="160" fillId="68" borderId="40"/>
    <xf numFmtId="213" fontId="160" fillId="68" borderId="40"/>
    <xf numFmtId="0" fontId="30" fillId="58" borderId="40"/>
    <xf numFmtId="0" fontId="160" fillId="68" borderId="40"/>
    <xf numFmtId="213" fontId="160" fillId="68" borderId="40"/>
    <xf numFmtId="213" fontId="160" fillId="68" borderId="4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206" fontId="156" fillId="58" borderId="40"/>
    <xf numFmtId="206" fontId="156" fillId="58" borderId="40"/>
    <xf numFmtId="206" fontId="156" fillId="58" borderId="40"/>
    <xf numFmtId="205" fontId="30" fillId="58" borderId="40"/>
    <xf numFmtId="205" fontId="30" fillId="58" borderId="40"/>
    <xf numFmtId="206" fontId="156" fillId="58" borderId="40"/>
    <xf numFmtId="206" fontId="156" fillId="58" borderId="40"/>
    <xf numFmtId="206" fontId="156" fillId="58" borderId="40"/>
    <xf numFmtId="206" fontId="156" fillId="58" borderId="40"/>
    <xf numFmtId="206" fontId="156" fillId="58" borderId="40"/>
    <xf numFmtId="206" fontId="156" fillId="58" borderId="40"/>
    <xf numFmtId="0" fontId="30" fillId="58" borderId="40"/>
    <xf numFmtId="0" fontId="30" fillId="58" borderId="40"/>
    <xf numFmtId="204" fontId="30" fillId="58" borderId="4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204" fontId="30" fillId="58" borderId="40"/>
    <xf numFmtId="204" fontId="30" fillId="58" borderId="40"/>
    <xf numFmtId="0" fontId="160" fillId="58" borderId="40"/>
    <xf numFmtId="213" fontId="160" fillId="58" borderId="40"/>
    <xf numFmtId="213" fontId="160" fillId="58" borderId="40"/>
    <xf numFmtId="205" fontId="30" fillId="58" borderId="40"/>
    <xf numFmtId="205" fontId="30" fillId="58" borderId="40"/>
    <xf numFmtId="0" fontId="159" fillId="58" borderId="4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0" fontId="160" fillId="68" borderId="40"/>
    <xf numFmtId="204" fontId="30" fillId="58" borderId="40"/>
    <xf numFmtId="204" fontId="30" fillId="58" borderId="40"/>
    <xf numFmtId="0" fontId="159" fillId="58" borderId="40"/>
    <xf numFmtId="205" fontId="30" fillId="58" borderId="40"/>
    <xf numFmtId="205" fontId="30" fillId="58" borderId="40"/>
    <xf numFmtId="206" fontId="156" fillId="58" borderId="40"/>
    <xf numFmtId="206" fontId="156" fillId="58" borderId="40"/>
    <xf numFmtId="205" fontId="30" fillId="58" borderId="40"/>
    <xf numFmtId="205" fontId="30" fillId="58" borderId="40"/>
    <xf numFmtId="0" fontId="159" fillId="58" borderId="40"/>
    <xf numFmtId="213" fontId="158" fillId="58" borderId="40"/>
    <xf numFmtId="214" fontId="158" fillId="58" borderId="40"/>
    <xf numFmtId="214" fontId="158" fillId="58" borderId="40"/>
    <xf numFmtId="214" fontId="158" fillId="58" borderId="40"/>
    <xf numFmtId="214" fontId="158" fillId="58" borderId="40"/>
    <xf numFmtId="214" fontId="158" fillId="58" borderId="40"/>
    <xf numFmtId="214" fontId="158" fillId="58" borderId="40"/>
    <xf numFmtId="214" fontId="158" fillId="58" borderId="40"/>
    <xf numFmtId="215" fontId="158" fillId="58" borderId="40"/>
    <xf numFmtId="214" fontId="158" fillId="58" borderId="40"/>
    <xf numFmtId="214" fontId="158" fillId="58" borderId="40"/>
    <xf numFmtId="214" fontId="158" fillId="58" borderId="40"/>
    <xf numFmtId="215" fontId="158" fillId="58" borderId="40"/>
    <xf numFmtId="213" fontId="158" fillId="58" borderId="40"/>
    <xf numFmtId="213" fontId="158" fillId="58" borderId="40"/>
    <xf numFmtId="213" fontId="158" fillId="58" borderId="40"/>
    <xf numFmtId="4" fontId="30" fillId="58" borderId="0"/>
    <xf numFmtId="0" fontId="30" fillId="58" borderId="40"/>
    <xf numFmtId="0" fontId="30" fillId="58" borderId="40"/>
    <xf numFmtId="0" fontId="30" fillId="58" borderId="40"/>
    <xf numFmtId="204" fontId="30" fillId="58" borderId="40"/>
    <xf numFmtId="204" fontId="30" fillId="58" borderId="40"/>
    <xf numFmtId="204" fontId="30" fillId="58" borderId="40"/>
    <xf numFmtId="0" fontId="30" fillId="58" borderId="40"/>
    <xf numFmtId="0" fontId="30" fillId="58" borderId="40"/>
    <xf numFmtId="0" fontId="30" fillId="58" borderId="40"/>
    <xf numFmtId="204" fontId="30" fillId="58" borderId="40"/>
    <xf numFmtId="204" fontId="30" fillId="58" borderId="40"/>
    <xf numFmtId="0" fontId="30" fillId="58" borderId="40"/>
    <xf numFmtId="0" fontId="30" fillId="58" borderId="40"/>
    <xf numFmtId="0" fontId="30" fillId="58" borderId="40"/>
    <xf numFmtId="204" fontId="30" fillId="58" borderId="40"/>
    <xf numFmtId="204" fontId="30" fillId="58" borderId="40"/>
    <xf numFmtId="204" fontId="30" fillId="58" borderId="40"/>
    <xf numFmtId="0" fontId="30" fillId="58" borderId="40"/>
    <xf numFmtId="0" fontId="30" fillId="58" borderId="40"/>
    <xf numFmtId="0" fontId="30" fillId="58" borderId="40"/>
    <xf numFmtId="204" fontId="30" fillId="58" borderId="40"/>
    <xf numFmtId="204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4" fontId="30" fillId="58" borderId="40"/>
    <xf numFmtId="204" fontId="30" fillId="58" borderId="40"/>
    <xf numFmtId="172" fontId="158" fillId="58" borderId="40"/>
    <xf numFmtId="204" fontId="30" fillId="58" borderId="40"/>
    <xf numFmtId="0" fontId="30" fillId="58" borderId="40"/>
    <xf numFmtId="0" fontId="159" fillId="58" borderId="40"/>
    <xf numFmtId="0" fontId="159" fillId="58" borderId="40"/>
    <xf numFmtId="0" fontId="159" fillId="58" borderId="40"/>
    <xf numFmtId="0" fontId="159" fillId="58" borderId="40"/>
    <xf numFmtId="0" fontId="30" fillId="58" borderId="40"/>
    <xf numFmtId="204" fontId="30" fillId="58" borderId="40"/>
    <xf numFmtId="204" fontId="30" fillId="58" borderId="40"/>
    <xf numFmtId="0" fontId="159" fillId="58" borderId="40"/>
    <xf numFmtId="205" fontId="30" fillId="58" borderId="40"/>
    <xf numFmtId="214" fontId="158" fillId="58" borderId="40"/>
    <xf numFmtId="214" fontId="158" fillId="58" borderId="40"/>
    <xf numFmtId="214" fontId="158" fillId="58" borderId="40"/>
    <xf numFmtId="214" fontId="158" fillId="58" borderId="40"/>
    <xf numFmtId="214" fontId="158" fillId="58" borderId="40"/>
    <xf numFmtId="214" fontId="158" fillId="58" borderId="40"/>
    <xf numFmtId="214" fontId="158" fillId="58" borderId="40"/>
    <xf numFmtId="214" fontId="158" fillId="58" borderId="40"/>
    <xf numFmtId="215" fontId="158" fillId="58" borderId="40"/>
    <xf numFmtId="214" fontId="158" fillId="58" borderId="40"/>
    <xf numFmtId="214" fontId="158" fillId="58" borderId="40"/>
    <xf numFmtId="214" fontId="158" fillId="58" borderId="40"/>
    <xf numFmtId="215" fontId="158" fillId="58" borderId="40"/>
    <xf numFmtId="214" fontId="158" fillId="58" borderId="40"/>
    <xf numFmtId="214" fontId="158" fillId="58" borderId="40"/>
    <xf numFmtId="214" fontId="158" fillId="58" borderId="40"/>
    <xf numFmtId="214" fontId="158" fillId="58" borderId="40"/>
    <xf numFmtId="215" fontId="158" fillId="58" borderId="40"/>
    <xf numFmtId="214" fontId="158" fillId="58" borderId="40"/>
    <xf numFmtId="213" fontId="158" fillId="58" borderId="40"/>
    <xf numFmtId="176" fontId="158" fillId="58" borderId="40"/>
    <xf numFmtId="176" fontId="158" fillId="58" borderId="40"/>
    <xf numFmtId="213" fontId="30" fillId="58" borderId="40"/>
    <xf numFmtId="204" fontId="30" fillId="58" borderId="40"/>
    <xf numFmtId="0" fontId="159" fillId="58" borderId="40"/>
    <xf numFmtId="0" fontId="160" fillId="58" borderId="40"/>
    <xf numFmtId="0" fontId="159" fillId="58" borderId="40"/>
    <xf numFmtId="0" fontId="160" fillId="58" borderId="40"/>
    <xf numFmtId="0" fontId="160" fillId="58" borderId="40"/>
    <xf numFmtId="0" fontId="16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4" fontId="30" fillId="58" borderId="40"/>
    <xf numFmtId="204" fontId="30" fillId="58" borderId="40"/>
    <xf numFmtId="204" fontId="30" fillId="58" borderId="4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207" fontId="30" fillId="58" borderId="40"/>
    <xf numFmtId="208" fontId="30" fillId="58" borderId="40"/>
    <xf numFmtId="204" fontId="30" fillId="58" borderId="40"/>
    <xf numFmtId="204" fontId="30" fillId="58" borderId="40"/>
    <xf numFmtId="204" fontId="30" fillId="58" borderId="40"/>
    <xf numFmtId="204" fontId="30" fillId="58" borderId="40"/>
    <xf numFmtId="205" fontId="30" fillId="58" borderId="40"/>
    <xf numFmtId="205" fontId="30" fillId="58" borderId="40"/>
    <xf numFmtId="206" fontId="156" fillId="58" borderId="40"/>
    <xf numFmtId="176" fontId="158" fillId="58" borderId="40"/>
    <xf numFmtId="0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6" fontId="156" fillId="58" borderId="40"/>
    <xf numFmtId="204" fontId="30" fillId="58" borderId="40"/>
    <xf numFmtId="204" fontId="30" fillId="58" borderId="40"/>
    <xf numFmtId="204" fontId="30" fillId="58" borderId="40"/>
    <xf numFmtId="204" fontId="30" fillId="58" borderId="40"/>
    <xf numFmtId="0" fontId="160" fillId="68" borderId="40"/>
    <xf numFmtId="0" fontId="160" fillId="68" borderId="40"/>
    <xf numFmtId="205" fontId="30" fillId="58" borderId="40"/>
    <xf numFmtId="205" fontId="30" fillId="58" borderId="4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216" fontId="98" fillId="68" borderId="40"/>
    <xf numFmtId="4" fontId="30" fillId="58" borderId="0"/>
    <xf numFmtId="204" fontId="30" fillId="58" borderId="40"/>
    <xf numFmtId="204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5" fontId="30" fillId="58" borderId="40"/>
    <xf numFmtId="204" fontId="30" fillId="58" borderId="40"/>
    <xf numFmtId="204" fontId="30" fillId="58" borderId="40"/>
    <xf numFmtId="0" fontId="159" fillId="58" borderId="40"/>
    <xf numFmtId="206" fontId="156" fillId="58" borderId="40"/>
    <xf numFmtId="206" fontId="156" fillId="58" borderId="40"/>
    <xf numFmtId="206" fontId="156" fillId="58" borderId="40"/>
    <xf numFmtId="205" fontId="30" fillId="58" borderId="40"/>
    <xf numFmtId="205" fontId="30" fillId="58" borderId="4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3" fontId="98" fillId="58" borderId="24" applyFill="0"/>
    <xf numFmtId="0" fontId="160" fillId="68" borderId="40"/>
    <xf numFmtId="213" fontId="160" fillId="68" borderId="40"/>
    <xf numFmtId="213" fontId="160" fillId="68" borderId="40"/>
    <xf numFmtId="0" fontId="30" fillId="58" borderId="40"/>
    <xf numFmtId="0" fontId="30" fillId="58" borderId="40"/>
    <xf numFmtId="0" fontId="30" fillId="58" borderId="40"/>
    <xf numFmtId="205" fontId="30" fillId="58" borderId="40"/>
    <xf numFmtId="205" fontId="30" fillId="58" borderId="40"/>
    <xf numFmtId="206" fontId="156" fillId="58" borderId="40"/>
    <xf numFmtId="217" fontId="138" fillId="0" borderId="0" applyFon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5" fillId="58" borderId="0"/>
    <xf numFmtId="0" fontId="157" fillId="0" borderId="0"/>
    <xf numFmtId="0" fontId="157" fillId="0" borderId="0"/>
    <xf numFmtId="0" fontId="145" fillId="58" borderId="0"/>
    <xf numFmtId="3" fontId="161" fillId="69" borderId="42" applyFill="0"/>
    <xf numFmtId="3" fontId="161" fillId="69" borderId="42" applyFill="0"/>
    <xf numFmtId="0" fontId="145" fillId="58" borderId="0"/>
    <xf numFmtId="0" fontId="145" fillId="58" borderId="0"/>
    <xf numFmtId="0" fontId="145" fillId="58" borderId="0"/>
    <xf numFmtId="0" fontId="145" fillId="0" borderId="0" applyBorder="0"/>
    <xf numFmtId="0" fontId="145" fillId="0" borderId="0" applyBorder="0"/>
    <xf numFmtId="0" fontId="145" fillId="0" borderId="0" applyBorder="0"/>
    <xf numFmtId="0" fontId="145" fillId="0" borderId="0" applyBorder="0"/>
    <xf numFmtId="0" fontId="145" fillId="0" borderId="0" applyBorder="0"/>
    <xf numFmtId="0" fontId="145" fillId="69" borderId="0"/>
    <xf numFmtId="0" fontId="30" fillId="70" borderId="0"/>
    <xf numFmtId="0" fontId="30" fillId="70" borderId="0"/>
    <xf numFmtId="3" fontId="161" fillId="69" borderId="42" applyFill="0"/>
    <xf numFmtId="3" fontId="161" fillId="69" borderId="42" applyFill="0"/>
    <xf numFmtId="3" fontId="161" fillId="69" borderId="42" applyFill="0"/>
    <xf numFmtId="3" fontId="161" fillId="69" borderId="42" applyFill="0"/>
    <xf numFmtId="3" fontId="161" fillId="69" borderId="42" applyFill="0"/>
    <xf numFmtId="3" fontId="161" fillId="69" borderId="42" applyFill="0"/>
    <xf numFmtId="3" fontId="161" fillId="69" borderId="42" applyFill="0"/>
    <xf numFmtId="3" fontId="161" fillId="69" borderId="42" applyFill="0"/>
    <xf numFmtId="0" fontId="145" fillId="58" borderId="0"/>
    <xf numFmtId="3" fontId="161" fillId="69" borderId="42" applyFill="0"/>
    <xf numFmtId="3" fontId="161" fillId="69" borderId="42" applyFill="0"/>
    <xf numFmtId="3" fontId="161" fillId="69" borderId="42" applyFill="0"/>
    <xf numFmtId="3" fontId="161" fillId="69" borderId="42" applyFill="0"/>
    <xf numFmtId="3" fontId="161" fillId="69" borderId="42" applyFill="0"/>
    <xf numFmtId="3" fontId="161" fillId="69" borderId="42" applyFill="0"/>
    <xf numFmtId="3" fontId="161" fillId="69" borderId="42" applyFill="0"/>
    <xf numFmtId="3" fontId="161" fillId="69" borderId="42" applyFill="0"/>
    <xf numFmtId="0" fontId="30" fillId="70" borderId="0"/>
    <xf numFmtId="0" fontId="145" fillId="58" borderId="0"/>
    <xf numFmtId="0" fontId="145" fillId="58" borderId="0"/>
    <xf numFmtId="0" fontId="145" fillId="69" borderId="0"/>
    <xf numFmtId="0" fontId="145" fillId="58" borderId="0"/>
    <xf numFmtId="0" fontId="145" fillId="58" borderId="0"/>
    <xf numFmtId="0" fontId="145" fillId="58" borderId="0"/>
    <xf numFmtId="0" fontId="145" fillId="58" borderId="0"/>
    <xf numFmtId="3" fontId="161" fillId="69" borderId="42" applyFill="0"/>
    <xf numFmtId="3" fontId="161" fillId="69" borderId="42" applyFill="0"/>
    <xf numFmtId="0" fontId="145" fillId="58" borderId="0"/>
    <xf numFmtId="0" fontId="145" fillId="58" borderId="0"/>
    <xf numFmtId="0" fontId="145" fillId="58" borderId="0"/>
    <xf numFmtId="0" fontId="145" fillId="58" borderId="0"/>
    <xf numFmtId="0" fontId="145" fillId="58" borderId="0"/>
    <xf numFmtId="0" fontId="145" fillId="58" borderId="0"/>
    <xf numFmtId="0" fontId="30" fillId="70" borderId="0"/>
    <xf numFmtId="0" fontId="30" fillId="70" borderId="0"/>
    <xf numFmtId="3" fontId="161" fillId="69" borderId="42" applyFill="0"/>
    <xf numFmtId="3" fontId="161" fillId="69" borderId="42" applyFill="0"/>
    <xf numFmtId="0" fontId="30" fillId="70" borderId="0"/>
    <xf numFmtId="0" fontId="145" fillId="69" borderId="0"/>
    <xf numFmtId="0" fontId="145" fillId="58" borderId="0"/>
    <xf numFmtId="0" fontId="145" fillId="58" borderId="0"/>
    <xf numFmtId="3" fontId="161" fillId="69" borderId="42" applyFill="0"/>
    <xf numFmtId="3" fontId="161" fillId="69" borderId="42" applyFill="0"/>
    <xf numFmtId="3" fontId="161" fillId="69" borderId="42" applyFill="0"/>
    <xf numFmtId="3" fontId="161" fillId="69" borderId="42" applyFill="0"/>
    <xf numFmtId="0" fontId="30" fillId="70" borderId="0"/>
    <xf numFmtId="0" fontId="145" fillId="58" borderId="0"/>
    <xf numFmtId="218" fontId="162" fillId="0" borderId="0" applyNumberFormat="0" applyFill="0" applyBorder="0" applyAlignment="0" applyProtection="0"/>
    <xf numFmtId="0" fontId="141" fillId="57" borderId="0"/>
    <xf numFmtId="218" fontId="138" fillId="59" borderId="0" applyNumberFormat="0" applyFont="0" applyAlignment="0" applyProtection="0"/>
    <xf numFmtId="219" fontId="138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19" fontId="163" fillId="0" borderId="0" applyFont="0" applyFill="0" applyBorder="0" applyAlignment="0" applyProtection="0"/>
    <xf numFmtId="219" fontId="163" fillId="0" borderId="0" applyFont="0" applyFill="0" applyBorder="0" applyAlignment="0" applyProtection="0"/>
    <xf numFmtId="221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19" fontId="163" fillId="0" borderId="0" applyFont="0" applyFill="0" applyBorder="0" applyAlignment="0" applyProtection="0"/>
    <xf numFmtId="219" fontId="163" fillId="0" borderId="0" applyFont="0" applyFill="0" applyBorder="0" applyAlignment="0" applyProtection="0"/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3" fontId="138" fillId="0" borderId="0" applyFont="0" applyFill="0" applyBorder="0" applyProtection="0">
      <alignment horizontal="right"/>
    </xf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3" fontId="163" fillId="0" borderId="0" applyFont="0" applyFill="0" applyBorder="0" applyProtection="0">
      <alignment horizontal="right"/>
    </xf>
    <xf numFmtId="223" fontId="163" fillId="0" borderId="0" applyFont="0" applyFill="0" applyBorder="0" applyProtection="0">
      <alignment horizontal="right"/>
    </xf>
    <xf numFmtId="224" fontId="30" fillId="0" borderId="0" applyFont="0" applyFill="0" applyBorder="0" applyProtection="0">
      <alignment horizontal="right"/>
    </xf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3" fontId="138" fillId="0" borderId="0" applyFont="0" applyFill="0" applyBorder="0" applyProtection="0">
      <alignment horizontal="right"/>
    </xf>
    <xf numFmtId="223" fontId="138" fillId="0" borderId="0" applyFont="0" applyFill="0" applyBorder="0" applyProtection="0">
      <alignment horizontal="right"/>
    </xf>
    <xf numFmtId="223" fontId="138" fillId="0" borderId="0" applyFont="0" applyFill="0" applyBorder="0" applyProtection="0">
      <alignment horizontal="right"/>
    </xf>
    <xf numFmtId="223" fontId="138" fillId="0" borderId="0" applyFont="0" applyFill="0" applyBorder="0" applyProtection="0">
      <alignment horizontal="right"/>
    </xf>
    <xf numFmtId="223" fontId="30" fillId="0" borderId="0" applyFont="0" applyFill="0" applyBorder="0" applyProtection="0">
      <alignment horizontal="right"/>
    </xf>
    <xf numFmtId="223" fontId="30" fillId="0" borderId="0" applyFont="0" applyFill="0" applyBorder="0" applyProtection="0">
      <alignment horizontal="right"/>
    </xf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3" fontId="138" fillId="0" borderId="0" applyFont="0" applyFill="0" applyBorder="0" applyProtection="0">
      <alignment horizontal="right"/>
    </xf>
    <xf numFmtId="223" fontId="138" fillId="0" borderId="0" applyFont="0" applyFill="0" applyBorder="0" applyProtection="0">
      <alignment horizontal="right"/>
    </xf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4" fontId="138" fillId="0" borderId="0" applyFont="0" applyFill="0" applyBorder="0" applyAlignment="0" applyProtection="0"/>
    <xf numFmtId="224" fontId="138" fillId="0" borderId="0" applyFont="0" applyFill="0" applyBorder="0" applyAlignment="0" applyProtection="0"/>
    <xf numFmtId="223" fontId="138" fillId="0" borderId="0" applyFont="0" applyFill="0" applyBorder="0" applyProtection="0">
      <alignment horizontal="right"/>
    </xf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2" fontId="30" fillId="0" borderId="0" applyFont="0" applyFill="0" applyBorder="0" applyAlignment="0" applyProtection="0"/>
    <xf numFmtId="223" fontId="138" fillId="0" borderId="0" applyFont="0" applyFill="0" applyBorder="0" applyProtection="0">
      <alignment horizontal="right"/>
    </xf>
    <xf numFmtId="223" fontId="163" fillId="0" borderId="0" applyFont="0" applyFill="0" applyBorder="0" applyProtection="0">
      <alignment horizontal="right"/>
    </xf>
    <xf numFmtId="223" fontId="163" fillId="0" borderId="0" applyFont="0" applyFill="0" applyBorder="0" applyProtection="0">
      <alignment horizontal="right"/>
    </xf>
    <xf numFmtId="197" fontId="138" fillId="0" borderId="0" applyFont="0" applyFill="0" applyBorder="0" applyAlignment="0" applyProtection="0"/>
    <xf numFmtId="225" fontId="30" fillId="0" borderId="0" applyFont="0" applyFill="0" applyBorder="0" applyAlignment="0" applyProtection="0"/>
    <xf numFmtId="225" fontId="30" fillId="0" borderId="0" applyFont="0" applyFill="0" applyBorder="0" applyAlignment="0" applyProtection="0"/>
    <xf numFmtId="225" fontId="30" fillId="0" borderId="0" applyFont="0" applyFill="0" applyBorder="0" applyAlignment="0" applyProtection="0"/>
    <xf numFmtId="225" fontId="30" fillId="0" borderId="0" applyFont="0" applyFill="0" applyBorder="0" applyAlignment="0" applyProtection="0"/>
    <xf numFmtId="225" fontId="30" fillId="0" borderId="0" applyFont="0" applyFill="0" applyBorder="0" applyAlignment="0" applyProtection="0"/>
    <xf numFmtId="225" fontId="30" fillId="0" borderId="0" applyFont="0" applyFill="0" applyBorder="0" applyAlignment="0" applyProtection="0"/>
    <xf numFmtId="225" fontId="30" fillId="0" borderId="0" applyFont="0" applyFill="0" applyBorder="0" applyAlignment="0" applyProtection="0"/>
    <xf numFmtId="225" fontId="30" fillId="0" borderId="0" applyFont="0" applyFill="0" applyBorder="0" applyAlignment="0" applyProtection="0"/>
    <xf numFmtId="198" fontId="138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0" fontId="30" fillId="57" borderId="0"/>
    <xf numFmtId="0" fontId="30" fillId="57" borderId="0"/>
    <xf numFmtId="0" fontId="30" fillId="57" borderId="0"/>
    <xf numFmtId="0" fontId="30" fillId="57" borderId="0"/>
    <xf numFmtId="3" fontId="98" fillId="57" borderId="0" applyFill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142" fillId="57" borderId="0"/>
    <xf numFmtId="0" fontId="142" fillId="57" borderId="0"/>
    <xf numFmtId="0" fontId="142" fillId="57" borderId="0"/>
    <xf numFmtId="0" fontId="142" fillId="57" borderId="0"/>
    <xf numFmtId="0" fontId="142" fillId="57" borderId="0"/>
    <xf numFmtId="0" fontId="30" fillId="57" borderId="0"/>
    <xf numFmtId="0" fontId="122" fillId="64" borderId="37"/>
    <xf numFmtId="0" fontId="122" fillId="64" borderId="37"/>
    <xf numFmtId="0" fontId="122" fillId="64" borderId="37"/>
    <xf numFmtId="0" fontId="122" fillId="64" borderId="37"/>
    <xf numFmtId="3" fontId="98" fillId="57" borderId="0" applyFill="0"/>
    <xf numFmtId="3" fontId="98" fillId="57" borderId="0" applyFill="0"/>
    <xf numFmtId="3" fontId="98" fillId="57" borderId="0" applyFill="0"/>
    <xf numFmtId="3" fontId="98" fillId="57" borderId="0" applyFill="0"/>
    <xf numFmtId="0" fontId="30" fillId="57" borderId="0"/>
    <xf numFmtId="0" fontId="30" fillId="57" borderId="0"/>
    <xf numFmtId="3" fontId="98" fillId="57" borderId="0" applyFill="0"/>
    <xf numFmtId="3" fontId="98" fillId="57" borderId="0" applyFill="0"/>
    <xf numFmtId="3" fontId="98" fillId="57" borderId="0" applyFill="0"/>
    <xf numFmtId="3" fontId="98" fillId="57" borderId="0" applyFill="0"/>
    <xf numFmtId="0" fontId="122" fillId="64" borderId="37"/>
    <xf numFmtId="0" fontId="122" fillId="64" borderId="37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3" fontId="98" fillId="57" borderId="0" applyFill="0"/>
    <xf numFmtId="0" fontId="122" fillId="64" borderId="37"/>
    <xf numFmtId="0" fontId="122" fillId="64" borderId="37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122" fillId="64" borderId="37"/>
    <xf numFmtId="0" fontId="122" fillId="64" borderId="37"/>
    <xf numFmtId="0" fontId="122" fillId="64" borderId="37"/>
    <xf numFmtId="0" fontId="122" fillId="64" borderId="37"/>
    <xf numFmtId="3" fontId="98" fillId="57" borderId="0" applyFill="0"/>
    <xf numFmtId="0" fontId="122" fillId="64" borderId="37"/>
    <xf numFmtId="0" fontId="122" fillId="64" borderId="37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3" fontId="98" fillId="57" borderId="0" applyFill="0"/>
    <xf numFmtId="0" fontId="142" fillId="57" borderId="0"/>
    <xf numFmtId="0" fontId="30" fillId="57" borderId="0"/>
    <xf numFmtId="3" fontId="98" fillId="57" borderId="0" applyFill="0"/>
    <xf numFmtId="0" fontId="122" fillId="64" borderId="37"/>
    <xf numFmtId="0" fontId="122" fillId="64" borderId="37"/>
    <xf numFmtId="0" fontId="30" fillId="57" borderId="0"/>
    <xf numFmtId="0" fontId="120" fillId="57" borderId="0"/>
    <xf numFmtId="0" fontId="120" fillId="57" borderId="0"/>
    <xf numFmtId="3" fontId="98" fillId="65" borderId="0" applyFill="0"/>
    <xf numFmtId="0" fontId="120" fillId="57" borderId="0"/>
    <xf numFmtId="0" fontId="120" fillId="57" borderId="0"/>
    <xf numFmtId="0" fontId="120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22" fillId="65" borderId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3" fontId="98" fillId="65" borderId="0" applyFill="0"/>
    <xf numFmtId="3" fontId="98" fillId="65" borderId="0" applyFill="0"/>
    <xf numFmtId="3" fontId="98" fillId="65" borderId="0" applyFill="0"/>
    <xf numFmtId="3" fontId="98" fillId="65" borderId="0" applyFill="0"/>
    <xf numFmtId="0" fontId="120" fillId="57" borderId="0"/>
    <xf numFmtId="3" fontId="98" fillId="65" borderId="0" applyFill="0"/>
    <xf numFmtId="3" fontId="98" fillId="65" borderId="0" applyFill="0"/>
    <xf numFmtId="3" fontId="98" fillId="65" borderId="0" applyFill="0"/>
    <xf numFmtId="3" fontId="98" fillId="65" borderId="0" applyFill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20" fillId="57" borderId="0"/>
    <xf numFmtId="0" fontId="120" fillId="57" borderId="0"/>
    <xf numFmtId="0" fontId="122" fillId="65" borderId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20" fillId="57" borderId="0"/>
    <xf numFmtId="0" fontId="120" fillId="57" borderId="0"/>
    <xf numFmtId="0" fontId="120" fillId="57" borderId="0"/>
    <xf numFmtId="0" fontId="120" fillId="57" borderId="0"/>
    <xf numFmtId="3" fontId="98" fillId="65" borderId="0" applyFill="0"/>
    <xf numFmtId="0" fontId="120" fillId="57" borderId="0"/>
    <xf numFmtId="0" fontId="120" fillId="57" borderId="0"/>
    <xf numFmtId="0" fontId="120" fillId="57" borderId="0"/>
    <xf numFmtId="0" fontId="120" fillId="57" borderId="0"/>
    <xf numFmtId="0" fontId="120" fillId="57" borderId="0"/>
    <xf numFmtId="0" fontId="120" fillId="57" borderId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3" fontId="98" fillId="65" borderId="0" applyFill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22" fillId="65" borderId="0"/>
    <xf numFmtId="0" fontId="120" fillId="57" borderId="0"/>
    <xf numFmtId="0" fontId="120" fillId="57" borderId="0"/>
    <xf numFmtId="3" fontId="98" fillId="65" borderId="0" applyFill="0"/>
    <xf numFmtId="3" fontId="98" fillId="65" borderId="0" applyFill="0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44" fillId="64" borderId="38"/>
    <xf numFmtId="0" fontId="120" fillId="57" borderId="0"/>
    <xf numFmtId="0" fontId="145" fillId="57" borderId="0"/>
    <xf numFmtId="0" fontId="145" fillId="57" borderId="0"/>
    <xf numFmtId="3" fontId="146" fillId="62" borderId="0" applyFill="0" applyBorder="0"/>
    <xf numFmtId="0" fontId="145" fillId="57" borderId="0"/>
    <xf numFmtId="0" fontId="145" fillId="57" borderId="0"/>
    <xf numFmtId="0" fontId="145" fillId="57" borderId="0"/>
    <xf numFmtId="0" fontId="146" fillId="57" borderId="0"/>
    <xf numFmtId="0" fontId="146" fillId="57" borderId="0"/>
    <xf numFmtId="0" fontId="146" fillId="57" borderId="0"/>
    <xf numFmtId="0" fontId="146" fillId="57" borderId="0"/>
    <xf numFmtId="0" fontId="146" fillId="57" borderId="0"/>
    <xf numFmtId="0" fontId="147" fillId="62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46" fillId="62" borderId="0" applyFill="0" applyBorder="0"/>
    <xf numFmtId="3" fontId="146" fillId="62" borderId="0" applyFill="0" applyBorder="0"/>
    <xf numFmtId="3" fontId="146" fillId="62" borderId="0" applyFill="0" applyBorder="0"/>
    <xf numFmtId="3" fontId="146" fillId="62" borderId="0" applyFill="0" applyBorder="0"/>
    <xf numFmtId="0" fontId="145" fillId="57" borderId="0"/>
    <xf numFmtId="3" fontId="146" fillId="62" borderId="0" applyFill="0" applyBorder="0"/>
    <xf numFmtId="3" fontId="146" fillId="62" borderId="0" applyFill="0" applyBorder="0"/>
    <xf numFmtId="3" fontId="146" fillId="62" borderId="0" applyFill="0" applyBorder="0"/>
    <xf numFmtId="3" fontId="146" fillId="62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45" fillId="57" borderId="0"/>
    <xf numFmtId="0" fontId="145" fillId="57" borderId="0"/>
    <xf numFmtId="0" fontId="147" fillId="62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45" fillId="57" borderId="0"/>
    <xf numFmtId="0" fontId="145" fillId="57" borderId="0"/>
    <xf numFmtId="0" fontId="145" fillId="57" borderId="0"/>
    <xf numFmtId="0" fontId="145" fillId="57" borderId="0"/>
    <xf numFmtId="3" fontId="146" fillId="62" borderId="0" applyFill="0" applyBorder="0"/>
    <xf numFmtId="0" fontId="145" fillId="57" borderId="0"/>
    <xf numFmtId="0" fontId="145" fillId="57" borderId="0"/>
    <xf numFmtId="0" fontId="145" fillId="57" borderId="0"/>
    <xf numFmtId="0" fontId="145" fillId="57" borderId="0"/>
    <xf numFmtId="0" fontId="145" fillId="57" borderId="0"/>
    <xf numFmtId="0" fontId="145" fillId="57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146" fillId="62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47" fillId="62" borderId="0"/>
    <xf numFmtId="0" fontId="145" fillId="57" borderId="0"/>
    <xf numFmtId="0" fontId="145" fillId="57" borderId="0"/>
    <xf numFmtId="3" fontId="146" fillId="62" borderId="0" applyFill="0" applyBorder="0"/>
    <xf numFmtId="3" fontId="146" fillId="62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45" fillId="57" borderId="0"/>
    <xf numFmtId="0" fontId="30" fillId="57" borderId="0"/>
    <xf numFmtId="0" fontId="30" fillId="57" borderId="0"/>
    <xf numFmtId="3" fontId="98" fillId="66" borderId="0" applyFill="0" applyBorder="0"/>
    <xf numFmtId="0" fontId="30" fillId="57" borderId="0"/>
    <xf numFmtId="0" fontId="30" fillId="57" borderId="0"/>
    <xf numFmtId="0" fontId="30" fillId="57" borderId="0"/>
    <xf numFmtId="0" fontId="98" fillId="57" borderId="0"/>
    <xf numFmtId="0" fontId="98" fillId="57" borderId="0"/>
    <xf numFmtId="0" fontId="98" fillId="57" borderId="0"/>
    <xf numFmtId="0" fontId="98" fillId="57" borderId="0"/>
    <xf numFmtId="0" fontId="98" fillId="57" borderId="0"/>
    <xf numFmtId="0" fontId="149" fillId="66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98" fillId="66" borderId="0" applyFill="0" applyBorder="0"/>
    <xf numFmtId="3" fontId="98" fillId="66" borderId="0" applyFill="0" applyBorder="0"/>
    <xf numFmtId="3" fontId="98" fillId="66" borderId="0" applyFill="0" applyBorder="0"/>
    <xf numFmtId="3" fontId="98" fillId="66" borderId="0" applyFill="0" applyBorder="0"/>
    <xf numFmtId="0" fontId="30" fillId="57" borderId="0"/>
    <xf numFmtId="3" fontId="98" fillId="66" borderId="0" applyFill="0" applyBorder="0"/>
    <xf numFmtId="3" fontId="98" fillId="66" borderId="0" applyFill="0" applyBorder="0"/>
    <xf numFmtId="3" fontId="98" fillId="66" borderId="0" applyFill="0" applyBorder="0"/>
    <xf numFmtId="3" fontId="98" fillId="66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30" fillId="57" borderId="0"/>
    <xf numFmtId="0" fontId="30" fillId="57" borderId="0"/>
    <xf numFmtId="0" fontId="149" fillId="66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30" fillId="57" borderId="0"/>
    <xf numFmtId="0" fontId="30" fillId="57" borderId="0"/>
    <xf numFmtId="0" fontId="30" fillId="57" borderId="0"/>
    <xf numFmtId="0" fontId="30" fillId="57" borderId="0"/>
    <xf numFmtId="3" fontId="98" fillId="66" borderId="0" applyFill="0" applyBorder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30" fillId="57" borderId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3" fontId="98" fillId="66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49" fillId="66" borderId="0"/>
    <xf numFmtId="0" fontId="30" fillId="57" borderId="0"/>
    <xf numFmtId="0" fontId="30" fillId="57" borderId="0"/>
    <xf numFmtId="3" fontId="98" fillId="66" borderId="0" applyFill="0" applyBorder="0"/>
    <xf numFmtId="3" fontId="98" fillId="66" borderId="0" applyFill="0" applyBorder="0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150" fillId="64" borderId="38"/>
    <xf numFmtId="0" fontId="30" fillId="57" borderId="0"/>
    <xf numFmtId="0" fontId="151" fillId="57" borderId="0"/>
    <xf numFmtId="0" fontId="151" fillId="57" borderId="0"/>
    <xf numFmtId="0" fontId="143" fillId="0" borderId="0" applyFill="0" applyBorder="0"/>
    <xf numFmtId="0" fontId="151" fillId="57" borderId="0"/>
    <xf numFmtId="0" fontId="151" fillId="57" borderId="0"/>
    <xf numFmtId="0" fontId="151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43" fillId="57" borderId="0"/>
    <xf numFmtId="0" fontId="151" fillId="0" borderId="0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43" fillId="0" borderId="0" applyFill="0" applyBorder="0"/>
    <xf numFmtId="0" fontId="143" fillId="0" borderId="0" applyFill="0" applyBorder="0"/>
    <xf numFmtId="0" fontId="143" fillId="0" borderId="0" applyFill="0" applyBorder="0"/>
    <xf numFmtId="0" fontId="143" fillId="0" borderId="0" applyFill="0" applyBorder="0"/>
    <xf numFmtId="0" fontId="151" fillId="57" borderId="0"/>
    <xf numFmtId="0" fontId="143" fillId="0" borderId="0" applyFill="0" applyBorder="0"/>
    <xf numFmtId="0" fontId="143" fillId="0" borderId="0" applyFill="0" applyBorder="0"/>
    <xf numFmtId="0" fontId="143" fillId="0" borderId="0" applyFill="0" applyBorder="0"/>
    <xf numFmtId="0" fontId="143" fillId="0" borderId="0" applyFill="0" applyBorder="0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51" fillId="57" borderId="0"/>
    <xf numFmtId="0" fontId="151" fillId="57" borderId="0"/>
    <xf numFmtId="0" fontId="151" fillId="0" borderId="0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51" fillId="57" borderId="0"/>
    <xf numFmtId="0" fontId="151" fillId="57" borderId="0"/>
    <xf numFmtId="0" fontId="151" fillId="57" borderId="0"/>
    <xf numFmtId="0" fontId="151" fillId="57" borderId="0"/>
    <xf numFmtId="0" fontId="143" fillId="0" borderId="0" applyFill="0" applyBorder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51" fillId="57" borderId="0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43" fillId="0" borderId="0" applyFill="0" applyBorder="0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51" fillId="0" borderId="0"/>
    <xf numFmtId="0" fontId="151" fillId="57" borderId="0"/>
    <xf numFmtId="0" fontId="151" fillId="57" borderId="0"/>
    <xf numFmtId="0" fontId="143" fillId="0" borderId="0" applyFill="0" applyBorder="0"/>
    <xf numFmtId="0" fontId="143" fillId="0" borderId="0" applyFill="0" applyBorder="0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64" fillId="64" borderId="38"/>
    <xf numFmtId="0" fontId="151" fillId="57" borderId="0"/>
    <xf numFmtId="0" fontId="153" fillId="57" borderId="0"/>
    <xf numFmtId="0" fontId="153" fillId="57" borderId="0"/>
    <xf numFmtId="3" fontId="142" fillId="0" borderId="0" applyFill="0" applyBorder="0"/>
    <xf numFmtId="0" fontId="153" fillId="57" borderId="0"/>
    <xf numFmtId="0" fontId="153" fillId="57" borderId="0"/>
    <xf numFmtId="0" fontId="153" fillId="57" borderId="0"/>
    <xf numFmtId="0" fontId="142" fillId="57" borderId="0"/>
    <xf numFmtId="0" fontId="142" fillId="57" borderId="0"/>
    <xf numFmtId="0" fontId="142" fillId="57" borderId="0"/>
    <xf numFmtId="0" fontId="142" fillId="57" borderId="0"/>
    <xf numFmtId="0" fontId="142" fillId="57" borderId="0"/>
    <xf numFmtId="0" fontId="153" fillId="0" borderId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3" fontId="142" fillId="0" borderId="0" applyFill="0" applyBorder="0"/>
    <xf numFmtId="3" fontId="142" fillId="0" borderId="0" applyFill="0" applyBorder="0"/>
    <xf numFmtId="3" fontId="142" fillId="0" borderId="0" applyFill="0" applyBorder="0"/>
    <xf numFmtId="3" fontId="142" fillId="0" borderId="0" applyFill="0" applyBorder="0"/>
    <xf numFmtId="0" fontId="153" fillId="57" borderId="0"/>
    <xf numFmtId="3" fontId="142" fillId="0" borderId="0" applyFill="0" applyBorder="0"/>
    <xf numFmtId="3" fontId="142" fillId="0" borderId="0" applyFill="0" applyBorder="0"/>
    <xf numFmtId="3" fontId="142" fillId="0" borderId="0" applyFill="0" applyBorder="0"/>
    <xf numFmtId="3" fontId="142" fillId="0" borderId="0" applyFill="0" applyBorder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3" fillId="57" borderId="0"/>
    <xf numFmtId="0" fontId="153" fillId="57" borderId="0"/>
    <xf numFmtId="0" fontId="153" fillId="0" borderId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3" fillId="57" borderId="0"/>
    <xf numFmtId="0" fontId="153" fillId="57" borderId="0"/>
    <xf numFmtId="0" fontId="153" fillId="57" borderId="0"/>
    <xf numFmtId="0" fontId="153" fillId="57" borderId="0"/>
    <xf numFmtId="3" fontId="142" fillId="0" borderId="0" applyFill="0" applyBorder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3" fontId="142" fillId="0" borderId="0" applyFill="0" applyBorder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3" fillId="0" borderId="0"/>
    <xf numFmtId="0" fontId="153" fillId="57" borderId="0"/>
    <xf numFmtId="0" fontId="153" fillId="57" borderId="0"/>
    <xf numFmtId="3" fontId="142" fillId="0" borderId="0" applyFill="0" applyBorder="0"/>
    <xf numFmtId="3" fontId="142" fillId="0" borderId="0" applyFill="0" applyBorder="0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2" fillId="64" borderId="38"/>
    <xf numFmtId="0" fontId="153" fillId="57" borderId="0"/>
    <xf numFmtId="0" fontId="98" fillId="57" borderId="0"/>
    <xf numFmtId="0" fontId="98" fillId="57" borderId="0"/>
    <xf numFmtId="3" fontId="98" fillId="0" borderId="0" applyFill="0" applyBorder="0"/>
    <xf numFmtId="0" fontId="98" fillId="57" borderId="0"/>
    <xf numFmtId="0" fontId="98" fillId="57" borderId="0"/>
    <xf numFmtId="0" fontId="98" fillId="57" borderId="0"/>
    <xf numFmtId="0" fontId="98" fillId="0" borderId="0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3" fontId="98" fillId="0" borderId="0" applyFill="0" applyBorder="0"/>
    <xf numFmtId="3" fontId="98" fillId="0" borderId="0" applyFill="0" applyBorder="0"/>
    <xf numFmtId="3" fontId="98" fillId="0" borderId="0" applyFill="0" applyBorder="0"/>
    <xf numFmtId="3" fontId="98" fillId="0" borderId="0" applyFill="0" applyBorder="0"/>
    <xf numFmtId="0" fontId="98" fillId="57" borderId="0"/>
    <xf numFmtId="3" fontId="98" fillId="0" borderId="0" applyFill="0" applyBorder="0"/>
    <xf numFmtId="3" fontId="98" fillId="0" borderId="0" applyFill="0" applyBorder="0"/>
    <xf numFmtId="3" fontId="98" fillId="0" borderId="0" applyFill="0" applyBorder="0"/>
    <xf numFmtId="3" fontId="98" fillId="0" borderId="0" applyFill="0" applyBorder="0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98" fillId="57" borderId="0"/>
    <xf numFmtId="0" fontId="98" fillId="57" borderId="0"/>
    <xf numFmtId="0" fontId="98" fillId="0" borderId="0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98" fillId="57" borderId="0"/>
    <xf numFmtId="0" fontId="98" fillId="57" borderId="0"/>
    <xf numFmtId="0" fontId="98" fillId="57" borderId="0"/>
    <xf numFmtId="0" fontId="98" fillId="57" borderId="0"/>
    <xf numFmtId="3" fontId="98" fillId="0" borderId="0" applyFill="0" applyBorder="0"/>
    <xf numFmtId="0" fontId="98" fillId="57" borderId="0"/>
    <xf numFmtId="0" fontId="98" fillId="57" borderId="0"/>
    <xf numFmtId="0" fontId="98" fillId="57" borderId="0"/>
    <xf numFmtId="0" fontId="98" fillId="57" borderId="0"/>
    <xf numFmtId="0" fontId="98" fillId="57" borderId="0"/>
    <xf numFmtId="0" fontId="98" fillId="57" borderId="0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3" fontId="98" fillId="0" borderId="0" applyFill="0" applyBorder="0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98" fillId="0" borderId="0"/>
    <xf numFmtId="0" fontId="98" fillId="57" borderId="0"/>
    <xf numFmtId="0" fontId="98" fillId="57" borderId="0"/>
    <xf numFmtId="3" fontId="98" fillId="0" borderId="0" applyFill="0" applyBorder="0"/>
    <xf numFmtId="3" fontId="98" fillId="0" borderId="0" applyFill="0" applyBorder="0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152" fillId="64" borderId="39"/>
    <xf numFmtId="0" fontId="98" fillId="57" borderId="0"/>
    <xf numFmtId="0" fontId="97" fillId="0" borderId="0">
      <alignment horizontal="left" wrapText="1"/>
    </xf>
    <xf numFmtId="0" fontId="97" fillId="0" borderId="0">
      <alignment horizontal="left" wrapText="1"/>
    </xf>
    <xf numFmtId="0" fontId="97" fillId="0" borderId="0">
      <alignment horizontal="left" wrapText="1"/>
    </xf>
    <xf numFmtId="0" fontId="30" fillId="0" borderId="0">
      <alignment horizontal="left" wrapText="1"/>
    </xf>
    <xf numFmtId="0" fontId="30" fillId="0" borderId="0">
      <alignment horizontal="left" wrapText="1"/>
    </xf>
    <xf numFmtId="218" fontId="165" fillId="0" borderId="0" applyNumberFormat="0" applyFill="0" applyBorder="0" applyProtection="0">
      <alignment vertical="top"/>
    </xf>
    <xf numFmtId="0" fontId="165" fillId="0" borderId="0" applyNumberFormat="0" applyFill="0" applyBorder="0" applyAlignment="0" applyProtection="0">
      <alignment vertical="top"/>
    </xf>
    <xf numFmtId="218" fontId="166" fillId="0" borderId="43" applyNumberFormat="0" applyFill="0" applyAlignment="0" applyProtection="0"/>
    <xf numFmtId="0" fontId="166" fillId="0" borderId="43" applyNumberFormat="0" applyFill="0" applyAlignment="0" applyProtection="0"/>
    <xf numFmtId="0" fontId="166" fillId="0" borderId="43" applyNumberFormat="0" applyFill="0" applyAlignment="0" applyProtection="0"/>
    <xf numFmtId="187" fontId="166" fillId="0" borderId="44" applyNumberFormat="0" applyFill="0" applyAlignment="0" applyProtection="0"/>
    <xf numFmtId="187" fontId="166" fillId="0" borderId="44" applyNumberFormat="0" applyFill="0" applyAlignment="0" applyProtection="0"/>
    <xf numFmtId="187" fontId="166" fillId="0" borderId="44" applyNumberFormat="0" applyFill="0" applyAlignment="0" applyProtection="0"/>
    <xf numFmtId="187" fontId="166" fillId="0" borderId="44" applyNumberFormat="0" applyFill="0" applyAlignment="0" applyProtection="0"/>
    <xf numFmtId="187" fontId="166" fillId="0" borderId="44" applyNumberFormat="0" applyFill="0" applyAlignment="0" applyProtection="0"/>
    <xf numFmtId="187" fontId="166" fillId="0" borderId="44" applyNumberFormat="0" applyFill="0" applyAlignment="0" applyProtection="0"/>
    <xf numFmtId="187" fontId="166" fillId="0" borderId="44" applyNumberFormat="0" applyFill="0" applyAlignment="0" applyProtection="0"/>
    <xf numFmtId="187" fontId="166" fillId="0" borderId="44" applyNumberFormat="0" applyFill="0" applyAlignment="0" applyProtection="0"/>
    <xf numFmtId="0" fontId="166" fillId="0" borderId="43" applyNumberFormat="0" applyFill="0" applyAlignment="0" applyProtection="0"/>
    <xf numFmtId="218" fontId="167" fillId="0" borderId="45" applyNumberFormat="0" applyFill="0" applyProtection="0">
      <alignment horizontal="center"/>
    </xf>
    <xf numFmtId="218" fontId="167" fillId="0" borderId="45" applyNumberFormat="0" applyFill="0" applyProtection="0">
      <alignment horizontal="center"/>
    </xf>
    <xf numFmtId="218" fontId="167" fillId="0" borderId="0" applyNumberFormat="0" applyFill="0" applyBorder="0" applyProtection="0">
      <alignment horizontal="left"/>
    </xf>
    <xf numFmtId="218" fontId="168" fillId="0" borderId="0" applyNumberFormat="0" applyFill="0" applyBorder="0" applyProtection="0">
      <alignment horizontal="centerContinuous"/>
    </xf>
    <xf numFmtId="0" fontId="168" fillId="0" borderId="0" applyNumberFormat="0" applyFill="0" applyBorder="0" applyProtection="0">
      <alignment horizontal="centerContinuous"/>
    </xf>
    <xf numFmtId="0" fontId="168" fillId="0" borderId="0" applyNumberFormat="0" applyFill="0" applyBorder="0" applyProtection="0">
      <alignment horizontal="centerContinuous"/>
    </xf>
    <xf numFmtId="187" fontId="168" fillId="0" borderId="0" applyNumberFormat="0" applyFill="0" applyProtection="0">
      <alignment horizontal="centerContinuous"/>
    </xf>
    <xf numFmtId="187" fontId="168" fillId="0" borderId="0" applyNumberFormat="0" applyFill="0" applyProtection="0">
      <alignment horizontal="centerContinuous"/>
    </xf>
    <xf numFmtId="0" fontId="168" fillId="0" borderId="0" applyNumberFormat="0" applyFill="0" applyBorder="0" applyProtection="0">
      <alignment horizontal="centerContinuous"/>
    </xf>
    <xf numFmtId="0" fontId="94" fillId="0" borderId="0">
      <protection locked="0"/>
    </xf>
    <xf numFmtId="0" fontId="94" fillId="0" borderId="0">
      <protection locked="0"/>
    </xf>
    <xf numFmtId="0" fontId="94" fillId="0" borderId="0">
      <protection locked="0"/>
    </xf>
    <xf numFmtId="0" fontId="94" fillId="0" borderId="0">
      <protection locked="0"/>
    </xf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8" fillId="0" borderId="0">
      <alignment vertical="top"/>
    </xf>
    <xf numFmtId="0" fontId="87" fillId="0" borderId="0"/>
    <xf numFmtId="0" fontId="100" fillId="0" borderId="0">
      <protection locked="0"/>
    </xf>
    <xf numFmtId="0" fontId="100" fillId="0" borderId="0">
      <protection locked="0"/>
    </xf>
    <xf numFmtId="0" fontId="94" fillId="0" borderId="46">
      <protection locked="0"/>
    </xf>
    <xf numFmtId="0" fontId="94" fillId="0" borderId="46">
      <protection locked="0"/>
    </xf>
    <xf numFmtId="0" fontId="94" fillId="0" borderId="0">
      <protection locked="0"/>
    </xf>
    <xf numFmtId="0" fontId="94" fillId="0" borderId="46">
      <protection locked="0"/>
    </xf>
    <xf numFmtId="0" fontId="94" fillId="0" borderId="46">
      <protection locked="0"/>
    </xf>
    <xf numFmtId="0" fontId="94" fillId="0" borderId="0">
      <protection locked="0"/>
    </xf>
    <xf numFmtId="0" fontId="94" fillId="0" borderId="0">
      <protection locked="0"/>
    </xf>
    <xf numFmtId="0" fontId="94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227" fontId="139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0" fontId="169" fillId="0" borderId="47" applyFont="0" applyFill="0" applyBorder="0" applyAlignment="0" applyProtection="0"/>
    <xf numFmtId="0" fontId="169" fillId="0" borderId="47" applyFont="0" applyFill="0" applyBorder="0" applyAlignment="0" applyProtection="0"/>
    <xf numFmtId="0" fontId="169" fillId="0" borderId="47" applyFont="0" applyFill="0" applyBorder="0" applyAlignment="0" applyProtection="0"/>
    <xf numFmtId="0" fontId="169" fillId="0" borderId="47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" fontId="7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8" fontId="30" fillId="0" borderId="0"/>
    <xf numFmtId="0" fontId="170" fillId="0" borderId="0"/>
    <xf numFmtId="0" fontId="171" fillId="0" borderId="0"/>
    <xf numFmtId="0" fontId="120" fillId="0" borderId="15"/>
    <xf numFmtId="0" fontId="120" fillId="0" borderId="15"/>
    <xf numFmtId="0" fontId="120" fillId="0" borderId="15"/>
    <xf numFmtId="3" fontId="120" fillId="0" borderId="21"/>
    <xf numFmtId="3" fontId="120" fillId="0" borderId="21"/>
    <xf numFmtId="3" fontId="126" fillId="0" borderId="0"/>
    <xf numFmtId="10" fontId="126" fillId="0" borderId="0"/>
    <xf numFmtId="4" fontId="126" fillId="0" borderId="0"/>
    <xf numFmtId="175" fontId="126" fillId="0" borderId="0"/>
    <xf numFmtId="3" fontId="172" fillId="0" borderId="0"/>
    <xf numFmtId="10" fontId="172" fillId="0" borderId="0"/>
    <xf numFmtId="4" fontId="172" fillId="0" borderId="0"/>
    <xf numFmtId="175" fontId="172" fillId="0" borderId="0"/>
    <xf numFmtId="3" fontId="30" fillId="0" borderId="48"/>
    <xf numFmtId="3" fontId="30" fillId="0" borderId="49"/>
    <xf numFmtId="3" fontId="145" fillId="0" borderId="48"/>
    <xf numFmtId="0" fontId="173" fillId="0" borderId="22" applyBorder="0" applyAlignment="0">
      <alignment horizontal="centerContinuous"/>
    </xf>
    <xf numFmtId="0" fontId="173" fillId="0" borderId="22" applyBorder="0" applyAlignment="0">
      <alignment horizontal="centerContinuous"/>
    </xf>
    <xf numFmtId="0" fontId="173" fillId="0" borderId="22" applyBorder="0" applyAlignment="0">
      <alignment horizontal="centerContinuous"/>
    </xf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71" borderId="0" applyNumberFormat="0" applyBorder="0" applyAlignment="0" applyProtection="0"/>
    <xf numFmtId="0" fontId="54" fillId="41" borderId="0" applyNumberFormat="0" applyBorder="0" applyAlignment="0" applyProtection="0"/>
    <xf numFmtId="0" fontId="54" fillId="56" borderId="0" applyNumberFormat="0" applyBorder="0" applyAlignment="0" applyProtection="0"/>
    <xf numFmtId="0" fontId="54" fillId="7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42" borderId="0" applyNumberFormat="0" applyBorder="0" applyAlignment="0" applyProtection="0"/>
    <xf numFmtId="0" fontId="54" fillId="45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42" borderId="0" applyNumberFormat="0" applyBorder="0" applyAlignment="0" applyProtection="0"/>
    <xf numFmtId="0" fontId="54" fillId="45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42" borderId="0" applyNumberFormat="0" applyBorder="0" applyAlignment="0" applyProtection="0"/>
    <xf numFmtId="0" fontId="54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174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174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174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74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74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74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6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8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59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54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1" borderId="0" applyNumberFormat="0" applyBorder="0" applyAlignment="0" applyProtection="0"/>
    <xf numFmtId="0" fontId="56" fillId="46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166" fillId="0" borderId="16">
      <alignment vertical="top"/>
    </xf>
    <xf numFmtId="0" fontId="166" fillId="0" borderId="16">
      <alignment vertical="top"/>
    </xf>
    <xf numFmtId="0" fontId="175" fillId="0" borderId="14">
      <alignment vertical="top"/>
    </xf>
    <xf numFmtId="0" fontId="166" fillId="0" borderId="16">
      <alignment vertical="top"/>
    </xf>
    <xf numFmtId="0" fontId="54" fillId="72" borderId="0" applyNumberFormat="0" applyBorder="0" applyAlignment="0" applyProtection="0"/>
    <xf numFmtId="0" fontId="54" fillId="73" borderId="0" applyNumberFormat="0" applyBorder="0" applyAlignment="0" applyProtection="0"/>
    <xf numFmtId="0" fontId="56" fillId="74" borderId="0" applyNumberFormat="0" applyBorder="0" applyAlignment="0" applyProtection="0"/>
    <xf numFmtId="0" fontId="56" fillId="50" borderId="0" applyNumberFormat="0" applyBorder="0" applyAlignment="0" applyProtection="0"/>
    <xf numFmtId="0" fontId="54" fillId="75" borderId="0" applyNumberFormat="0" applyBorder="0" applyAlignment="0" applyProtection="0"/>
    <xf numFmtId="0" fontId="54" fillId="76" borderId="0" applyNumberFormat="0" applyBorder="0" applyAlignment="0" applyProtection="0"/>
    <xf numFmtId="0" fontId="56" fillId="77" borderId="0" applyNumberFormat="0" applyBorder="0" applyAlignment="0" applyProtection="0"/>
    <xf numFmtId="0" fontId="56" fillId="51" borderId="0" applyNumberFormat="0" applyBorder="0" applyAlignment="0" applyProtection="0"/>
    <xf numFmtId="0" fontId="54" fillId="78" borderId="0" applyNumberFormat="0" applyBorder="0" applyAlignment="0" applyProtection="0"/>
    <xf numFmtId="0" fontId="54" fillId="79" borderId="0" applyNumberFormat="0" applyBorder="0" applyAlignment="0" applyProtection="0"/>
    <xf numFmtId="0" fontId="56" fillId="80" borderId="0" applyNumberFormat="0" applyBorder="0" applyAlignment="0" applyProtection="0"/>
    <xf numFmtId="0" fontId="56" fillId="52" borderId="0" applyNumberFormat="0" applyBorder="0" applyAlignment="0" applyProtection="0"/>
    <xf numFmtId="0" fontId="54" fillId="79" borderId="0" applyNumberFormat="0" applyBorder="0" applyAlignment="0" applyProtection="0"/>
    <xf numFmtId="0" fontId="54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47" borderId="0" applyNumberFormat="0" applyBorder="0" applyAlignment="0" applyProtection="0"/>
    <xf numFmtId="0" fontId="54" fillId="72" borderId="0" applyNumberFormat="0" applyBorder="0" applyAlignment="0" applyProtection="0"/>
    <xf numFmtId="0" fontId="54" fillId="73" borderId="0" applyNumberFormat="0" applyBorder="0" applyAlignment="0" applyProtection="0"/>
    <xf numFmtId="0" fontId="56" fillId="73" borderId="0" applyNumberFormat="0" applyBorder="0" applyAlignment="0" applyProtection="0"/>
    <xf numFmtId="0" fontId="56" fillId="48" borderId="0" applyNumberFormat="0" applyBorder="0" applyAlignment="0" applyProtection="0"/>
    <xf numFmtId="0" fontId="54" fillId="81" borderId="0" applyNumberFormat="0" applyBorder="0" applyAlignment="0" applyProtection="0"/>
    <xf numFmtId="0" fontId="54" fillId="76" borderId="0" applyNumberFormat="0" applyBorder="0" applyAlignment="0" applyProtection="0"/>
    <xf numFmtId="0" fontId="56" fillId="82" borderId="0" applyNumberFormat="0" applyBorder="0" applyAlignment="0" applyProtection="0"/>
    <xf numFmtId="0" fontId="56" fillId="53" borderId="0" applyNumberFormat="0" applyBorder="0" applyAlignment="0" applyProtection="0"/>
    <xf numFmtId="0" fontId="176" fillId="0" borderId="0" applyFont="0" applyFill="0" applyBorder="0" applyAlignment="0" applyProtection="0"/>
    <xf numFmtId="0" fontId="176" fillId="0" borderId="0" applyFont="0" applyFill="0" applyBorder="0" applyAlignment="0" applyProtection="0"/>
    <xf numFmtId="227" fontId="177" fillId="83" borderId="0" applyNumberFormat="0" applyFont="0" applyBorder="0" applyAlignment="0">
      <alignment horizontal="right"/>
    </xf>
    <xf numFmtId="227" fontId="177" fillId="83" borderId="0" applyNumberFormat="0" applyFont="0" applyBorder="0" applyAlignment="0">
      <alignment horizontal="right"/>
    </xf>
    <xf numFmtId="229" fontId="178" fillId="83" borderId="23" applyFont="0">
      <alignment horizontal="right"/>
    </xf>
    <xf numFmtId="229" fontId="178" fillId="83" borderId="23" applyFont="0">
      <alignment horizontal="right"/>
    </xf>
    <xf numFmtId="229" fontId="178" fillId="83" borderId="23" applyFont="0">
      <alignment horizontal="right"/>
    </xf>
    <xf numFmtId="229" fontId="178" fillId="83" borderId="23" applyFont="0">
      <alignment horizontal="right"/>
    </xf>
    <xf numFmtId="229" fontId="178" fillId="83" borderId="23" applyFont="0">
      <alignment horizontal="right"/>
    </xf>
    <xf numFmtId="229" fontId="178" fillId="83" borderId="23" applyFont="0">
      <alignment horizontal="righ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79" fillId="0" borderId="0"/>
    <xf numFmtId="0" fontId="179" fillId="0" borderId="0"/>
    <xf numFmtId="0" fontId="30" fillId="0" borderId="0" applyFont="0" applyFill="0" applyBorder="0" applyAlignment="0" applyProtection="0"/>
    <xf numFmtId="0" fontId="56" fillId="50" borderId="0" applyNumberFormat="0" applyBorder="0" applyAlignment="0" applyProtection="0"/>
    <xf numFmtId="0" fontId="56" fillId="51" borderId="0" applyNumberFormat="0" applyBorder="0" applyAlignment="0" applyProtection="0"/>
    <xf numFmtId="0" fontId="56" fillId="52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3" borderId="0" applyNumberFormat="0" applyBorder="0" applyAlignment="0" applyProtection="0"/>
    <xf numFmtId="230" fontId="180" fillId="0" borderId="19"/>
    <xf numFmtId="230" fontId="181" fillId="0" borderId="19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6" fillId="72" borderId="0" applyNumberFormat="0" applyBorder="0" applyAlignment="0" applyProtection="0"/>
    <xf numFmtId="0" fontId="56" fillId="73" borderId="0" applyNumberFormat="0" applyBorder="0" applyAlignment="0" applyProtection="0"/>
    <xf numFmtId="0" fontId="56" fillId="50" borderId="0" applyNumberFormat="0" applyBorder="0" applyAlignment="0" applyProtection="0"/>
    <xf numFmtId="0" fontId="54" fillId="81" borderId="0" applyNumberFormat="0" applyBorder="0" applyAlignment="0" applyProtection="0"/>
    <xf numFmtId="0" fontId="54" fillId="80" borderId="0" applyNumberFormat="0" applyBorder="0" applyAlignment="0" applyProtection="0"/>
    <xf numFmtId="0" fontId="56" fillId="77" borderId="0" applyNumberFormat="0" applyBorder="0" applyAlignment="0" applyProtection="0"/>
    <xf numFmtId="0" fontId="56" fillId="85" borderId="0" applyNumberFormat="0" applyBorder="0" applyAlignment="0" applyProtection="0"/>
    <xf numFmtId="0" fontId="56" fillId="51" borderId="0" applyNumberFormat="0" applyBorder="0" applyAlignment="0" applyProtection="0"/>
    <xf numFmtId="0" fontId="54" fillId="81" borderId="0" applyNumberFormat="0" applyBorder="0" applyAlignment="0" applyProtection="0"/>
    <xf numFmtId="0" fontId="54" fillId="86" borderId="0" applyNumberFormat="0" applyBorder="0" applyAlignment="0" applyProtection="0"/>
    <xf numFmtId="0" fontId="56" fillId="80" borderId="0" applyNumberFormat="0" applyBorder="0" applyAlignment="0" applyProtection="0"/>
    <xf numFmtId="0" fontId="56" fillId="77" borderId="0" applyNumberFormat="0" applyBorder="0" applyAlignment="0" applyProtection="0"/>
    <xf numFmtId="0" fontId="56" fillId="52" borderId="0" applyNumberFormat="0" applyBorder="0" applyAlignment="0" applyProtection="0"/>
    <xf numFmtId="0" fontId="54" fillId="84" borderId="0" applyNumberFormat="0" applyBorder="0" applyAlignment="0" applyProtection="0"/>
    <xf numFmtId="0" fontId="54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73" borderId="0" applyNumberFormat="0" applyBorder="0" applyAlignment="0" applyProtection="0"/>
    <xf numFmtId="0" fontId="56" fillId="47" borderId="0" applyNumberFormat="0" applyBorder="0" applyAlignment="0" applyProtection="0"/>
    <xf numFmtId="0" fontId="54" fillId="87" borderId="0" applyNumberFormat="0" applyBorder="0" applyAlignment="0" applyProtection="0"/>
    <xf numFmtId="0" fontId="54" fillId="84" borderId="0" applyNumberFormat="0" applyBorder="0" applyAlignment="0" applyProtection="0"/>
    <xf numFmtId="0" fontId="56" fillId="72" borderId="0" applyNumberFormat="0" applyBorder="0" applyAlignment="0" applyProtection="0"/>
    <xf numFmtId="0" fontId="56" fillId="88" borderId="0" applyNumberFormat="0" applyBorder="0" applyAlignment="0" applyProtection="0"/>
    <xf numFmtId="0" fontId="56" fillId="48" borderId="0" applyNumberFormat="0" applyBorder="0" applyAlignment="0" applyProtection="0"/>
    <xf numFmtId="0" fontId="54" fillId="81" borderId="0" applyNumberFormat="0" applyBorder="0" applyAlignment="0" applyProtection="0"/>
    <xf numFmtId="0" fontId="54" fillId="82" borderId="0" applyNumberFormat="0" applyBorder="0" applyAlignment="0" applyProtection="0"/>
    <xf numFmtId="0" fontId="56" fillId="82" borderId="0" applyNumberFormat="0" applyBorder="0" applyAlignment="0" applyProtection="0"/>
    <xf numFmtId="0" fontId="56" fillId="89" borderId="0" applyNumberFormat="0" applyBorder="0" applyAlignment="0" applyProtection="0"/>
    <xf numFmtId="0" fontId="56" fillId="53" borderId="0" applyNumberFormat="0" applyBorder="0" applyAlignment="0" applyProtection="0"/>
    <xf numFmtId="0" fontId="182" fillId="0" borderId="0"/>
    <xf numFmtId="0" fontId="182" fillId="0" borderId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31" fontId="183" fillId="35" borderId="0" applyFill="0" applyBorder="0" applyAlignment="0" applyProtection="0"/>
    <xf numFmtId="0" fontId="184" fillId="0" borderId="0"/>
    <xf numFmtId="0" fontId="185" fillId="0" borderId="0">
      <alignment horizontal="center" wrapText="1"/>
      <protection locked="0"/>
    </xf>
    <xf numFmtId="0" fontId="185" fillId="0" borderId="0">
      <alignment horizontal="center" wrapText="1"/>
      <protection locked="0"/>
    </xf>
    <xf numFmtId="0" fontId="3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86" fillId="0" borderId="22" applyFont="0">
      <alignment horizontal="centerContinuous"/>
    </xf>
    <xf numFmtId="0" fontId="186" fillId="0" borderId="22" applyFont="0">
      <alignment horizontal="centerContinuous"/>
    </xf>
    <xf numFmtId="0" fontId="186" fillId="0" borderId="22" applyFont="0">
      <alignment horizontal="centerContinuous"/>
    </xf>
    <xf numFmtId="0" fontId="186" fillId="0" borderId="22" applyFont="0">
      <alignment horizontal="centerContinuous"/>
    </xf>
    <xf numFmtId="0" fontId="186" fillId="0" borderId="22" applyFont="0">
      <alignment horizontal="centerContinuous"/>
    </xf>
    <xf numFmtId="0" fontId="186" fillId="0" borderId="22" applyFont="0">
      <alignment horizontal="centerContinuous"/>
    </xf>
    <xf numFmtId="0" fontId="186" fillId="0" borderId="22" applyFont="0">
      <alignment horizontal="centerContinuous"/>
    </xf>
    <xf numFmtId="0" fontId="186" fillId="0" borderId="22" applyFont="0">
      <alignment horizontal="centerContinuous"/>
    </xf>
    <xf numFmtId="0" fontId="81" fillId="90" borderId="34" applyNumberFormat="0" applyAlignment="0" applyProtection="0"/>
    <xf numFmtId="0" fontId="81" fillId="90" borderId="34" applyNumberFormat="0" applyAlignment="0" applyProtection="0"/>
    <xf numFmtId="0" fontId="81" fillId="90" borderId="34" applyNumberFormat="0" applyAlignment="0" applyProtection="0"/>
    <xf numFmtId="0" fontId="188" fillId="0" borderId="0"/>
    <xf numFmtId="0" fontId="188" fillId="0" borderId="0"/>
    <xf numFmtId="9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30" fillId="0" borderId="0"/>
    <xf numFmtId="0" fontId="30" fillId="0" borderId="0"/>
    <xf numFmtId="0" fontId="139" fillId="0" borderId="0"/>
    <xf numFmtId="0" fontId="139" fillId="0" borderId="0"/>
    <xf numFmtId="0" fontId="58" fillId="37" borderId="0" applyNumberFormat="0" applyBorder="0" applyAlignment="0" applyProtection="0"/>
    <xf numFmtId="0" fontId="190" fillId="90" borderId="27" applyNumberFormat="0" applyAlignment="0" applyProtection="0"/>
    <xf numFmtId="0" fontId="190" fillId="90" borderId="27" applyNumberFormat="0" applyAlignment="0" applyProtection="0"/>
    <xf numFmtId="0" fontId="190" fillId="90" borderId="27" applyNumberFormat="0" applyAlignment="0" applyProtection="0"/>
    <xf numFmtId="0" fontId="191" fillId="0" borderId="16">
      <alignment vertical="top"/>
    </xf>
    <xf numFmtId="0" fontId="192" fillId="0" borderId="18">
      <alignment vertical="top"/>
    </xf>
    <xf numFmtId="0" fontId="191" fillId="0" borderId="16">
      <alignment vertical="top"/>
    </xf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49" fontId="98" fillId="0" borderId="18">
      <alignment horizontal="left" vertical="top" wrapText="1"/>
    </xf>
    <xf numFmtId="49" fontId="138" fillId="0" borderId="17">
      <alignment horizontal="left" vertical="top" wrapText="1"/>
    </xf>
    <xf numFmtId="230" fontId="193" fillId="91" borderId="50"/>
    <xf numFmtId="0" fontId="193" fillId="92" borderId="51"/>
    <xf numFmtId="0" fontId="193" fillId="92" borderId="51"/>
    <xf numFmtId="0" fontId="193" fillId="92" borderId="51"/>
    <xf numFmtId="0" fontId="193" fillId="92" borderId="51"/>
    <xf numFmtId="230" fontId="193" fillId="91" borderId="50"/>
    <xf numFmtId="230" fontId="193" fillId="91" borderId="50"/>
    <xf numFmtId="230" fontId="193" fillId="91" borderId="50"/>
    <xf numFmtId="4" fontId="98" fillId="0" borderId="18"/>
    <xf numFmtId="4" fontId="98" fillId="0" borderId="0"/>
    <xf numFmtId="170" fontId="98" fillId="0" borderId="18"/>
    <xf numFmtId="170" fontId="98" fillId="0" borderId="0"/>
    <xf numFmtId="38" fontId="194" fillId="0" borderId="0" applyNumberFormat="0" applyFill="0" applyBorder="0" applyAlignment="0" applyProtection="0"/>
    <xf numFmtId="0" fontId="195" fillId="0" borderId="0" applyNumberFormat="0" applyFill="0" applyBorder="0" applyAlignment="0"/>
    <xf numFmtId="0" fontId="196" fillId="0" borderId="0" applyNumberFormat="0" applyFill="0" applyBorder="0">
      <alignment horizontal="left"/>
    </xf>
    <xf numFmtId="0" fontId="197" fillId="0" borderId="0" applyNumberFormat="0" applyFill="0" applyBorder="0" applyAlignment="0" applyProtection="0"/>
    <xf numFmtId="181" fontId="91" fillId="0" borderId="0" applyBorder="0">
      <alignment horizontal="right"/>
    </xf>
    <xf numFmtId="0" fontId="125" fillId="93" borderId="37">
      <alignment horizontal="center" vertical="center"/>
    </xf>
    <xf numFmtId="0" fontId="139" fillId="0" borderId="0"/>
    <xf numFmtId="0" fontId="139" fillId="0" borderId="0"/>
    <xf numFmtId="0" fontId="186" fillId="0" borderId="22" applyNumberFormat="0" applyFill="0" applyAlignment="0" applyProtection="0"/>
    <xf numFmtId="0" fontId="186" fillId="0" borderId="22" applyNumberFormat="0" applyFill="0" applyAlignment="0" applyProtection="0"/>
    <xf numFmtId="0" fontId="186" fillId="0" borderId="22" applyNumberFormat="0" applyFill="0" applyAlignment="0" applyProtection="0"/>
    <xf numFmtId="0" fontId="186" fillId="0" borderId="22" applyNumberFormat="0" applyFill="0" applyAlignment="0" applyProtection="0"/>
    <xf numFmtId="0" fontId="30" fillId="0" borderId="0" applyFont="0" applyFill="0" applyBorder="0" applyProtection="0">
      <alignment horizontal="right"/>
    </xf>
    <xf numFmtId="0" fontId="30" fillId="0" borderId="0" applyFont="0" applyFill="0" applyBorder="0" applyProtection="0">
      <alignment horizontal="right"/>
    </xf>
    <xf numFmtId="0" fontId="185" fillId="0" borderId="20" applyNumberFormat="0" applyFont="0" applyFill="0" applyAlignment="0" applyProtection="0"/>
    <xf numFmtId="0" fontId="185" fillId="0" borderId="20" applyNumberFormat="0" applyFont="0" applyFill="0" applyAlignment="0" applyProtection="0"/>
    <xf numFmtId="0" fontId="185" fillId="0" borderId="20" applyNumberFormat="0" applyFont="0" applyFill="0" applyAlignment="0" applyProtection="0"/>
    <xf numFmtId="0" fontId="185" fillId="0" borderId="52" applyNumberFormat="0" applyFont="0" applyFill="0" applyAlignment="0" applyProtection="0"/>
    <xf numFmtId="0" fontId="185" fillId="0" borderId="52" applyNumberFormat="0" applyFont="0" applyFill="0" applyAlignment="0" applyProtection="0"/>
    <xf numFmtId="0" fontId="185" fillId="0" borderId="52" applyNumberFormat="0" applyFont="0" applyFill="0" applyAlignment="0" applyProtection="0"/>
    <xf numFmtId="0" fontId="185" fillId="0" borderId="52" applyNumberFormat="0" applyFont="0" applyFill="0" applyAlignment="0" applyProtection="0"/>
    <xf numFmtId="0" fontId="194" fillId="0" borderId="22" applyNumberFormat="0" applyFont="0" applyFill="0" applyAlignment="0" applyProtection="0"/>
    <xf numFmtId="0" fontId="194" fillId="0" borderId="22" applyNumberFormat="0" applyFont="0" applyFill="0" applyAlignment="0" applyProtection="0"/>
    <xf numFmtId="0" fontId="194" fillId="0" borderId="22" applyNumberFormat="0" applyFont="0" applyFill="0" applyAlignment="0" applyProtection="0"/>
    <xf numFmtId="0" fontId="194" fillId="0" borderId="22" applyNumberFormat="0" applyFont="0" applyFill="0" applyAlignment="0" applyProtection="0"/>
    <xf numFmtId="0" fontId="188" fillId="0" borderId="15"/>
    <xf numFmtId="0" fontId="188" fillId="0" borderId="15"/>
    <xf numFmtId="187" fontId="198" fillId="0" borderId="49" applyBorder="0"/>
    <xf numFmtId="0" fontId="66" fillId="38" borderId="0" applyNumberFormat="0" applyBorder="0" applyAlignment="0" applyProtection="0"/>
    <xf numFmtId="232" fontId="138" fillId="0" borderId="0" applyAlignment="0" applyProtection="0"/>
    <xf numFmtId="0" fontId="199" fillId="0" borderId="0" applyFont="0" applyFill="0" applyBorder="0" applyAlignment="0" applyProtection="0"/>
    <xf numFmtId="0" fontId="139" fillId="0" borderId="22">
      <alignment horizontal="centerContinuous"/>
    </xf>
    <xf numFmtId="0" fontId="139" fillId="0" borderId="22">
      <alignment horizontal="centerContinuous"/>
    </xf>
    <xf numFmtId="0" fontId="139" fillId="0" borderId="22">
      <alignment horizontal="centerContinuous"/>
    </xf>
    <xf numFmtId="0" fontId="139" fillId="0" borderId="22">
      <alignment horizontal="centerContinuous"/>
    </xf>
    <xf numFmtId="0" fontId="30" fillId="0" borderId="20" applyBorder="0">
      <alignment horizontal="centerContinuous"/>
    </xf>
    <xf numFmtId="0" fontId="30" fillId="0" borderId="20" applyBorder="0">
      <alignment horizontal="centerContinuous"/>
    </xf>
    <xf numFmtId="0" fontId="30" fillId="0" borderId="20" applyBorder="0">
      <alignment horizontal="centerContinuous"/>
    </xf>
    <xf numFmtId="0" fontId="30" fillId="0" borderId="20" applyBorder="0">
      <alignment horizontal="centerContinuous"/>
    </xf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89" fillId="0" borderId="0"/>
    <xf numFmtId="0" fontId="188" fillId="0" borderId="0">
      <alignment horizontal="right"/>
    </xf>
    <xf numFmtId="0" fontId="188" fillId="0" borderId="0">
      <alignment horizontal="right"/>
    </xf>
    <xf numFmtId="0" fontId="188" fillId="0" borderId="0">
      <alignment horizontal="right"/>
    </xf>
    <xf numFmtId="0" fontId="188" fillId="0" borderId="0">
      <alignment horizontal="right"/>
    </xf>
    <xf numFmtId="0" fontId="188" fillId="0" borderId="0">
      <alignment horizontal="right"/>
    </xf>
    <xf numFmtId="0" fontId="188" fillId="0" borderId="0">
      <alignment horizontal="right"/>
    </xf>
    <xf numFmtId="0" fontId="178" fillId="0" borderId="0"/>
    <xf numFmtId="0" fontId="178" fillId="0" borderId="0"/>
    <xf numFmtId="37" fontId="139" fillId="0" borderId="0">
      <alignment horizontal="center"/>
    </xf>
    <xf numFmtId="0" fontId="186" fillId="0" borderId="0"/>
    <xf numFmtId="0" fontId="186" fillId="0" borderId="0"/>
    <xf numFmtId="3" fontId="30" fillId="0" borderId="0"/>
    <xf numFmtId="3" fontId="30" fillId="0" borderId="0"/>
    <xf numFmtId="2" fontId="98" fillId="94" borderId="0" applyNumberFormat="0" applyFont="0" applyBorder="0" applyAlignment="0" applyProtection="0"/>
    <xf numFmtId="2" fontId="98" fillId="94" borderId="0" applyNumberFormat="0" applyFont="0" applyBorder="0" applyAlignment="0" applyProtection="0"/>
    <xf numFmtId="182" fontId="30" fillId="0" borderId="0" applyFill="0" applyBorder="0" applyAlignment="0"/>
    <xf numFmtId="234" fontId="30" fillId="0" borderId="0" applyFill="0" applyBorder="0" applyAlignment="0"/>
    <xf numFmtId="235" fontId="30" fillId="0" borderId="0" applyFill="0" applyBorder="0" applyAlignment="0"/>
    <xf numFmtId="236" fontId="30" fillId="0" borderId="0" applyFill="0" applyBorder="0" applyAlignment="0"/>
    <xf numFmtId="237" fontId="30" fillId="0" borderId="0" applyFill="0" applyBorder="0" applyAlignment="0"/>
    <xf numFmtId="233" fontId="30" fillId="0" borderId="0" applyFill="0" applyBorder="0" applyAlignment="0"/>
    <xf numFmtId="188" fontId="30" fillId="0" borderId="0" applyFill="0" applyBorder="0" applyAlignment="0"/>
    <xf numFmtId="234" fontId="30" fillId="0" borderId="0" applyFill="0" applyBorder="0" applyAlignment="0"/>
    <xf numFmtId="3" fontId="30" fillId="0" borderId="0"/>
    <xf numFmtId="0" fontId="61" fillId="54" borderId="27" applyNumberFormat="0" applyAlignment="0" applyProtection="0"/>
    <xf numFmtId="238" fontId="185" fillId="95" borderId="0" applyNumberFormat="0" applyFont="0" applyBorder="0" applyAlignment="0"/>
    <xf numFmtId="238" fontId="185" fillId="95" borderId="0" applyNumberFormat="0" applyFont="0" applyBorder="0" applyAlignment="0"/>
    <xf numFmtId="239" fontId="185" fillId="0" borderId="0" applyFill="0" applyBorder="0" applyProtection="0"/>
    <xf numFmtId="239" fontId="185" fillId="0" borderId="0" applyFill="0" applyBorder="0" applyProtection="0"/>
    <xf numFmtId="240" fontId="200" fillId="0" borderId="0" applyFont="0" applyFill="0" applyBorder="0" applyProtection="0">
      <alignment horizontal="center" vertical="center"/>
    </xf>
    <xf numFmtId="0" fontId="139" fillId="0" borderId="0"/>
    <xf numFmtId="0" fontId="98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87" fillId="0" borderId="0"/>
    <xf numFmtId="0" fontId="87" fillId="0" borderId="0"/>
    <xf numFmtId="0" fontId="201" fillId="57" borderId="23">
      <alignment horizontal="center"/>
    </xf>
    <xf numFmtId="0" fontId="201" fillId="0" borderId="49">
      <alignment horizontal="center" wrapText="1"/>
    </xf>
    <xf numFmtId="0" fontId="202" fillId="0" borderId="49">
      <alignment horizontal="center" wrapText="1"/>
    </xf>
    <xf numFmtId="0" fontId="97" fillId="0" borderId="49">
      <alignment horizontal="center" wrapText="1"/>
    </xf>
    <xf numFmtId="0" fontId="201" fillId="0" borderId="49">
      <alignment horizontal="center" wrapText="1"/>
    </xf>
    <xf numFmtId="0" fontId="97" fillId="0" borderId="49">
      <alignment horizontal="center" wrapText="1"/>
    </xf>
    <xf numFmtId="241" fontId="203" fillId="0" borderId="0"/>
    <xf numFmtId="241" fontId="203" fillId="0" borderId="0"/>
    <xf numFmtId="241" fontId="203" fillId="0" borderId="0"/>
    <xf numFmtId="241" fontId="203" fillId="0" borderId="0"/>
    <xf numFmtId="241" fontId="203" fillId="0" borderId="0"/>
    <xf numFmtId="241" fontId="203" fillId="0" borderId="0"/>
    <xf numFmtId="241" fontId="203" fillId="0" borderId="0"/>
    <xf numFmtId="241" fontId="203" fillId="0" borderId="0"/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39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242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227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243" fontId="139" fillId="0" borderId="0" applyFont="0" applyFill="0" applyBorder="0" applyAlignment="0" applyProtection="0"/>
    <xf numFmtId="243" fontId="139" fillId="0" borderId="0" applyFont="0" applyFill="0" applyBorder="0" applyAlignment="0" applyProtection="0"/>
    <xf numFmtId="0" fontId="204" fillId="0" borderId="0" applyFont="0" applyFill="0" applyBorder="0" applyAlignment="0" applyProtection="0"/>
    <xf numFmtId="40" fontId="204" fillId="0" borderId="0" applyFont="0" applyFill="0" applyBorder="0" applyAlignment="0" applyProtection="0"/>
    <xf numFmtId="0" fontId="205" fillId="0" borderId="0">
      <alignment vertical="top"/>
    </xf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244" fontId="30" fillId="0" borderId="0" applyFont="0" applyFill="0" applyBorder="0" applyAlignment="0" applyProtection="0"/>
    <xf numFmtId="244" fontId="30" fillId="0" borderId="0" applyFont="0" applyFill="0" applyBorder="0" applyAlignment="0" applyProtection="0"/>
    <xf numFmtId="0" fontId="206" fillId="0" borderId="0"/>
    <xf numFmtId="0" fontId="207" fillId="0" borderId="0" applyNumberFormat="0" applyFill="0" applyBorder="0">
      <alignment horizontal="right"/>
    </xf>
    <xf numFmtId="0" fontId="62" fillId="55" borderId="28" applyNumberFormat="0" applyAlignment="0" applyProtection="0"/>
    <xf numFmtId="187" fontId="208" fillId="0" borderId="20">
      <alignment horizontal="left"/>
    </xf>
    <xf numFmtId="187" fontId="208" fillId="0" borderId="20">
      <alignment horizontal="left"/>
    </xf>
    <xf numFmtId="187" fontId="208" fillId="0" borderId="20">
      <alignment horizontal="left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153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0" fontId="30" fillId="0" borderId="0" applyFont="0" applyFill="0" applyBorder="0" applyAlignment="0" applyProtection="0">
      <alignment horizontal="centerContinuous"/>
    </xf>
    <xf numFmtId="238" fontId="187" fillId="0" borderId="0" applyFont="0" applyFill="0" applyBorder="0" applyAlignment="0" applyProtection="0"/>
    <xf numFmtId="0" fontId="209" fillId="0" borderId="0" applyFont="0" applyFill="0" applyBorder="0" applyAlignment="0" applyProtection="0"/>
    <xf numFmtId="0" fontId="209" fillId="0" borderId="0" applyFont="0" applyFill="0" applyBorder="0" applyAlignment="0" applyProtection="0"/>
    <xf numFmtId="183" fontId="30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88" fillId="0" borderId="15"/>
    <xf numFmtId="0" fontId="2" fillId="0" borderId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9" borderId="12" applyNumberFormat="0" applyFont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56" fillId="53" borderId="0" applyNumberFormat="0" applyBorder="0" applyAlignment="0" applyProtection="0"/>
    <xf numFmtId="0" fontId="56" fillId="48" borderId="0" applyNumberFormat="0" applyBorder="0" applyAlignment="0" applyProtection="0"/>
    <xf numFmtId="0" fontId="56" fillId="47" borderId="0" applyNumberFormat="0" applyBorder="0" applyAlignment="0" applyProtection="0"/>
    <xf numFmtId="0" fontId="56" fillId="52" borderId="0" applyNumberFormat="0" applyBorder="0" applyAlignment="0" applyProtection="0"/>
    <xf numFmtId="0" fontId="56" fillId="51" borderId="0" applyNumberFormat="0" applyBorder="0" applyAlignment="0" applyProtection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56" fillId="51" borderId="0" applyNumberFormat="0" applyBorder="0" applyAlignment="0" applyProtection="0"/>
    <xf numFmtId="0" fontId="56" fillId="52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3" borderId="0" applyNumberFormat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74" fillId="41" borderId="27" applyNumberFormat="0" applyAlignment="0" applyProtection="0"/>
    <xf numFmtId="17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16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32" borderId="0" applyNumberFormat="0" applyBorder="0" applyAlignment="0" applyProtection="0"/>
    <xf numFmtId="0" fontId="74" fillId="41" borderId="27" applyNumberFormat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81" fillId="54" borderId="34" applyNumberFormat="0" applyAlignment="0" applyProtection="0"/>
    <xf numFmtId="9" fontId="54" fillId="0" borderId="0" applyFont="0" applyFill="0" applyBorder="0" applyAlignment="0" applyProtection="0"/>
    <xf numFmtId="0" fontId="2" fillId="31" borderId="0" applyNumberFormat="0" applyBorder="0" applyAlignment="0" applyProtection="0"/>
    <xf numFmtId="9" fontId="2" fillId="0" borderId="0" applyFont="0" applyFill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19" borderId="0" applyNumberFormat="0" applyBorder="0" applyAlignment="0" applyProtection="0"/>
    <xf numFmtId="0" fontId="81" fillId="54" borderId="34" applyNumberFormat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86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17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56" fillId="53" borderId="0" applyNumberFormat="0" applyBorder="0" applyAlignment="0" applyProtection="0"/>
    <xf numFmtId="0" fontId="56" fillId="48" borderId="0" applyNumberFormat="0" applyBorder="0" applyAlignment="0" applyProtection="0"/>
    <xf numFmtId="0" fontId="56" fillId="52" borderId="0" applyNumberFormat="0" applyBorder="0" applyAlignment="0" applyProtection="0"/>
    <xf numFmtId="0" fontId="56" fillId="47" borderId="0" applyNumberFormat="0" applyBorder="0" applyAlignment="0" applyProtection="0"/>
    <xf numFmtId="0" fontId="56" fillId="51" borderId="0" applyNumberFormat="0" applyBorder="0" applyAlignment="0" applyProtection="0"/>
    <xf numFmtId="0" fontId="56" fillId="50" borderId="0" applyNumberFormat="0" applyBorder="0" applyAlignment="0" applyProtection="0"/>
    <xf numFmtId="0" fontId="74" fillId="41" borderId="2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81" fillId="54" borderId="34" applyNumberFormat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0" borderId="0"/>
    <xf numFmtId="0" fontId="49" fillId="0" borderId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86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86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3" fontId="54" fillId="0" borderId="0" applyFont="0" applyFill="0" applyBorder="0" applyAlignment="0" applyProtection="0"/>
    <xf numFmtId="0" fontId="50" fillId="0" borderId="0"/>
    <xf numFmtId="0" fontId="2" fillId="0" borderId="0"/>
    <xf numFmtId="9" fontId="2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6" fontId="2" fillId="0" borderId="0" applyFont="0" applyFill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9" borderId="12" applyNumberFormat="0" applyFon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9" fillId="0" borderId="0"/>
    <xf numFmtId="9" fontId="49" fillId="0" borderId="0" applyFont="0" applyFill="0" applyBorder="0" applyAlignment="0" applyProtection="0"/>
    <xf numFmtId="0" fontId="61" fillId="54" borderId="27" applyNumberFormat="0" applyAlignment="0" applyProtection="0"/>
    <xf numFmtId="0" fontId="2" fillId="0" borderId="0"/>
    <xf numFmtId="17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21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21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54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54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30" fillId="0" borderId="0"/>
    <xf numFmtId="0" fontId="2" fillId="0" borderId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2" fillId="0" borderId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2" fillId="0" borderId="0"/>
    <xf numFmtId="0" fontId="2" fillId="0" borderId="0"/>
    <xf numFmtId="180" fontId="2" fillId="0" borderId="0"/>
    <xf numFmtId="180" fontId="2" fillId="0" borderId="0"/>
    <xf numFmtId="180" fontId="2" fillId="0" borderId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180" fontId="2" fillId="0" borderId="0"/>
    <xf numFmtId="180" fontId="2" fillId="0" borderId="0"/>
    <xf numFmtId="180" fontId="2" fillId="0" borderId="0"/>
    <xf numFmtId="180" fontId="2" fillId="0" borderId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180" fontId="2" fillId="0" borderId="0"/>
    <xf numFmtId="0" fontId="45" fillId="21" borderId="0" applyNumberFormat="0" applyBorder="0" applyAlignment="0" applyProtection="0"/>
    <xf numFmtId="0" fontId="30" fillId="0" borderId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45" fillId="33" borderId="0" applyNumberFormat="0" applyBorder="0" applyAlignment="0" applyProtection="0"/>
    <xf numFmtId="191" fontId="30" fillId="0" borderId="0"/>
    <xf numFmtId="191" fontId="30" fillId="0" borderId="0"/>
    <xf numFmtId="191" fontId="30" fillId="0" borderId="0"/>
    <xf numFmtId="191" fontId="30" fillId="0" borderId="0"/>
    <xf numFmtId="0" fontId="30" fillId="0" borderId="0"/>
    <xf numFmtId="0" fontId="56" fillId="50" borderId="0" applyNumberFormat="0" applyBorder="0" applyAlignment="0" applyProtection="0"/>
    <xf numFmtId="0" fontId="56" fillId="5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2" borderId="0" applyNumberFormat="0" applyBorder="0" applyAlignment="0" applyProtection="0"/>
    <xf numFmtId="0" fontId="56" fillId="52" borderId="0" applyNumberFormat="0" applyBorder="0" applyAlignment="0" applyProtection="0"/>
    <xf numFmtId="0" fontId="2" fillId="0" borderId="0"/>
    <xf numFmtId="0" fontId="2" fillId="0" borderId="0"/>
    <xf numFmtId="0" fontId="30" fillId="0" borderId="0"/>
    <xf numFmtId="0" fontId="49" fillId="0" borderId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06" fillId="59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38" fillId="7" borderId="9" applyNumberFormat="0" applyAlignment="0" applyProtection="0"/>
    <xf numFmtId="0" fontId="38" fillId="7" borderId="9" applyNumberFormat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39" fillId="7" borderId="8" applyNumberFormat="0" applyAlignment="0" applyProtection="0"/>
    <xf numFmtId="0" fontId="39" fillId="7" borderId="8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77" fillId="0" borderId="32" applyNumberFormat="0" applyFill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79" fontId="210" fillId="0" borderId="0" applyFont="0" applyFill="0" applyBorder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0" fontId="62" fillId="55" borderId="28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62" fillId="55" borderId="28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73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80" fontId="74" fillId="41" borderId="27" applyNumberFormat="0" applyAlignment="0" applyProtection="0"/>
    <xf numFmtId="166" fontId="2" fillId="0" borderId="0" applyFont="0" applyFill="0" applyBorder="0" applyAlignment="0" applyProtection="0"/>
    <xf numFmtId="180" fontId="74" fillId="41" borderId="27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173" fontId="2" fillId="0" borderId="0" applyFont="0" applyFill="0" applyBorder="0" applyAlignment="0" applyProtection="0"/>
    <xf numFmtId="180" fontId="74" fillId="41" borderId="27" applyNumberFormat="0" applyAlignment="0" applyProtection="0"/>
    <xf numFmtId="166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65" fontId="54" fillId="0" borderId="0" applyFont="0" applyFill="0" applyBorder="0" applyAlignment="0" applyProtection="0"/>
    <xf numFmtId="180" fontId="74" fillId="41" borderId="27" applyNumberFormat="0" applyAlignment="0" applyProtection="0"/>
    <xf numFmtId="165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65" fontId="49" fillId="0" borderId="0" applyFont="0" applyFill="0" applyBorder="0" applyAlignment="0" applyProtection="0"/>
    <xf numFmtId="180" fontId="74" fillId="41" borderId="27" applyNumberFormat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37" fillId="6" borderId="8" applyNumberFormat="0" applyAlignment="0" applyProtection="0"/>
    <xf numFmtId="0" fontId="37" fillId="6" borderId="8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18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245" fontId="30" fillId="0" borderId="0" applyFont="0" applyFill="0" applyBorder="0" applyAlignment="0" applyProtection="0"/>
    <xf numFmtId="246" fontId="75" fillId="0" borderId="0" applyFont="0" applyFill="0" applyBorder="0" applyAlignment="0" applyProtection="0"/>
    <xf numFmtId="192" fontId="30" fillId="0" borderId="0" applyFont="0" applyFill="0" applyBorder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9" fillId="0" borderId="31" applyNumberFormat="0" applyFill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99" fillId="0" borderId="53" applyNumberFormat="0" applyAlignment="0" applyProtection="0">
      <alignment horizontal="left" vertical="center"/>
    </xf>
    <xf numFmtId="180" fontId="99" fillId="0" borderId="53" applyNumberFormat="0" applyAlignment="0" applyProtection="0">
      <alignment horizontal="left" vertical="center"/>
    </xf>
    <xf numFmtId="180" fontId="99" fillId="0" borderId="53" applyNumberFormat="0" applyAlignment="0" applyProtection="0">
      <alignment horizontal="left" vertical="center"/>
    </xf>
    <xf numFmtId="180" fontId="99" fillId="0" borderId="53" applyNumberFormat="0" applyAlignment="0" applyProtection="0">
      <alignment horizontal="left" vertical="center"/>
    </xf>
    <xf numFmtId="180" fontId="99" fillId="0" borderId="53" applyNumberFormat="0" applyAlignment="0" applyProtection="0">
      <alignment horizontal="left" vertical="center"/>
    </xf>
    <xf numFmtId="180" fontId="99" fillId="0" borderId="53" applyNumberFormat="0" applyAlignment="0" applyProtection="0">
      <alignment horizontal="left" vertical="center"/>
    </xf>
    <xf numFmtId="180" fontId="99" fillId="0" borderId="53" applyNumberFormat="0" applyAlignment="0" applyProtection="0">
      <alignment horizontal="left" vertical="center"/>
    </xf>
    <xf numFmtId="180" fontId="99" fillId="0" borderId="53" applyNumberFormat="0" applyAlignment="0" applyProtection="0">
      <alignment horizontal="left" vertical="center"/>
    </xf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7" fillId="0" borderId="29" applyNumberFormat="0" applyFill="0" applyAlignment="0" applyProtection="0"/>
    <xf numFmtId="0" fontId="67" fillId="0" borderId="29" applyNumberFormat="0" applyFill="0" applyAlignment="0" applyProtection="0"/>
    <xf numFmtId="0" fontId="68" fillId="0" borderId="30" applyNumberFormat="0" applyFill="0" applyAlignment="0" applyProtection="0"/>
    <xf numFmtId="0" fontId="68" fillId="0" borderId="30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99" fillId="0" borderId="23">
      <alignment horizontal="left" vertical="center"/>
    </xf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180" fontId="99" fillId="0" borderId="23">
      <alignment horizontal="left" vertical="center"/>
    </xf>
    <xf numFmtId="0" fontId="69" fillId="0" borderId="31" applyNumberFormat="0" applyFill="0" applyAlignment="0" applyProtection="0"/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18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9" fillId="0" borderId="53" applyNumberFormat="0" applyAlignment="0" applyProtection="0">
      <alignment horizontal="left" vertical="center"/>
    </xf>
    <xf numFmtId="0" fontId="96" fillId="0" borderId="36">
      <alignment horizontal="right" wrapText="1"/>
    </xf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74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74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129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65" fontId="2" fillId="0" borderId="0" applyFont="0" applyFill="0" applyBorder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179" fontId="210" fillId="0" borderId="0" applyFont="0" applyFill="0" applyBorder="0" applyAlignment="0" applyProtection="0"/>
    <xf numFmtId="179" fontId="75" fillId="0" borderId="0" applyFont="0" applyFill="0" applyBorder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124" fillId="54" borderId="27" applyNumberFormat="0" applyAlignment="0" applyProtection="0"/>
    <xf numFmtId="0" fontId="77" fillId="0" borderId="32" applyNumberFormat="0" applyFill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77" fillId="0" borderId="32" applyNumberFormat="0" applyFill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106" fillId="59" borderId="0" applyNumberFormat="0" applyBorder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106" fillId="59" borderId="0" applyNumberFormat="0" applyBorder="0" applyAlignment="0" applyProtection="0"/>
    <xf numFmtId="0" fontId="106" fillId="59" borderId="0" applyNumberFormat="0" applyBorder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0" fontId="30" fillId="0" borderId="0"/>
    <xf numFmtId="0" fontId="30" fillId="0" borderId="0"/>
    <xf numFmtId="0" fontId="2" fillId="0" borderId="0"/>
    <xf numFmtId="180" fontId="61" fillId="54" borderId="27" applyNumberFormat="0" applyAlignment="0" applyProtection="0"/>
    <xf numFmtId="0" fontId="49" fillId="0" borderId="0"/>
    <xf numFmtId="0" fontId="30" fillId="0" borderId="0"/>
    <xf numFmtId="0" fontId="30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0" fontId="61" fillId="54" borderId="27" applyNumberFormat="0" applyAlignment="0" applyProtection="0"/>
    <xf numFmtId="0" fontId="2" fillId="0" borderId="0"/>
    <xf numFmtId="0" fontId="2" fillId="0" borderId="0"/>
    <xf numFmtId="0" fontId="2" fillId="0" borderId="0"/>
    <xf numFmtId="0" fontId="30" fillId="0" borderId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1" fontId="30" fillId="0" borderId="0"/>
    <xf numFmtId="191" fontId="30" fillId="0" borderId="0"/>
    <xf numFmtId="191" fontId="30" fillId="0" borderId="0"/>
    <xf numFmtId="191" fontId="30" fillId="0" borderId="0"/>
    <xf numFmtId="191" fontId="30" fillId="0" borderId="0"/>
    <xf numFmtId="0" fontId="2" fillId="0" borderId="0"/>
    <xf numFmtId="0" fontId="2" fillId="0" borderId="0"/>
    <xf numFmtId="180" fontId="2" fillId="0" borderId="0"/>
    <xf numFmtId="0" fontId="30" fillId="0" borderId="0"/>
    <xf numFmtId="180" fontId="2" fillId="0" borderId="0"/>
    <xf numFmtId="180" fontId="2" fillId="0" borderId="0"/>
    <xf numFmtId="191" fontId="30" fillId="0" borderId="0"/>
    <xf numFmtId="180" fontId="2" fillId="0" borderId="0"/>
    <xf numFmtId="191" fontId="30" fillId="0" borderId="0"/>
    <xf numFmtId="191" fontId="30" fillId="0" borderId="0"/>
    <xf numFmtId="191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11" fillId="0" borderId="0"/>
    <xf numFmtId="0" fontId="30" fillId="0" borderId="0"/>
    <xf numFmtId="0" fontId="30" fillId="0" borderId="0"/>
    <xf numFmtId="0" fontId="30" fillId="0" borderId="0"/>
    <xf numFmtId="0" fontId="61" fillId="54" borderId="27" applyNumberFormat="0" applyAlignment="0" applyProtection="0"/>
    <xf numFmtId="0" fontId="30" fillId="0" borderId="0"/>
    <xf numFmtId="0" fontId="30" fillId="0" borderId="0"/>
    <xf numFmtId="180" fontId="2" fillId="0" borderId="0"/>
    <xf numFmtId="0" fontId="61" fillId="54" borderId="27" applyNumberFormat="0" applyAlignment="0" applyProtection="0"/>
    <xf numFmtId="0" fontId="30" fillId="0" borderId="0"/>
    <xf numFmtId="180" fontId="2" fillId="0" borderId="0"/>
    <xf numFmtId="180" fontId="2" fillId="0" borderId="0"/>
    <xf numFmtId="191" fontId="30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54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121" fillId="56" borderId="33" applyNumberFormat="0" applyFon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45" fillId="30" borderId="0" applyNumberFormat="0" applyBorder="0" applyAlignment="0" applyProtection="0"/>
    <xf numFmtId="0" fontId="45" fillId="26" borderId="0" applyNumberFormat="0" applyBorder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2" fillId="9" borderId="12" applyNumberFormat="0" applyFont="0" applyAlignment="0" applyProtection="0"/>
    <xf numFmtId="0" fontId="45" fillId="22" borderId="0" applyNumberFormat="0" applyBorder="0" applyAlignment="0" applyProtection="0"/>
    <xf numFmtId="0" fontId="45" fillId="18" borderId="0" applyNumberFormat="0" applyBorder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45" fillId="14" borderId="0" applyNumberFormat="0" applyBorder="0" applyAlignment="0" applyProtection="0"/>
    <xf numFmtId="0" fontId="45" fillId="10" borderId="0" applyNumberFormat="0" applyBorder="0" applyAlignment="0" applyProtection="0"/>
    <xf numFmtId="0" fontId="2" fillId="9" borderId="12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30" fillId="9" borderId="12" applyNumberFormat="0" applyFont="0" applyAlignment="0" applyProtection="0"/>
    <xf numFmtId="0" fontId="2" fillId="9" borderId="12" applyNumberFormat="0" applyFon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0" borderId="6" applyNumberFormat="0" applyFill="0" applyAlignment="0" applyProtection="0"/>
    <xf numFmtId="0" fontId="33" fillId="0" borderId="6" applyNumberFormat="0" applyFill="0" applyAlignment="0" applyProtection="0"/>
    <xf numFmtId="0" fontId="34" fillId="0" borderId="7" applyNumberFormat="0" applyFill="0" applyAlignment="0" applyProtection="0"/>
    <xf numFmtId="0" fontId="34" fillId="0" borderId="7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2" fillId="55" borderId="28" applyNumberFormat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73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1" fillId="8" borderId="11" applyNumberFormat="0" applyAlignment="0" applyProtection="0"/>
    <xf numFmtId="0" fontId="41" fillId="8" borderId="11" applyNumberFormat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180" fontId="30" fillId="56" borderId="33" applyNumberFormat="0" applyFont="0" applyAlignment="0" applyProtection="0"/>
    <xf numFmtId="0" fontId="2" fillId="15" borderId="0" applyNumberFormat="0" applyBorder="0" applyAlignment="0" applyProtection="0"/>
    <xf numFmtId="180" fontId="30" fillId="56" borderId="33" applyNumberFormat="0" applyFont="0" applyAlignment="0" applyProtection="0"/>
    <xf numFmtId="0" fontId="2" fillId="19" borderId="0" applyNumberFormat="0" applyBorder="0" applyAlignment="0" applyProtection="0"/>
    <xf numFmtId="0" fontId="121" fillId="56" borderId="33" applyNumberFormat="0" applyFont="0" applyAlignment="0" applyProtection="0"/>
    <xf numFmtId="0" fontId="2" fillId="23" borderId="0" applyNumberFormat="0" applyBorder="0" applyAlignment="0" applyProtection="0"/>
    <xf numFmtId="180" fontId="30" fillId="56" borderId="33" applyNumberFormat="0" applyFont="0" applyAlignment="0" applyProtection="0"/>
    <xf numFmtId="0" fontId="2" fillId="27" borderId="0" applyNumberFormat="0" applyBorder="0" applyAlignment="0" applyProtection="0"/>
    <xf numFmtId="180" fontId="30" fillId="56" borderId="33" applyNumberFormat="0" applyFont="0" applyAlignment="0" applyProtection="0"/>
    <xf numFmtId="0" fontId="2" fillId="31" borderId="0" applyNumberFormat="0" applyBorder="0" applyAlignment="0" applyProtection="0"/>
    <xf numFmtId="0" fontId="30" fillId="56" borderId="33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54" fillId="42" borderId="0" applyNumberFormat="0" applyBorder="0" applyAlignment="0" applyProtection="0"/>
    <xf numFmtId="0" fontId="2" fillId="16" borderId="0" applyNumberFormat="0" applyBorder="0" applyAlignment="0" applyProtection="0"/>
    <xf numFmtId="0" fontId="54" fillId="43" borderId="0" applyNumberFormat="0" applyBorder="0" applyAlignment="0" applyProtection="0"/>
    <xf numFmtId="0" fontId="2" fillId="20" borderId="0" applyNumberFormat="0" applyBorder="0" applyAlignment="0" applyProtection="0"/>
    <xf numFmtId="0" fontId="54" fillId="44" borderId="0" applyNumberFormat="0" applyBorder="0" applyAlignment="0" applyProtection="0"/>
    <xf numFmtId="0" fontId="2" fillId="24" borderId="0" applyNumberFormat="0" applyBorder="0" applyAlignment="0" applyProtection="0"/>
    <xf numFmtId="0" fontId="54" fillId="39" borderId="0" applyNumberFormat="0" applyBorder="0" applyAlignment="0" applyProtection="0"/>
    <xf numFmtId="0" fontId="2" fillId="28" borderId="0" applyNumberFormat="0" applyBorder="0" applyAlignment="0" applyProtection="0"/>
    <xf numFmtId="0" fontId="54" fillId="42" borderId="0" applyNumberFormat="0" applyBorder="0" applyAlignment="0" applyProtection="0"/>
    <xf numFmtId="0" fontId="2" fillId="32" borderId="0" applyNumberFormat="0" applyBorder="0" applyAlignment="0" applyProtection="0"/>
    <xf numFmtId="0" fontId="54" fillId="4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0" borderId="0"/>
    <xf numFmtId="0" fontId="2" fillId="0" borderId="0"/>
    <xf numFmtId="0" fontId="45" fillId="10" borderId="0" applyNumberFormat="0" applyBorder="0" applyAlignment="0" applyProtection="0"/>
    <xf numFmtId="0" fontId="45" fillId="14" borderId="0" applyNumberFormat="0" applyBorder="0" applyAlignment="0" applyProtection="0"/>
    <xf numFmtId="0" fontId="45" fillId="18" borderId="0" applyNumberFormat="0" applyBorder="0" applyAlignment="0" applyProtection="0"/>
    <xf numFmtId="0" fontId="45" fillId="22" borderId="0" applyNumberFormat="0" applyBorder="0" applyAlignment="0" applyProtection="0"/>
    <xf numFmtId="0" fontId="45" fillId="26" borderId="0" applyNumberFormat="0" applyBorder="0" applyAlignment="0" applyProtection="0"/>
    <xf numFmtId="0" fontId="45" fillId="30" borderId="0" applyNumberFormat="0" applyBorder="0" applyAlignment="0" applyProtection="0"/>
    <xf numFmtId="0" fontId="36" fillId="4" borderId="0" applyNumberFormat="0" applyBorder="0" applyAlignment="0" applyProtection="0"/>
    <xf numFmtId="0" fontId="41" fillId="8" borderId="11" applyNumberFormat="0" applyAlignment="0" applyProtection="0"/>
    <xf numFmtId="173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35" fillId="3" borderId="0" applyNumberFormat="0" applyBorder="0" applyAlignment="0" applyProtection="0"/>
    <xf numFmtId="0" fontId="32" fillId="0" borderId="5" applyNumberFormat="0" applyFill="0" applyAlignment="0" applyProtection="0"/>
    <xf numFmtId="0" fontId="33" fillId="0" borderId="6" applyNumberFormat="0" applyFill="0" applyAlignment="0" applyProtection="0"/>
    <xf numFmtId="0" fontId="34" fillId="0" borderId="0" applyNumberForma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0" fontId="40" fillId="0" borderId="10" applyNumberFormat="0" applyFill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49" fillId="0" borderId="0"/>
    <xf numFmtId="0" fontId="2" fillId="0" borderId="0"/>
    <xf numFmtId="0" fontId="2" fillId="0" borderId="0"/>
    <xf numFmtId="0" fontId="2" fillId="0" borderId="0"/>
    <xf numFmtId="0" fontId="30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0" fontId="30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0" fontId="2" fillId="9" borderId="12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30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3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54" fillId="40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41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56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0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0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56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0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1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6" fillId="40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56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55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1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213" fillId="0" borderId="0" applyNumberFormat="0" applyFont="0" applyBorder="0" applyAlignment="0">
      <alignment horizontal="left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247" fontId="214" fillId="0" borderId="0" applyFont="0" applyFill="0" applyBorder="0" applyAlignment="0" applyProtection="0"/>
    <xf numFmtId="248" fontId="214" fillId="0" borderId="0" applyFont="0" applyFill="0" applyBorder="0" applyAlignment="0" applyProtection="0"/>
    <xf numFmtId="249" fontId="214" fillId="0" borderId="0" applyFont="0" applyFill="0" applyBorder="0" applyAlignment="0" applyProtection="0"/>
    <xf numFmtId="250" fontId="214" fillId="0" borderId="0" applyFont="0" applyFill="0" applyBorder="0" applyAlignment="0" applyProtection="0"/>
    <xf numFmtId="251" fontId="214" fillId="0" borderId="0" applyFont="0" applyFill="0" applyBorder="0" applyAlignment="0" applyProtection="0"/>
    <xf numFmtId="252" fontId="214" fillId="0" borderId="0" applyFont="0" applyFill="0" applyBorder="0" applyAlignment="0" applyProtection="0"/>
    <xf numFmtId="253" fontId="214" fillId="0" borderId="0" applyFont="0" applyFill="0" applyBorder="0" applyAlignment="0" applyProtection="0"/>
    <xf numFmtId="49" fontId="215" fillId="0" borderId="0" applyFont="0" applyFill="0" applyBorder="0" applyAlignment="0" applyProtection="0">
      <alignment horizontal="left"/>
    </xf>
    <xf numFmtId="170" fontId="98" fillId="0" borderId="0" applyFill="0" applyBorder="0" applyAlignment="0" applyProtection="0"/>
    <xf numFmtId="49" fontId="98" fillId="0" borderId="0" applyNumberFormat="0" applyAlignment="0" applyProtection="0">
      <alignment horizontal="left"/>
    </xf>
    <xf numFmtId="49" fontId="216" fillId="0" borderId="54" applyNumberFormat="0" applyAlignment="0" applyProtection="0">
      <alignment horizontal="left" wrapText="1"/>
    </xf>
    <xf numFmtId="49" fontId="216" fillId="0" borderId="0" applyNumberFormat="0" applyAlignment="0" applyProtection="0">
      <alignment horizontal="left" wrapText="1"/>
    </xf>
    <xf numFmtId="49" fontId="217" fillId="0" borderId="0" applyAlignment="0" applyProtection="0">
      <alignment horizontal="left"/>
    </xf>
    <xf numFmtId="254" fontId="139" fillId="0" borderId="0" applyFont="0" applyFill="0" applyBorder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0" fontId="77" fillId="0" borderId="32" applyNumberFormat="0" applyFill="0" applyAlignment="0" applyProtection="0"/>
    <xf numFmtId="187" fontId="214" fillId="0" borderId="0" applyFont="0" applyFill="0" applyBorder="0" applyAlignment="0" applyProtection="0"/>
    <xf numFmtId="39" fontId="214" fillId="0" borderId="0" applyFont="0" applyFill="0" applyBorder="0" applyAlignment="0" applyProtection="0"/>
    <xf numFmtId="255" fontId="214" fillId="0" borderId="0" applyFont="0" applyFill="0" applyBorder="0" applyAlignment="0" applyProtection="0"/>
    <xf numFmtId="173" fontId="218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218" fillId="0" borderId="0" applyFont="0" applyFill="0" applyBorder="0" applyAlignment="0" applyProtection="0"/>
    <xf numFmtId="173" fontId="218" fillId="0" borderId="0" applyFont="0" applyFill="0" applyBorder="0" applyAlignment="0" applyProtection="0"/>
    <xf numFmtId="0" fontId="30" fillId="56" borderId="55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256" fontId="214" fillId="0" borderId="0" applyFont="0" applyFill="0" applyBorder="0" applyAlignment="0" applyProtection="0"/>
    <xf numFmtId="257" fontId="214" fillId="0" borderId="0" applyFont="0" applyFill="0" applyBorder="0" applyAlignment="0" applyProtection="0"/>
    <xf numFmtId="258" fontId="214" fillId="0" borderId="0" applyFont="0" applyFill="0" applyBorder="0" applyAlignment="0" applyProtection="0"/>
    <xf numFmtId="259" fontId="139" fillId="0" borderId="0" applyFont="0" applyFill="0" applyBorder="0" applyAlignment="0" applyProtection="0"/>
    <xf numFmtId="260" fontId="214" fillId="0" borderId="0" applyFont="0" applyFill="0" applyBorder="0" applyAlignment="0" applyProtection="0"/>
    <xf numFmtId="261" fontId="214" fillId="0" borderId="0" applyFont="0" applyFill="0" applyBorder="0" applyAlignment="0" applyProtection="0"/>
    <xf numFmtId="262" fontId="30" fillId="0" borderId="0" applyFont="0" applyFill="0" applyBorder="0" applyAlignment="0" applyProtection="0"/>
    <xf numFmtId="263" fontId="30" fillId="0" borderId="0" applyFont="0" applyFill="0" applyBorder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264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64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0" fontId="214" fillId="0" borderId="0" applyFont="0" applyFill="0" applyBorder="0" applyAlignment="0" applyProtection="0"/>
    <xf numFmtId="265" fontId="214" fillId="0" borderId="0" applyFont="0" applyFill="0" applyBorder="0" applyAlignment="0" applyProtection="0"/>
    <xf numFmtId="0" fontId="153" fillId="96" borderId="23" applyNumberFormat="0" applyAlignment="0">
      <alignment horizontal="right"/>
    </xf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213" fillId="0" borderId="0" applyNumberFormat="0">
      <alignment horizontal="left"/>
    </xf>
    <xf numFmtId="0" fontId="52" fillId="0" borderId="0" applyNumberFormat="0" applyFill="0" applyBorder="0" applyAlignment="0" applyProtection="0"/>
    <xf numFmtId="173" fontId="30" fillId="0" borderId="0" applyFont="0" applyFill="0" applyBorder="0" applyAlignment="0" applyProtection="0"/>
    <xf numFmtId="189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173" fontId="54" fillId="0" borderId="0" applyFont="0" applyFill="0" applyBorder="0" applyAlignment="0" applyProtection="0"/>
    <xf numFmtId="266" fontId="30" fillId="0" borderId="0" applyFont="0" applyFill="0" applyBorder="0" applyAlignment="0" applyProtection="0"/>
    <xf numFmtId="173" fontId="54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14" fillId="0" borderId="0" applyFont="0" applyFill="0" applyBorder="0" applyAlignment="0" applyProtection="0"/>
    <xf numFmtId="266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266" fontId="30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3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7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268" fontId="219" fillId="0" borderId="0" applyFont="0" applyFill="0" applyBorder="0" applyAlignment="0" applyProtection="0"/>
    <xf numFmtId="19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90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90" fontId="30" fillId="0" borderId="0" applyFont="0" applyFill="0" applyBorder="0" applyAlignment="0" applyProtection="0"/>
    <xf numFmtId="269" fontId="159" fillId="0" borderId="0" applyFont="0">
      <protection locked="0"/>
    </xf>
    <xf numFmtId="0" fontId="106" fillId="41" borderId="0" applyNumberFormat="0" applyBorder="0" applyAlignment="0" applyProtection="0"/>
    <xf numFmtId="0" fontId="106" fillId="59" borderId="0" applyNumberFormat="0" applyBorder="0" applyAlignment="0" applyProtection="0"/>
    <xf numFmtId="0" fontId="106" fillId="59" borderId="0" applyNumberFormat="0" applyBorder="0" applyAlignment="0" applyProtection="0"/>
    <xf numFmtId="0" fontId="106" fillId="59" borderId="0" applyNumberFormat="0" applyBorder="0" applyAlignment="0" applyProtection="0"/>
    <xf numFmtId="37" fontId="220" fillId="0" borderId="0"/>
    <xf numFmtId="0" fontId="49" fillId="0" borderId="0"/>
    <xf numFmtId="0" fontId="30" fillId="0" borderId="0">
      <alignment horizontal="left" wrapText="1"/>
    </xf>
    <xf numFmtId="0" fontId="218" fillId="0" borderId="0"/>
    <xf numFmtId="0" fontId="218" fillId="0" borderId="0"/>
    <xf numFmtId="270" fontId="21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271" fontId="214" fillId="0" borderId="0" applyFont="0" applyFill="0" applyBorder="0" applyAlignment="0" applyProtection="0"/>
    <xf numFmtId="272" fontId="214" fillId="0" borderId="0" applyFont="0" applyFill="0" applyBorder="0" applyAlignment="0" applyProtection="0"/>
    <xf numFmtId="273" fontId="214" fillId="0" borderId="0" applyFont="0" applyFill="0" applyBorder="0" applyAlignment="0" applyProtection="0"/>
    <xf numFmtId="0" fontId="1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21" fillId="0" borderId="56" applyNumberFormat="0" applyFill="0" applyAlignment="0" applyProtection="0"/>
    <xf numFmtId="0" fontId="67" fillId="0" borderId="29" applyNumberFormat="0" applyFill="0" applyAlignment="0" applyProtection="0"/>
    <xf numFmtId="0" fontId="67" fillId="0" borderId="29" applyNumberFormat="0" applyFill="0" applyAlignment="0" applyProtection="0"/>
    <xf numFmtId="0" fontId="67" fillId="0" borderId="29" applyNumberFormat="0" applyFill="0" applyAlignment="0" applyProtection="0"/>
    <xf numFmtId="0" fontId="222" fillId="0" borderId="57" applyNumberFormat="0" applyFill="0" applyAlignment="0" applyProtection="0"/>
    <xf numFmtId="0" fontId="68" fillId="0" borderId="30" applyNumberFormat="0" applyFill="0" applyAlignment="0" applyProtection="0"/>
    <xf numFmtId="0" fontId="68" fillId="0" borderId="30" applyNumberFormat="0" applyFill="0" applyAlignment="0" applyProtection="0"/>
    <xf numFmtId="0" fontId="68" fillId="0" borderId="30" applyNumberFormat="0" applyFill="0" applyAlignment="0" applyProtection="0"/>
    <xf numFmtId="0" fontId="223" fillId="0" borderId="58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223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0" fontId="62" fillId="55" borderId="28" applyNumberFormat="0" applyAlignment="0" applyProtection="0"/>
    <xf numFmtId="0" fontId="30" fillId="0" borderId="0" applyFont="0" applyFill="0" applyBorder="0" applyAlignment="0" applyProtection="0"/>
    <xf numFmtId="274" fontId="30" fillId="0" borderId="0" applyFont="0" applyFill="0" applyBorder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121" fillId="56" borderId="33" applyNumberFormat="0" applyFont="0" applyAlignment="0" applyProtection="0"/>
    <xf numFmtId="0" fontId="2" fillId="9" borderId="12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2" fillId="9" borderId="12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2" fillId="9" borderId="12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18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30" fillId="9" borderId="12" applyNumberFormat="0" applyFont="0" applyAlignment="0" applyProtection="0"/>
    <xf numFmtId="0" fontId="30" fillId="9" borderId="12" applyNumberFormat="0" applyFon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18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133" fillId="54" borderId="34" applyNumberFormat="0" applyAlignment="0" applyProtection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212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212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212" fillId="0" borderId="35" applyNumberFormat="0" applyFill="0" applyAlignment="0" applyProtection="0"/>
    <xf numFmtId="0" fontId="212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18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73" fontId="3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5" applyNumberFormat="0" applyFill="0" applyAlignment="0" applyProtection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0" fontId="30" fillId="0" borderId="0"/>
    <xf numFmtId="9" fontId="2" fillId="0" borderId="0" applyFont="0" applyFill="0" applyBorder="0" applyAlignment="0" applyProtection="0"/>
    <xf numFmtId="0" fontId="49" fillId="0" borderId="0"/>
    <xf numFmtId="0" fontId="49" fillId="0" borderId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30" fillId="56" borderId="55" applyNumberFormat="0" applyFont="0" applyAlignment="0" applyProtection="0"/>
    <xf numFmtId="0" fontId="30" fillId="56" borderId="33" applyNumberFormat="0" applyFont="0" applyAlignment="0" applyProtection="0"/>
    <xf numFmtId="0" fontId="30" fillId="56" borderId="33" applyNumberFormat="0" applyFon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74" fillId="41" borderId="27" applyNumberFormat="0" applyAlignment="0" applyProtection="0"/>
    <xf numFmtId="0" fontId="153" fillId="96" borderId="23" applyNumberFormat="0" applyAlignment="0">
      <alignment horizontal="right"/>
    </xf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81" fillId="54" borderId="34" applyNumberFormat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42" borderId="0" applyNumberFormat="0" applyBorder="0" applyAlignment="0" applyProtection="0"/>
    <xf numFmtId="0" fontId="54" fillId="45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6" fillId="50" borderId="0" applyNumberFormat="0" applyBorder="0" applyAlignment="0" applyProtection="0"/>
    <xf numFmtId="0" fontId="56" fillId="51" borderId="0" applyNumberFormat="0" applyBorder="0" applyAlignment="0" applyProtection="0"/>
    <xf numFmtId="0" fontId="56" fillId="52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3" borderId="0" applyNumberFormat="0" applyBorder="0" applyAlignment="0" applyProtection="0"/>
    <xf numFmtId="0" fontId="58" fillId="37" borderId="0" applyNumberFormat="0" applyBorder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180" fontId="61" fillId="54" borderId="27" applyNumberFormat="0" applyAlignment="0" applyProtection="0"/>
    <xf numFmtId="0" fontId="62" fillId="55" borderId="28" applyNumberFormat="0" applyAlignment="0" applyProtection="0"/>
    <xf numFmtId="173" fontId="54" fillId="0" borderId="0" applyFont="0" applyFill="0" applyBorder="0" applyAlignment="0" applyProtection="0"/>
    <xf numFmtId="0" fontId="66" fillId="38" borderId="0" applyNumberFormat="0" applyBorder="0" applyAlignment="0" applyProtection="0"/>
    <xf numFmtId="0" fontId="99" fillId="0" borderId="23">
      <alignment horizontal="left" vertical="center"/>
    </xf>
    <xf numFmtId="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180" fontId="99" fillId="0" borderId="23">
      <alignment horizontal="left" vertical="center"/>
    </xf>
    <xf numFmtId="0" fontId="67" fillId="0" borderId="29" applyNumberFormat="0" applyFill="0" applyAlignment="0" applyProtection="0"/>
    <xf numFmtId="0" fontId="68" fillId="0" borderId="30" applyNumberFormat="0" applyFill="0" applyAlignment="0" applyProtection="0"/>
    <xf numFmtId="0" fontId="69" fillId="0" borderId="31" applyNumberFormat="0" applyFill="0" applyAlignment="0" applyProtection="0"/>
    <xf numFmtId="0" fontId="69" fillId="0" borderId="0" applyNumberFormat="0" applyFill="0" applyBorder="0" applyAlignment="0" applyProtection="0"/>
    <xf numFmtId="173" fontId="54" fillId="0" borderId="0" applyFont="0" applyFill="0" applyBorder="0" applyAlignment="0" applyProtection="0"/>
    <xf numFmtId="0" fontId="77" fillId="0" borderId="32" applyNumberFormat="0" applyFill="0" applyAlignment="0" applyProtection="0"/>
    <xf numFmtId="180" fontId="54" fillId="0" borderId="0"/>
    <xf numFmtId="180" fontId="54" fillId="0" borderId="0"/>
    <xf numFmtId="180" fontId="54" fillId="0" borderId="0"/>
    <xf numFmtId="180" fontId="54" fillId="0" borderId="0"/>
    <xf numFmtId="0" fontId="54" fillId="0" borderId="0"/>
    <xf numFmtId="0" fontId="30" fillId="0" borderId="0">
      <alignment vertical="center"/>
    </xf>
    <xf numFmtId="180" fontId="54" fillId="0" borderId="0"/>
    <xf numFmtId="180" fontId="54" fillId="0" borderId="0"/>
    <xf numFmtId="180" fontId="54" fillId="0" borderId="0"/>
    <xf numFmtId="18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0" fontId="54" fillId="56" borderId="33" applyNumberFormat="0" applyFont="0" applyAlignment="0" applyProtection="0"/>
    <xf numFmtId="9" fontId="30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11" fillId="0" borderId="0"/>
    <xf numFmtId="9" fontId="11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0" fontId="30" fillId="0" borderId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9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29" fillId="0" borderId="0"/>
    <xf numFmtId="0" fontId="13" fillId="0" borderId="0"/>
    <xf numFmtId="0" fontId="3" fillId="0" borderId="0"/>
    <xf numFmtId="0" fontId="1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2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18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18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180" fontId="54" fillId="36" borderId="0" applyNumberFormat="0" applyBorder="0" applyAlignment="0" applyProtection="0"/>
    <xf numFmtId="0" fontId="54" fillId="36" borderId="0" applyNumberFormat="0" applyBorder="0" applyAlignment="0" applyProtection="0"/>
    <xf numFmtId="180" fontId="54" fillId="36" borderId="0" applyNumberFormat="0" applyBorder="0" applyAlignment="0" applyProtection="0"/>
    <xf numFmtId="0" fontId="54" fillId="36" borderId="0" applyNumberFormat="0" applyBorder="0" applyAlignment="0" applyProtection="0"/>
    <xf numFmtId="18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18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18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18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18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180" fontId="54" fillId="37" borderId="0" applyNumberFormat="0" applyBorder="0" applyAlignment="0" applyProtection="0"/>
    <xf numFmtId="0" fontId="54" fillId="37" borderId="0" applyNumberFormat="0" applyBorder="0" applyAlignment="0" applyProtection="0"/>
    <xf numFmtId="180" fontId="54" fillId="37" borderId="0" applyNumberFormat="0" applyBorder="0" applyAlignment="0" applyProtection="0"/>
    <xf numFmtId="0" fontId="54" fillId="37" borderId="0" applyNumberFormat="0" applyBorder="0" applyAlignment="0" applyProtection="0"/>
    <xf numFmtId="18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18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18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18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18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180" fontId="54" fillId="38" borderId="0" applyNumberFormat="0" applyBorder="0" applyAlignment="0" applyProtection="0"/>
    <xf numFmtId="0" fontId="54" fillId="38" borderId="0" applyNumberFormat="0" applyBorder="0" applyAlignment="0" applyProtection="0"/>
    <xf numFmtId="180" fontId="54" fillId="38" borderId="0" applyNumberFormat="0" applyBorder="0" applyAlignment="0" applyProtection="0"/>
    <xf numFmtId="0" fontId="54" fillId="38" borderId="0" applyNumberFormat="0" applyBorder="0" applyAlignment="0" applyProtection="0"/>
    <xf numFmtId="18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18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18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18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18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180" fontId="54" fillId="40" borderId="0" applyNumberFormat="0" applyBorder="0" applyAlignment="0" applyProtection="0"/>
    <xf numFmtId="0" fontId="54" fillId="40" borderId="0" applyNumberFormat="0" applyBorder="0" applyAlignment="0" applyProtection="0"/>
    <xf numFmtId="180" fontId="54" fillId="40" borderId="0" applyNumberFormat="0" applyBorder="0" applyAlignment="0" applyProtection="0"/>
    <xf numFmtId="0" fontId="54" fillId="40" borderId="0" applyNumberFormat="0" applyBorder="0" applyAlignment="0" applyProtection="0"/>
    <xf numFmtId="18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18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18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18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18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180" fontId="54" fillId="41" borderId="0" applyNumberFormat="0" applyBorder="0" applyAlignment="0" applyProtection="0"/>
    <xf numFmtId="0" fontId="54" fillId="41" borderId="0" applyNumberFormat="0" applyBorder="0" applyAlignment="0" applyProtection="0"/>
    <xf numFmtId="180" fontId="54" fillId="41" borderId="0" applyNumberFormat="0" applyBorder="0" applyAlignment="0" applyProtection="0"/>
    <xf numFmtId="0" fontId="54" fillId="41" borderId="0" applyNumberFormat="0" applyBorder="0" applyAlignment="0" applyProtection="0"/>
    <xf numFmtId="18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18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18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18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18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180" fontId="54" fillId="43" borderId="0" applyNumberFormat="0" applyBorder="0" applyAlignment="0" applyProtection="0"/>
    <xf numFmtId="0" fontId="54" fillId="43" borderId="0" applyNumberFormat="0" applyBorder="0" applyAlignment="0" applyProtection="0"/>
    <xf numFmtId="180" fontId="54" fillId="43" borderId="0" applyNumberFormat="0" applyBorder="0" applyAlignment="0" applyProtection="0"/>
    <xf numFmtId="0" fontId="54" fillId="43" borderId="0" applyNumberFormat="0" applyBorder="0" applyAlignment="0" applyProtection="0"/>
    <xf numFmtId="18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18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18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18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18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18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180" fontId="54" fillId="44" borderId="0" applyNumberFormat="0" applyBorder="0" applyAlignment="0" applyProtection="0"/>
    <xf numFmtId="0" fontId="54" fillId="44" borderId="0" applyNumberFormat="0" applyBorder="0" applyAlignment="0" applyProtection="0"/>
    <xf numFmtId="180" fontId="54" fillId="44" borderId="0" applyNumberFormat="0" applyBorder="0" applyAlignment="0" applyProtection="0"/>
    <xf numFmtId="0" fontId="54" fillId="44" borderId="0" applyNumberFormat="0" applyBorder="0" applyAlignment="0" applyProtection="0"/>
    <xf numFmtId="18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18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18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18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18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18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18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180" fontId="54" fillId="45" borderId="0" applyNumberFormat="0" applyBorder="0" applyAlignment="0" applyProtection="0"/>
    <xf numFmtId="0" fontId="54" fillId="45" borderId="0" applyNumberFormat="0" applyBorder="0" applyAlignment="0" applyProtection="0"/>
    <xf numFmtId="180" fontId="54" fillId="45" borderId="0" applyNumberFormat="0" applyBorder="0" applyAlignment="0" applyProtection="0"/>
    <xf numFmtId="0" fontId="54" fillId="45" borderId="0" applyNumberFormat="0" applyBorder="0" applyAlignment="0" applyProtection="0"/>
    <xf numFmtId="18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18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18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" fillId="0" borderId="0"/>
    <xf numFmtId="0" fontId="11" fillId="0" borderId="0"/>
    <xf numFmtId="9" fontId="11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2" fillId="0" borderId="0"/>
    <xf numFmtId="0" fontId="224" fillId="3" borderId="0" applyNumberFormat="0" applyBorder="0" applyAlignment="0" applyProtection="0"/>
    <xf numFmtId="0" fontId="225" fillId="6" borderId="8" applyNumberFormat="0" applyAlignment="0" applyProtection="0"/>
    <xf numFmtId="0" fontId="226" fillId="7" borderId="8" applyNumberFormat="0" applyAlignment="0" applyProtection="0"/>
    <xf numFmtId="0" fontId="14" fillId="0" borderId="13" applyNumberFormat="0" applyFill="0" applyAlignment="0" applyProtection="0"/>
    <xf numFmtId="0" fontId="3" fillId="0" borderId="0"/>
    <xf numFmtId="0" fontId="227" fillId="0" borderId="5" applyNumberFormat="0" applyFill="0" applyAlignment="0" applyProtection="0"/>
    <xf numFmtId="0" fontId="228" fillId="0" borderId="6" applyNumberFormat="0" applyFill="0" applyAlignment="0" applyProtection="0"/>
    <xf numFmtId="0" fontId="229" fillId="0" borderId="7" applyNumberFormat="0" applyFill="0" applyAlignment="0" applyProtection="0"/>
    <xf numFmtId="0" fontId="229" fillId="0" borderId="0" applyNumberFormat="0" applyFill="0" applyBorder="0" applyAlignment="0" applyProtection="0"/>
    <xf numFmtId="0" fontId="230" fillId="4" borderId="0" applyNumberFormat="0" applyBorder="0" applyAlignment="0" applyProtection="0"/>
    <xf numFmtId="0" fontId="231" fillId="5" borderId="0" applyNumberFormat="0" applyBorder="0" applyAlignment="0" applyProtection="0"/>
    <xf numFmtId="0" fontId="232" fillId="7" borderId="9" applyNumberFormat="0" applyAlignment="0" applyProtection="0"/>
    <xf numFmtId="0" fontId="233" fillId="0" borderId="10" applyNumberFormat="0" applyFill="0" applyAlignment="0" applyProtection="0"/>
    <xf numFmtId="0" fontId="27" fillId="8" borderId="11" applyNumberFormat="0" applyAlignment="0" applyProtection="0"/>
    <xf numFmtId="0" fontId="16" fillId="0" borderId="0" applyNumberFormat="0" applyFill="0" applyBorder="0" applyAlignment="0" applyProtection="0"/>
    <xf numFmtId="0" fontId="3" fillId="9" borderId="12" applyNumberFormat="0" applyFont="0" applyAlignment="0" applyProtection="0"/>
    <xf numFmtId="0" fontId="234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9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9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9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9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9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1" fillId="0" borderId="0"/>
    <xf numFmtId="275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0" fontId="7" fillId="0" borderId="0"/>
    <xf numFmtId="166" fontId="11" fillId="0" borderId="0" applyFont="0" applyFill="0" applyBorder="0" applyAlignment="0" applyProtection="0"/>
  </cellStyleXfs>
  <cellXfs count="275">
    <xf numFmtId="0" fontId="0" fillId="0" borderId="0" xfId="0"/>
    <xf numFmtId="0" fontId="15" fillId="0" borderId="0" xfId="0" applyFont="1"/>
    <xf numFmtId="0" fontId="16" fillId="0" borderId="0" xfId="0" applyFont="1"/>
    <xf numFmtId="0" fontId="14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3" fontId="18" fillId="0" borderId="0" xfId="0" applyNumberFormat="1" applyFont="1" applyAlignment="1">
      <alignment horizontal="right"/>
    </xf>
    <xf numFmtId="3" fontId="18" fillId="0" borderId="0" xfId="0" applyNumberFormat="1" applyFont="1"/>
    <xf numFmtId="3" fontId="18" fillId="0" borderId="1" xfId="0" applyNumberFormat="1" applyFont="1" applyBorder="1"/>
    <xf numFmtId="3" fontId="20" fillId="0" borderId="1" xfId="0" applyNumberFormat="1" applyFont="1" applyBorder="1"/>
    <xf numFmtId="169" fontId="18" fillId="0" borderId="0" xfId="0" applyNumberFormat="1" applyFont="1" applyAlignment="1">
      <alignment horizontal="right"/>
    </xf>
    <xf numFmtId="4" fontId="18" fillId="0" borderId="0" xfId="0" applyNumberFormat="1" applyFont="1" applyAlignment="1">
      <alignment horizontal="right"/>
    </xf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8" fillId="0" borderId="1" xfId="0" applyFont="1" applyBorder="1"/>
    <xf numFmtId="3" fontId="15" fillId="2" borderId="0" xfId="0" applyNumberFormat="1" applyFont="1" applyFill="1" applyAlignment="1">
      <alignment horizontal="right"/>
    </xf>
    <xf numFmtId="3" fontId="15" fillId="2" borderId="0" xfId="0" applyNumberFormat="1" applyFont="1" applyFill="1"/>
    <xf numFmtId="0" fontId="18" fillId="0" borderId="0" xfId="0" applyFont="1" applyAlignment="1">
      <alignment horizontal="left"/>
    </xf>
    <xf numFmtId="1" fontId="21" fillId="2" borderId="0" xfId="0" applyNumberFormat="1" applyFont="1" applyFill="1"/>
    <xf numFmtId="0" fontId="14" fillId="2" borderId="0" xfId="0" applyFont="1" applyFill="1"/>
    <xf numFmtId="2" fontId="18" fillId="0" borderId="1" xfId="0" applyNumberFormat="1" applyFont="1" applyBorder="1"/>
    <xf numFmtId="2" fontId="18" fillId="0" borderId="0" xfId="0" applyNumberFormat="1" applyFont="1"/>
    <xf numFmtId="4" fontId="18" fillId="0" borderId="1" xfId="0" applyNumberFormat="1" applyFont="1" applyBorder="1"/>
    <xf numFmtId="0" fontId="15" fillId="2" borderId="0" xfId="5" applyFont="1" applyFill="1"/>
    <xf numFmtId="0" fontId="15" fillId="2" borderId="0" xfId="5" applyFont="1" applyFill="1" applyAlignment="1">
      <alignment horizontal="center"/>
    </xf>
    <xf numFmtId="0" fontId="22" fillId="2" borderId="0" xfId="5" applyFont="1" applyFill="1"/>
    <xf numFmtId="0" fontId="14" fillId="2" borderId="0" xfId="5" applyFont="1" applyFill="1" applyAlignment="1">
      <alignment horizontal="right"/>
    </xf>
    <xf numFmtId="3" fontId="14" fillId="2" borderId="0" xfId="5" applyNumberFormat="1" applyFont="1" applyFill="1"/>
    <xf numFmtId="3" fontId="15" fillId="2" borderId="0" xfId="5" applyNumberFormat="1" applyFont="1" applyFill="1"/>
    <xf numFmtId="0" fontId="15" fillId="2" borderId="4" xfId="0" applyFont="1" applyFill="1" applyBorder="1"/>
    <xf numFmtId="14" fontId="14" fillId="2" borderId="4" xfId="5" applyNumberFormat="1" applyFont="1" applyFill="1" applyBorder="1"/>
    <xf numFmtId="3" fontId="15" fillId="2" borderId="4" xfId="5" applyNumberFormat="1" applyFont="1" applyFill="1" applyBorder="1" applyAlignment="1">
      <alignment horizontal="center"/>
    </xf>
    <xf numFmtId="3" fontId="14" fillId="2" borderId="4" xfId="5" applyNumberFormat="1" applyFont="1" applyFill="1" applyBorder="1"/>
    <xf numFmtId="0" fontId="15" fillId="2" borderId="4" xfId="5" applyFont="1" applyFill="1" applyBorder="1"/>
    <xf numFmtId="3" fontId="15" fillId="2" borderId="4" xfId="5" applyNumberFormat="1" applyFont="1" applyFill="1" applyBorder="1"/>
    <xf numFmtId="0" fontId="18" fillId="2" borderId="4" xfId="0" applyFont="1" applyFill="1" applyBorder="1"/>
    <xf numFmtId="3" fontId="18" fillId="2" borderId="4" xfId="5" applyNumberFormat="1" applyFont="1" applyFill="1" applyBorder="1" applyAlignment="1">
      <alignment horizontal="center"/>
    </xf>
    <xf numFmtId="3" fontId="18" fillId="2" borderId="4" xfId="5" applyNumberFormat="1" applyFont="1" applyFill="1" applyBorder="1"/>
    <xf numFmtId="14" fontId="15" fillId="2" borderId="4" xfId="5" applyNumberFormat="1" applyFont="1" applyFill="1" applyBorder="1"/>
    <xf numFmtId="14" fontId="16" fillId="2" borderId="4" xfId="5" applyNumberFormat="1" applyFont="1" applyFill="1" applyBorder="1"/>
    <xf numFmtId="3" fontId="20" fillId="2" borderId="4" xfId="5" applyNumberFormat="1" applyFont="1" applyFill="1" applyBorder="1"/>
    <xf numFmtId="0" fontId="14" fillId="2" borderId="4" xfId="5" applyFont="1" applyFill="1" applyBorder="1"/>
    <xf numFmtId="3" fontId="19" fillId="0" borderId="0" xfId="0" applyNumberFormat="1" applyFont="1" applyAlignment="1">
      <alignment horizontal="right"/>
    </xf>
    <xf numFmtId="3" fontId="18" fillId="0" borderId="1" xfId="0" applyNumberFormat="1" applyFont="1" applyBorder="1" applyAlignment="1">
      <alignment horizontal="right"/>
    </xf>
    <xf numFmtId="0" fontId="15" fillId="2" borderId="0" xfId="0" applyFont="1" applyFill="1" applyAlignment="1">
      <alignment horizontal="center"/>
    </xf>
    <xf numFmtId="3" fontId="14" fillId="2" borderId="4" xfId="5" applyNumberFormat="1" applyFont="1" applyFill="1" applyBorder="1" applyAlignment="1">
      <alignment horizontal="center"/>
    </xf>
    <xf numFmtId="0" fontId="23" fillId="2" borderId="0" xfId="5" applyFont="1" applyFill="1"/>
    <xf numFmtId="3" fontId="16" fillId="2" borderId="4" xfId="5" applyNumberFormat="1" applyFont="1" applyFill="1" applyBorder="1" applyAlignment="1">
      <alignment horizontal="left"/>
    </xf>
    <xf numFmtId="1" fontId="17" fillId="2" borderId="0" xfId="0" applyNumberFormat="1" applyFont="1" applyFill="1"/>
    <xf numFmtId="3" fontId="15" fillId="2" borderId="4" xfId="0" applyNumberFormat="1" applyFont="1" applyFill="1" applyBorder="1"/>
    <xf numFmtId="3" fontId="14" fillId="0" borderId="4" xfId="5" applyNumberFormat="1" applyFont="1" applyBorder="1"/>
    <xf numFmtId="3" fontId="14" fillId="0" borderId="0" xfId="0" applyNumberFormat="1" applyFont="1" applyAlignment="1">
      <alignment horizontal="right"/>
    </xf>
    <xf numFmtId="0" fontId="6" fillId="2" borderId="0" xfId="0" applyFont="1" applyFill="1"/>
    <xf numFmtId="171" fontId="18" fillId="0" borderId="1" xfId="0" applyNumberFormat="1" applyFont="1" applyBorder="1"/>
    <xf numFmtId="167" fontId="18" fillId="0" borderId="1" xfId="0" applyNumberFormat="1" applyFont="1" applyBorder="1"/>
    <xf numFmtId="1" fontId="18" fillId="0" borderId="1" xfId="0" applyNumberFormat="1" applyFont="1" applyBorder="1"/>
    <xf numFmtId="1" fontId="21" fillId="0" borderId="0" xfId="0" applyNumberFormat="1" applyFont="1"/>
    <xf numFmtId="1" fontId="17" fillId="0" borderId="0" xfId="0" applyNumberFormat="1" applyFont="1"/>
    <xf numFmtId="0" fontId="18" fillId="0" borderId="1" xfId="0" applyFont="1" applyBorder="1" applyAlignment="1">
      <alignment horizontal="right"/>
    </xf>
    <xf numFmtId="1" fontId="20" fillId="0" borderId="0" xfId="0" applyNumberFormat="1" applyFont="1"/>
    <xf numFmtId="0" fontId="18" fillId="0" borderId="0" xfId="0" quotePrefix="1" applyFont="1" applyAlignment="1">
      <alignment horizontal="right"/>
    </xf>
    <xf numFmtId="0" fontId="20" fillId="0" borderId="0" xfId="0" applyFont="1"/>
    <xf numFmtId="0" fontId="18" fillId="0" borderId="1" xfId="0" quotePrefix="1" applyFont="1" applyBorder="1"/>
    <xf numFmtId="170" fontId="18" fillId="0" borderId="1" xfId="2" applyNumberFormat="1" applyFont="1" applyFill="1" applyBorder="1"/>
    <xf numFmtId="171" fontId="18" fillId="0" borderId="1" xfId="2" applyNumberFormat="1" applyFont="1" applyFill="1" applyBorder="1"/>
    <xf numFmtId="167" fontId="18" fillId="0" borderId="1" xfId="0" applyNumberFormat="1" applyFont="1" applyBorder="1" applyAlignment="1">
      <alignment horizontal="right"/>
    </xf>
    <xf numFmtId="0" fontId="18" fillId="0" borderId="3" xfId="0" applyFont="1" applyBorder="1"/>
    <xf numFmtId="167" fontId="18" fillId="0" borderId="0" xfId="0" applyNumberFormat="1" applyFont="1"/>
    <xf numFmtId="167" fontId="18" fillId="0" borderId="0" xfId="0" applyNumberFormat="1" applyFont="1" applyAlignment="1">
      <alignment horizontal="right"/>
    </xf>
    <xf numFmtId="0" fontId="18" fillId="0" borderId="0" xfId="0" applyFont="1" applyAlignment="1">
      <alignment vertical="center"/>
    </xf>
    <xf numFmtId="0" fontId="20" fillId="0" borderId="1" xfId="0" applyFont="1" applyBorder="1"/>
    <xf numFmtId="3" fontId="20" fillId="0" borderId="1" xfId="0" applyNumberFormat="1" applyFont="1" applyBorder="1" applyAlignment="1">
      <alignment horizontal="right"/>
    </xf>
    <xf numFmtId="3" fontId="20" fillId="0" borderId="0" xfId="0" applyNumberFormat="1" applyFont="1" applyAlignment="1">
      <alignment horizontal="right"/>
    </xf>
    <xf numFmtId="3" fontId="19" fillId="0" borderId="1" xfId="0" applyNumberFormat="1" applyFont="1" applyBorder="1"/>
    <xf numFmtId="3" fontId="19" fillId="0" borderId="0" xfId="0" applyNumberFormat="1" applyFont="1"/>
    <xf numFmtId="3" fontId="16" fillId="0" borderId="1" xfId="0" applyNumberFormat="1" applyFont="1" applyBorder="1"/>
    <xf numFmtId="0" fontId="28" fillId="0" borderId="0" xfId="0" applyFont="1" applyAlignment="1">
      <alignment horizontal="right"/>
    </xf>
    <xf numFmtId="0" fontId="28" fillId="0" borderId="0" xfId="0" applyFont="1"/>
    <xf numFmtId="0" fontId="16" fillId="0" borderId="0" xfId="0" applyFont="1" applyAlignment="1">
      <alignment horizontal="right"/>
    </xf>
    <xf numFmtId="0" fontId="18" fillId="0" borderId="0" xfId="0" applyFont="1" applyAlignment="1">
      <alignment horizontal="center"/>
    </xf>
    <xf numFmtId="0" fontId="27" fillId="2" borderId="0" xfId="0" applyFont="1" applyFill="1"/>
    <xf numFmtId="0" fontId="19" fillId="2" borderId="0" xfId="0" applyFont="1" applyFill="1"/>
    <xf numFmtId="0" fontId="19" fillId="2" borderId="0" xfId="0" applyFont="1" applyFill="1" applyAlignment="1">
      <alignment horizontal="center"/>
    </xf>
    <xf numFmtId="169" fontId="8" fillId="2" borderId="0" xfId="0" applyNumberFormat="1" applyFont="1" applyFill="1"/>
    <xf numFmtId="3" fontId="19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right"/>
    </xf>
    <xf numFmtId="0" fontId="14" fillId="2" borderId="0" xfId="0" quotePrefix="1" applyFont="1" applyFill="1" applyAlignment="1">
      <alignment horizontal="right"/>
    </xf>
    <xf numFmtId="0" fontId="22" fillId="2" borderId="0" xfId="0" applyFont="1" applyFill="1"/>
    <xf numFmtId="3" fontId="18" fillId="2" borderId="0" xfId="0" applyNumberFormat="1" applyFont="1" applyFill="1" applyAlignment="1">
      <alignment horizontal="right"/>
    </xf>
    <xf numFmtId="0" fontId="18" fillId="2" borderId="0" xfId="0" applyFont="1" applyFill="1"/>
    <xf numFmtId="3" fontId="16" fillId="2" borderId="0" xfId="0" applyNumberFormat="1" applyFont="1" applyFill="1" applyAlignment="1">
      <alignment horizontal="right"/>
    </xf>
    <xf numFmtId="3" fontId="20" fillId="2" borderId="0" xfId="0" applyNumberFormat="1" applyFont="1" applyFill="1" applyAlignment="1">
      <alignment horizontal="right"/>
    </xf>
    <xf numFmtId="3" fontId="14" fillId="2" borderId="0" xfId="0" applyNumberFormat="1" applyFont="1" applyFill="1"/>
    <xf numFmtId="3" fontId="24" fillId="2" borderId="0" xfId="0" applyNumberFormat="1" applyFont="1" applyFill="1"/>
    <xf numFmtId="3" fontId="18" fillId="2" borderId="0" xfId="0" applyNumberFormat="1" applyFont="1" applyFill="1"/>
    <xf numFmtId="0" fontId="5" fillId="0" borderId="0" xfId="0" applyFont="1"/>
    <xf numFmtId="3" fontId="5" fillId="0" borderId="0" xfId="0" applyNumberFormat="1" applyFont="1" applyAlignment="1">
      <alignment horizontal="right"/>
    </xf>
    <xf numFmtId="3" fontId="5" fillId="0" borderId="0" xfId="0" applyNumberFormat="1" applyFont="1"/>
    <xf numFmtId="0" fontId="18" fillId="0" borderId="0" xfId="0" quotePrefix="1" applyFont="1"/>
    <xf numFmtId="3" fontId="15" fillId="0" borderId="0" xfId="0" applyNumberFormat="1" applyFont="1"/>
    <xf numFmtId="49" fontId="14" fillId="0" borderId="1" xfId="0" applyNumberFormat="1" applyFont="1" applyBorder="1"/>
    <xf numFmtId="0" fontId="15" fillId="0" borderId="0" xfId="0" applyFont="1" applyAlignment="1">
      <alignment horizontal="right"/>
    </xf>
    <xf numFmtId="3" fontId="18" fillId="0" borderId="3" xfId="0" applyNumberFormat="1" applyFont="1" applyBorder="1"/>
    <xf numFmtId="169" fontId="18" fillId="0" borderId="0" xfId="0" applyNumberFormat="1" applyFont="1"/>
    <xf numFmtId="16" fontId="18" fillId="0" borderId="0" xfId="0" quotePrefix="1" applyNumberFormat="1" applyFont="1" applyAlignment="1">
      <alignment horizontal="right"/>
    </xf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4" fillId="2" borderId="0" xfId="0" applyFont="1" applyFill="1" applyAlignment="1">
      <alignment horizontal="center"/>
    </xf>
    <xf numFmtId="169" fontId="7" fillId="2" borderId="0" xfId="0" applyNumberFormat="1" applyFont="1" applyFill="1"/>
    <xf numFmtId="49" fontId="3" fillId="0" borderId="1" xfId="0" applyNumberFormat="1" applyFont="1" applyBorder="1"/>
    <xf numFmtId="0" fontId="3" fillId="2" borderId="0" xfId="0" applyFont="1" applyFill="1" applyAlignment="1">
      <alignment horizontal="right"/>
    </xf>
    <xf numFmtId="0" fontId="3" fillId="0" borderId="0" xfId="0" applyFont="1"/>
    <xf numFmtId="0" fontId="3" fillId="2" borderId="0" xfId="0" applyFont="1" applyFill="1"/>
    <xf numFmtId="0" fontId="16" fillId="2" borderId="0" xfId="0" applyFont="1" applyFill="1" applyAlignment="1">
      <alignment horizontal="right"/>
    </xf>
    <xf numFmtId="0" fontId="18" fillId="2" borderId="0" xfId="0" applyFont="1" applyFill="1" applyAlignment="1">
      <alignment horizontal="right"/>
    </xf>
    <xf numFmtId="3" fontId="20" fillId="0" borderId="4" xfId="0" applyNumberFormat="1" applyFont="1" applyBorder="1" applyAlignment="1">
      <alignment horizontal="right"/>
    </xf>
    <xf numFmtId="3" fontId="18" fillId="0" borderId="4" xfId="0" applyNumberFormat="1" applyFont="1" applyBorder="1" applyAlignment="1">
      <alignment horizontal="right"/>
    </xf>
    <xf numFmtId="0" fontId="14" fillId="2" borderId="0" xfId="0" applyFont="1" applyFill="1" applyAlignment="1">
      <alignment horizontal="right"/>
    </xf>
    <xf numFmtId="0" fontId="19" fillId="2" borderId="0" xfId="0" applyFont="1" applyFill="1" applyAlignment="1">
      <alignment horizontal="right"/>
    </xf>
    <xf numFmtId="0" fontId="1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8" fillId="0" borderId="1" xfId="0" quotePrefix="1" applyFont="1" applyBorder="1" applyAlignment="1">
      <alignment horizontal="center"/>
    </xf>
    <xf numFmtId="3" fontId="14" fillId="0" borderId="1" xfId="0" applyNumberFormat="1" applyFont="1" applyBorder="1"/>
    <xf numFmtId="3" fontId="3" fillId="0" borderId="1" xfId="0" applyNumberFormat="1" applyFont="1" applyBorder="1" applyAlignment="1">
      <alignment horizontal="right"/>
    </xf>
    <xf numFmtId="0" fontId="3" fillId="2" borderId="0" xfId="53283" applyFont="1" applyFill="1" applyAlignment="1">
      <alignment horizontal="right"/>
    </xf>
    <xf numFmtId="0" fontId="16" fillId="2" borderId="0" xfId="53283" applyFont="1" applyFill="1" applyAlignment="1">
      <alignment horizontal="right"/>
    </xf>
    <xf numFmtId="0" fontId="18" fillId="2" borderId="0" xfId="53283" applyFont="1" applyFill="1" applyAlignment="1">
      <alignment horizontal="right"/>
    </xf>
    <xf numFmtId="0" fontId="14" fillId="2" borderId="0" xfId="53283" applyFont="1" applyFill="1" applyAlignment="1">
      <alignment horizontal="right"/>
    </xf>
    <xf numFmtId="0" fontId="20" fillId="2" borderId="0" xfId="53283" applyFont="1" applyFill="1" applyAlignment="1">
      <alignment horizontal="right"/>
    </xf>
    <xf numFmtId="3" fontId="20" fillId="2" borderId="0" xfId="53283" applyNumberFormat="1" applyFont="1" applyFill="1"/>
    <xf numFmtId="3" fontId="20" fillId="2" borderId="4" xfId="0" applyNumberFormat="1" applyFont="1" applyFill="1" applyBorder="1" applyAlignment="1">
      <alignment horizontal="right"/>
    </xf>
    <xf numFmtId="3" fontId="18" fillId="0" borderId="4" xfId="53283" applyNumberFormat="1" applyFont="1" applyBorder="1" applyAlignment="1">
      <alignment horizontal="right"/>
    </xf>
    <xf numFmtId="3" fontId="20" fillId="0" borderId="4" xfId="53283" applyNumberFormat="1" applyFont="1" applyBorder="1" applyAlignment="1">
      <alignment horizontal="right"/>
    </xf>
    <xf numFmtId="0" fontId="21" fillId="97" borderId="0" xfId="0" applyFont="1" applyFill="1" applyAlignment="1">
      <alignment vertical="center"/>
    </xf>
    <xf numFmtId="3" fontId="18" fillId="0" borderId="1" xfId="0" quotePrefix="1" applyNumberFormat="1" applyFont="1" applyBorder="1" applyAlignment="1">
      <alignment horizontal="right"/>
    </xf>
    <xf numFmtId="1" fontId="18" fillId="0" borderId="1" xfId="0" applyNumberFormat="1" applyFont="1" applyBorder="1" applyAlignment="1">
      <alignment horizontal="right"/>
    </xf>
    <xf numFmtId="1" fontId="18" fillId="0" borderId="0" xfId="0" applyNumberFormat="1" applyFont="1"/>
    <xf numFmtId="0" fontId="20" fillId="0" borderId="1" xfId="0" applyFont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0" fontId="18" fillId="0" borderId="1" xfId="0" quotePrefix="1" applyFont="1" applyBorder="1" applyAlignment="1">
      <alignment horizontal="right"/>
    </xf>
    <xf numFmtId="0" fontId="20" fillId="0" borderId="1" xfId="0" quotePrefix="1" applyFont="1" applyBorder="1"/>
    <xf numFmtId="277" fontId="236" fillId="2" borderId="0" xfId="53284" applyNumberFormat="1" applyFont="1" applyFill="1" applyAlignment="1">
      <alignment horizontal="right"/>
    </xf>
    <xf numFmtId="0" fontId="20" fillId="0" borderId="0" xfId="0" applyFont="1" applyAlignment="1">
      <alignment horizontal="left"/>
    </xf>
    <xf numFmtId="2" fontId="18" fillId="0" borderId="0" xfId="0" applyNumberFormat="1" applyFont="1" applyAlignment="1">
      <alignment horizontal="left"/>
    </xf>
    <xf numFmtId="166" fontId="18" fillId="0" borderId="0" xfId="53284" applyFont="1" applyFill="1"/>
    <xf numFmtId="278" fontId="18" fillId="0" borderId="0" xfId="53284" applyNumberFormat="1" applyFont="1" applyFill="1"/>
    <xf numFmtId="0" fontId="3" fillId="2" borderId="2" xfId="0" applyFont="1" applyFill="1" applyBorder="1" applyAlignment="1">
      <alignment wrapText="1"/>
    </xf>
    <xf numFmtId="3" fontId="3" fillId="2" borderId="2" xfId="0" applyNumberFormat="1" applyFont="1" applyFill="1" applyBorder="1" applyAlignment="1">
      <alignment horizontal="right" wrapText="1"/>
    </xf>
    <xf numFmtId="3" fontId="3" fillId="2" borderId="1" xfId="0" applyNumberFormat="1" applyFont="1" applyFill="1" applyBorder="1" applyAlignment="1">
      <alignment horizontal="right" wrapText="1"/>
    </xf>
    <xf numFmtId="0" fontId="3" fillId="2" borderId="0" xfId="0" applyFont="1" applyFill="1" applyAlignment="1">
      <alignment horizontal="right" wrapText="1"/>
    </xf>
    <xf numFmtId="3" fontId="3" fillId="0" borderId="2" xfId="0" applyNumberFormat="1" applyFont="1" applyBorder="1" applyAlignment="1">
      <alignment horizontal="right" wrapText="1"/>
    </xf>
    <xf numFmtId="3" fontId="14" fillId="0" borderId="0" xfId="0" applyNumberFormat="1" applyFont="1"/>
    <xf numFmtId="0" fontId="14" fillId="0" borderId="1" xfId="0" applyFont="1" applyBorder="1"/>
    <xf numFmtId="0" fontId="20" fillId="2" borderId="0" xfId="0" applyFont="1" applyFill="1" applyAlignment="1">
      <alignment horizontal="right"/>
    </xf>
    <xf numFmtId="2" fontId="20" fillId="0" borderId="1" xfId="0" applyNumberFormat="1" applyFont="1" applyBorder="1" applyAlignment="1">
      <alignment horizontal="right"/>
    </xf>
    <xf numFmtId="1" fontId="3" fillId="0" borderId="0" xfId="0" applyNumberFormat="1" applyFont="1"/>
    <xf numFmtId="168" fontId="18" fillId="0" borderId="0" xfId="0" applyNumberFormat="1" applyFont="1" applyAlignment="1">
      <alignment horizontal="right"/>
    </xf>
    <xf numFmtId="0" fontId="20" fillId="2" borderId="0" xfId="0" applyFont="1" applyFill="1"/>
    <xf numFmtId="0" fontId="18" fillId="2" borderId="0" xfId="0" applyFont="1" applyFill="1" applyAlignment="1">
      <alignment horizontal="left"/>
    </xf>
    <xf numFmtId="0" fontId="20" fillId="0" borderId="1" xfId="0" quotePrefix="1" applyFont="1" applyBorder="1" applyAlignment="1">
      <alignment horizontal="right"/>
    </xf>
    <xf numFmtId="2" fontId="20" fillId="0" borderId="1" xfId="0" applyNumberFormat="1" applyFont="1" applyBorder="1"/>
    <xf numFmtId="2" fontId="20" fillId="2" borderId="0" xfId="0" applyNumberFormat="1" applyFont="1" applyFill="1"/>
    <xf numFmtId="3" fontId="20" fillId="0" borderId="1" xfId="0" quotePrefix="1" applyNumberFormat="1" applyFont="1" applyBorder="1" applyAlignment="1">
      <alignment horizontal="right"/>
    </xf>
    <xf numFmtId="0" fontId="16" fillId="2" borderId="0" xfId="0" applyFont="1" applyFill="1"/>
    <xf numFmtId="0" fontId="16" fillId="2" borderId="0" xfId="0" applyFont="1" applyFill="1" applyAlignment="1">
      <alignment horizontal="left"/>
    </xf>
    <xf numFmtId="169" fontId="18" fillId="2" borderId="0" xfId="0" applyNumberFormat="1" applyFont="1" applyFill="1" applyAlignment="1">
      <alignment horizontal="right"/>
    </xf>
    <xf numFmtId="276" fontId="16" fillId="2" borderId="0" xfId="53284" applyNumberFormat="1" applyFont="1" applyFill="1"/>
    <xf numFmtId="3" fontId="20" fillId="0" borderId="0" xfId="0" applyNumberFormat="1" applyFont="1"/>
    <xf numFmtId="0" fontId="16" fillId="0" borderId="1" xfId="0" applyFont="1" applyBorder="1"/>
    <xf numFmtId="0" fontId="16" fillId="0" borderId="3" xfId="0" applyFont="1" applyBorder="1"/>
    <xf numFmtId="0" fontId="16" fillId="0" borderId="0" xfId="0" applyFont="1" applyAlignment="1">
      <alignment horizontal="left"/>
    </xf>
    <xf numFmtId="0" fontId="16" fillId="0" borderId="0" xfId="0" applyFont="1" applyAlignment="1">
      <alignment vertical="center"/>
    </xf>
    <xf numFmtId="169" fontId="16" fillId="2" borderId="0" xfId="0" applyNumberFormat="1" applyFont="1" applyFill="1" applyAlignment="1">
      <alignment horizontal="right"/>
    </xf>
    <xf numFmtId="2" fontId="18" fillId="0" borderId="1" xfId="0" applyNumberFormat="1" applyFont="1" applyBorder="1" applyAlignment="1">
      <alignment horizontal="right"/>
    </xf>
    <xf numFmtId="0" fontId="18" fillId="0" borderId="3" xfId="0" applyFont="1" applyBorder="1" applyAlignment="1">
      <alignment horizontal="right"/>
    </xf>
    <xf numFmtId="3" fontId="16" fillId="0" borderId="0" xfId="0" applyNumberFormat="1" applyFont="1"/>
    <xf numFmtId="0" fontId="237" fillId="0" borderId="0" xfId="0" applyFont="1"/>
    <xf numFmtId="10" fontId="14" fillId="2" borderId="0" xfId="2" applyNumberFormat="1" applyFont="1" applyFill="1"/>
    <xf numFmtId="10" fontId="3" fillId="2" borderId="1" xfId="2" applyNumberFormat="1" applyFont="1" applyFill="1" applyBorder="1" applyAlignment="1">
      <alignment horizontal="right" wrapText="1"/>
    </xf>
    <xf numFmtId="3" fontId="3" fillId="0" borderId="1" xfId="2" applyNumberFormat="1" applyFont="1" applyFill="1" applyBorder="1" applyAlignment="1">
      <alignment horizontal="right"/>
    </xf>
    <xf numFmtId="0" fontId="235" fillId="0" borderId="0" xfId="0" applyFont="1" applyAlignment="1">
      <alignment vertical="center"/>
    </xf>
    <xf numFmtId="0" fontId="18" fillId="2" borderId="3" xfId="0" applyFont="1" applyFill="1" applyBorder="1"/>
    <xf numFmtId="0" fontId="20" fillId="0" borderId="0" xfId="0" quotePrefix="1" applyFont="1" applyAlignment="1">
      <alignment horizontal="left"/>
    </xf>
    <xf numFmtId="3" fontId="3" fillId="0" borderId="1" xfId="0" applyNumberFormat="1" applyFont="1" applyBorder="1"/>
    <xf numFmtId="2" fontId="3" fillId="0" borderId="1" xfId="2" applyNumberFormat="1" applyFont="1" applyFill="1" applyBorder="1"/>
    <xf numFmtId="4" fontId="18" fillId="2" borderId="2" xfId="0" applyNumberFormat="1" applyFont="1" applyFill="1" applyBorder="1"/>
    <xf numFmtId="4" fontId="18" fillId="2" borderId="1" xfId="0" applyNumberFormat="1" applyFont="1" applyFill="1" applyBorder="1"/>
    <xf numFmtId="1" fontId="18" fillId="2" borderId="1" xfId="2" applyNumberFormat="1" applyFont="1" applyFill="1" applyBorder="1"/>
    <xf numFmtId="171" fontId="18" fillId="2" borderId="1" xfId="0" applyNumberFormat="1" applyFont="1" applyFill="1" applyBorder="1"/>
    <xf numFmtId="2" fontId="14" fillId="0" borderId="1" xfId="2" applyNumberFormat="1" applyFont="1" applyFill="1" applyBorder="1"/>
    <xf numFmtId="0" fontId="237" fillId="2" borderId="0" xfId="0" applyFont="1" applyFill="1"/>
    <xf numFmtId="4" fontId="20" fillId="2" borderId="2" xfId="0" applyNumberFormat="1" applyFont="1" applyFill="1" applyBorder="1"/>
    <xf numFmtId="1" fontId="20" fillId="2" borderId="1" xfId="2" applyNumberFormat="1" applyFont="1" applyFill="1" applyBorder="1"/>
    <xf numFmtId="171" fontId="20" fillId="2" borderId="1" xfId="0" applyNumberFormat="1" applyFont="1" applyFill="1" applyBorder="1"/>
    <xf numFmtId="3" fontId="18" fillId="2" borderId="2" xfId="0" applyNumberFormat="1" applyFont="1" applyFill="1" applyBorder="1"/>
    <xf numFmtId="3" fontId="18" fillId="2" borderId="1" xfId="0" applyNumberFormat="1" applyFont="1" applyFill="1" applyBorder="1"/>
    <xf numFmtId="3" fontId="3" fillId="0" borderId="0" xfId="0" applyNumberFormat="1" applyFont="1"/>
    <xf numFmtId="2" fontId="14" fillId="2" borderId="0" xfId="36" applyNumberFormat="1" applyFont="1" applyFill="1" applyAlignment="1">
      <alignment horizontal="right"/>
    </xf>
    <xf numFmtId="4" fontId="20" fillId="2" borderId="1" xfId="0" applyNumberFormat="1" applyFont="1" applyFill="1" applyBorder="1"/>
    <xf numFmtId="3" fontId="3" fillId="2" borderId="0" xfId="0" applyNumberFormat="1" applyFont="1" applyFill="1"/>
    <xf numFmtId="10" fontId="3" fillId="2" borderId="0" xfId="2" applyNumberFormat="1" applyFont="1" applyFill="1"/>
    <xf numFmtId="171" fontId="3" fillId="2" borderId="0" xfId="0" applyNumberFormat="1" applyFont="1" applyFill="1"/>
    <xf numFmtId="0" fontId="238" fillId="2" borderId="0" xfId="0" applyFont="1" applyFill="1"/>
    <xf numFmtId="170" fontId="3" fillId="2" borderId="0" xfId="2" applyNumberFormat="1" applyFont="1" applyFill="1" applyBorder="1"/>
    <xf numFmtId="277" fontId="3" fillId="2" borderId="0" xfId="53284" applyNumberFormat="1" applyFont="1" applyFill="1" applyAlignment="1">
      <alignment horizontal="right"/>
    </xf>
    <xf numFmtId="49" fontId="3" fillId="2" borderId="0" xfId="0" applyNumberFormat="1" applyFont="1" applyFill="1"/>
    <xf numFmtId="49" fontId="3" fillId="2" borderId="0" xfId="0" applyNumberFormat="1" applyFont="1" applyFill="1" applyAlignment="1">
      <alignment horizontal="left" wrapText="1"/>
    </xf>
    <xf numFmtId="0" fontId="239" fillId="2" borderId="0" xfId="0" applyFont="1" applyFill="1" applyAlignment="1">
      <alignment vertical="center"/>
    </xf>
    <xf numFmtId="49" fontId="3" fillId="2" borderId="2" xfId="0" applyNumberFormat="1" applyFont="1" applyFill="1" applyBorder="1" applyAlignment="1">
      <alignment horizontal="left" wrapText="1"/>
    </xf>
    <xf numFmtId="0" fontId="3" fillId="2" borderId="2" xfId="0" applyFont="1" applyFill="1" applyBorder="1" applyAlignment="1">
      <alignment horizontal="right"/>
    </xf>
    <xf numFmtId="0" fontId="239" fillId="2" borderId="0" xfId="0" applyFont="1" applyFill="1" applyAlignment="1">
      <alignment horizontal="left" vertical="center" wrapText="1"/>
    </xf>
    <xf numFmtId="1" fontId="237" fillId="0" borderId="0" xfId="0" applyNumberFormat="1" applyFont="1"/>
    <xf numFmtId="1" fontId="17" fillId="0" borderId="0" xfId="0" applyNumberFormat="1" applyFont="1" applyAlignment="1">
      <alignment horizontal="right"/>
    </xf>
    <xf numFmtId="1" fontId="17" fillId="2" borderId="0" xfId="0" applyNumberFormat="1" applyFont="1" applyFill="1" applyAlignment="1">
      <alignment horizontal="right"/>
    </xf>
    <xf numFmtId="1" fontId="237" fillId="2" borderId="0" xfId="0" applyNumberFormat="1" applyFont="1" applyFill="1"/>
    <xf numFmtId="16" fontId="235" fillId="0" borderId="0" xfId="0" quotePrefix="1" applyNumberFormat="1" applyFont="1" applyAlignment="1">
      <alignment horizontal="right"/>
    </xf>
    <xf numFmtId="0" fontId="18" fillId="0" borderId="2" xfId="0" applyFont="1" applyBorder="1" applyAlignment="1">
      <alignment horizontal="right"/>
    </xf>
    <xf numFmtId="0" fontId="237" fillId="0" borderId="1" xfId="0" applyFont="1" applyBorder="1"/>
    <xf numFmtId="0" fontId="18" fillId="0" borderId="1" xfId="0" applyFont="1" applyBorder="1" applyAlignment="1">
      <alignment horizontal="left" indent="7"/>
    </xf>
    <xf numFmtId="3" fontId="18" fillId="0" borderId="1" xfId="0" quotePrefix="1" applyNumberFormat="1" applyFont="1" applyBorder="1"/>
    <xf numFmtId="0" fontId="18" fillId="2" borderId="0" xfId="0" applyFont="1" applyFill="1" applyAlignment="1">
      <alignment horizontal="right" wrapText="1"/>
    </xf>
    <xf numFmtId="0" fontId="20" fillId="2" borderId="0" xfId="0" applyFont="1" applyFill="1" applyAlignment="1">
      <alignment horizontal="right" wrapText="1"/>
    </xf>
    <xf numFmtId="0" fontId="20" fillId="2" borderId="1" xfId="0" applyFont="1" applyFill="1" applyBorder="1"/>
    <xf numFmtId="0" fontId="18" fillId="2" borderId="1" xfId="0" applyFont="1" applyFill="1" applyBorder="1"/>
    <xf numFmtId="0" fontId="20" fillId="0" borderId="1" xfId="0" applyFont="1" applyBorder="1" applyAlignment="1">
      <alignment wrapText="1"/>
    </xf>
    <xf numFmtId="0" fontId="3" fillId="0" borderId="1" xfId="0" applyFont="1" applyBorder="1"/>
    <xf numFmtId="0" fontId="18" fillId="0" borderId="1" xfId="0" applyFont="1" applyBorder="1" applyAlignment="1">
      <alignment wrapText="1"/>
    </xf>
    <xf numFmtId="0" fontId="17" fillId="97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237" fillId="97" borderId="0" xfId="0" applyFont="1" applyFill="1" applyAlignment="1">
      <alignment vertical="center"/>
    </xf>
    <xf numFmtId="0" fontId="240" fillId="2" borderId="0" xfId="0" applyFont="1" applyFill="1"/>
    <xf numFmtId="276" fontId="14" fillId="0" borderId="0" xfId="53284" applyNumberFormat="1" applyFont="1" applyFill="1"/>
    <xf numFmtId="1" fontId="237" fillId="0" borderId="0" xfId="53284" applyNumberFormat="1" applyFont="1" applyFill="1"/>
    <xf numFmtId="167" fontId="18" fillId="0" borderId="1" xfId="0" quotePrefix="1" applyNumberFormat="1" applyFont="1" applyBorder="1"/>
    <xf numFmtId="2" fontId="18" fillId="0" borderId="3" xfId="0" applyNumberFormat="1" applyFont="1" applyBorder="1"/>
    <xf numFmtId="2" fontId="3" fillId="2" borderId="0" xfId="0" applyNumberFormat="1" applyFont="1" applyFill="1"/>
    <xf numFmtId="167" fontId="18" fillId="2" borderId="1" xfId="0" quotePrefix="1" applyNumberFormat="1" applyFont="1" applyFill="1" applyBorder="1"/>
    <xf numFmtId="168" fontId="18" fillId="2" borderId="0" xfId="0" applyNumberFormat="1" applyFont="1" applyFill="1" applyAlignment="1">
      <alignment horizontal="right"/>
    </xf>
    <xf numFmtId="167" fontId="18" fillId="0" borderId="1" xfId="0" quotePrefix="1" applyNumberFormat="1" applyFont="1" applyBorder="1" applyAlignment="1">
      <alignment horizontal="right"/>
    </xf>
    <xf numFmtId="3" fontId="3" fillId="0" borderId="1" xfId="53284" applyNumberFormat="1" applyFont="1" applyBorder="1" applyAlignment="1">
      <alignment horizontal="right"/>
    </xf>
    <xf numFmtId="1" fontId="18" fillId="0" borderId="1" xfId="2" applyNumberFormat="1" applyFont="1" applyFill="1" applyBorder="1"/>
    <xf numFmtId="1" fontId="20" fillId="0" borderId="1" xfId="2" applyNumberFormat="1" applyFont="1" applyFill="1" applyBorder="1"/>
    <xf numFmtId="0" fontId="1" fillId="0" borderId="0" xfId="0" applyFont="1"/>
    <xf numFmtId="3" fontId="3" fillId="2" borderId="0" xfId="0" applyNumberFormat="1" applyFont="1" applyFill="1" applyAlignment="1">
      <alignment horizontal="right"/>
    </xf>
    <xf numFmtId="3" fontId="14" fillId="0" borderId="1" xfId="53284" applyNumberFormat="1" applyFont="1" applyBorder="1" applyAlignment="1">
      <alignment horizontal="right"/>
    </xf>
    <xf numFmtId="3" fontId="14" fillId="0" borderId="1" xfId="2" applyNumberFormat="1" applyFont="1" applyFill="1" applyBorder="1" applyAlignment="1">
      <alignment horizontal="right"/>
    </xf>
    <xf numFmtId="3" fontId="14" fillId="2" borderId="0" xfId="0" applyNumberFormat="1" applyFont="1" applyFill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1" fillId="0" borderId="0" xfId="0" applyFont="1" applyAlignment="1">
      <alignment horizontal="right"/>
    </xf>
    <xf numFmtId="1" fontId="1" fillId="0" borderId="1" xfId="0" applyNumberFormat="1" applyFont="1" applyBorder="1"/>
    <xf numFmtId="0" fontId="1" fillId="0" borderId="1" xfId="0" applyFont="1" applyBorder="1"/>
    <xf numFmtId="167" fontId="1" fillId="0" borderId="1" xfId="0" applyNumberFormat="1" applyFont="1" applyBorder="1"/>
    <xf numFmtId="167" fontId="1" fillId="0" borderId="1" xfId="0" quotePrefix="1" applyNumberFormat="1" applyFont="1" applyBorder="1"/>
    <xf numFmtId="167" fontId="1" fillId="0" borderId="1" xfId="0" quotePrefix="1" applyNumberFormat="1" applyFont="1" applyBorder="1" applyAlignment="1">
      <alignment horizontal="right"/>
    </xf>
    <xf numFmtId="171" fontId="1" fillId="0" borderId="1" xfId="0" applyNumberFormat="1" applyFont="1" applyBorder="1"/>
    <xf numFmtId="3" fontId="1" fillId="0" borderId="1" xfId="0" applyNumberFormat="1" applyFont="1" applyBorder="1"/>
    <xf numFmtId="2" fontId="1" fillId="0" borderId="1" xfId="0" applyNumberFormat="1" applyFont="1" applyBorder="1"/>
    <xf numFmtId="167" fontId="1" fillId="0" borderId="0" xfId="0" applyNumberFormat="1" applyFont="1"/>
    <xf numFmtId="0" fontId="1" fillId="0" borderId="3" xfId="0" applyFont="1" applyBorder="1"/>
    <xf numFmtId="0" fontId="1" fillId="0" borderId="1" xfId="0" applyFont="1" applyBorder="1" applyAlignment="1">
      <alignment horizontal="right"/>
    </xf>
    <xf numFmtId="0" fontId="241" fillId="0" borderId="0" xfId="0" applyFont="1"/>
    <xf numFmtId="0" fontId="242" fillId="0" borderId="0" xfId="0" applyFont="1"/>
    <xf numFmtId="0" fontId="18" fillId="0" borderId="1" xfId="0" applyFont="1" applyBorder="1" applyAlignment="1">
      <alignment horizontal="right" wrapText="1"/>
    </xf>
    <xf numFmtId="2" fontId="20" fillId="0" borderId="1" xfId="0" quotePrefix="1" applyNumberFormat="1" applyFont="1" applyBorder="1" applyAlignment="1">
      <alignment horizontal="right"/>
    </xf>
    <xf numFmtId="0" fontId="1" fillId="2" borderId="0" xfId="0" applyFont="1" applyFill="1" applyAlignment="1">
      <alignment horizontal="right"/>
    </xf>
    <xf numFmtId="1" fontId="20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0" fontId="1" fillId="2" borderId="0" xfId="0" applyFont="1" applyFill="1"/>
    <xf numFmtId="168" fontId="18" fillId="2" borderId="0" xfId="0" applyNumberFormat="1" applyFont="1" applyFill="1"/>
    <xf numFmtId="0" fontId="3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14" fillId="2" borderId="0" xfId="5" applyFont="1" applyFill="1" applyAlignment="1">
      <alignment horizontal="center"/>
    </xf>
    <xf numFmtId="0" fontId="14" fillId="2" borderId="0" xfId="53283" applyFont="1" applyFill="1" applyAlignment="1">
      <alignment horizontal="right"/>
    </xf>
  </cellXfs>
  <cellStyles count="53285">
    <cellStyle name="#.##0,0.&quot; TDM&quot;" xfId="40288" xr:uid="{E90D9913-7194-45EC-B7C3-DBE01BBF547E}"/>
    <cellStyle name="#.##0,0..&quot; Mio DM&quot;" xfId="40289" xr:uid="{E8E62831-858B-489E-AA54-50825A4FBB56}"/>
    <cellStyle name="$" xfId="40290" xr:uid="{46C5E836-78F0-4B5B-B14E-8823B057B537}"/>
    <cellStyle name="$ w/o $" xfId="40291" xr:uid="{902C7F21-A1F1-4E42-9A7C-87C66C777BB1}"/>
    <cellStyle name="$ w/o $ 2" xfId="40292" xr:uid="{C3307BA2-0FCA-4667-9439-EB9B4BC529C9}"/>
    <cellStyle name="$0" xfId="40293" xr:uid="{F4764FE7-1AF3-4F3F-8D87-280D52214479}"/>
    <cellStyle name="$0 2" xfId="40294" xr:uid="{1FAFDB35-64CD-4FC3-ACFC-A5197987CC40}"/>
    <cellStyle name="$0.0" xfId="40295" xr:uid="{EEEC1D48-6347-4D03-887E-EDA95E2CDF31}"/>
    <cellStyle name="$0.0 2" xfId="40296" xr:uid="{F8F8EFC8-66C6-4ABF-BE81-9EE55614E046}"/>
    <cellStyle name="$0.00" xfId="40297" xr:uid="{BC3689D2-94B5-47F9-84F1-3A80A91C8FF0}"/>
    <cellStyle name="$0.00 2" xfId="40298" xr:uid="{A69DA1B9-7515-4EDB-AAFF-966FF8CCD51F}"/>
    <cellStyle name="$0_Big graph" xfId="40299" xr:uid="{E142D49D-3F26-472A-8397-098E0A319916}"/>
    <cellStyle name="%" xfId="40300" xr:uid="{86690C50-681D-4E5F-B25C-E533F39392CB}"/>
    <cellStyle name="% 2" xfId="40301" xr:uid="{E3055636-BA5D-40D3-BC7A-7611E906B50A}"/>
    <cellStyle name="%0" xfId="40302" xr:uid="{D204825D-E7BE-46F3-9B91-DC759075B25E}"/>
    <cellStyle name="%0 2" xfId="40303" xr:uid="{A5DA9B10-ED7A-4353-8E51-E94F54D34528}"/>
    <cellStyle name="%0.0" xfId="40304" xr:uid="{C902DD5C-D7DA-4CF6-96D9-7B62BE9F0CC5}"/>
    <cellStyle name="%0.0 2" xfId="40305" xr:uid="{36AB3FF8-7D13-4219-8374-82781880E5EA}"/>
    <cellStyle name="%0_06 03 08 GuV nach UKV Logi - K" xfId="40306" xr:uid="{2371CA15-9ABE-4C2E-8E35-C2B7B816E548}"/>
    <cellStyle name="%1" xfId="40307" xr:uid="{FC718126-13E8-4E36-9DE7-DFADB31DA291}"/>
    <cellStyle name="%1 2" xfId="40308" xr:uid="{9A3EF8C0-5436-4E13-ACFB-1C6DC5E9ACE0}"/>
    <cellStyle name="%2" xfId="40309" xr:uid="{B29F40EB-BE8F-4A70-9E42-622C95613327}"/>
    <cellStyle name="%2 2" xfId="40310" xr:uid="{726A57A7-480F-4281-91F9-B36A8B674627}"/>
    <cellStyle name="(Heading)" xfId="40311" xr:uid="{3126CAB1-7715-4AD8-A2B3-985983480A8C}"/>
    <cellStyle name="(Heading) 2" xfId="40312" xr:uid="{AEF203A6-BAC5-4DD3-9984-F0284C3ADFFF}"/>
    <cellStyle name="(Heading) 2 2" xfId="40313" xr:uid="{50485187-0D1E-4EC2-9EAA-077F7E477EF6}"/>
    <cellStyle name="(Heading) 2 3" xfId="40314" xr:uid="{5868B103-C80F-4F1D-817A-B68817760558}"/>
    <cellStyle name="(Heading) 2 4" xfId="40315" xr:uid="{7A3E9A8B-81B0-47D7-A366-866850280AC3}"/>
    <cellStyle name="(Heading) 2_Cognos" xfId="40316" xr:uid="{60475108-62F1-4001-9FE9-8833CABB3EA4}"/>
    <cellStyle name="(Heading) 3" xfId="40317" xr:uid="{CCA5F0BC-E5EB-4E55-BA44-3D8198B4C0AC}"/>
    <cellStyle name="(Heading) 4" xfId="40318" xr:uid="{33CB2647-FCE6-4B19-A980-56946714D531}"/>
    <cellStyle name="(Heading) 5" xfId="40319" xr:uid="{B1A183A4-F6B1-4CB9-BD3D-C321B870ACDA}"/>
    <cellStyle name="(Heading)_Cognos" xfId="40320" xr:uid="{3A6C476A-EB4D-417C-864E-8F596B3AA171}"/>
    <cellStyle name="(Lefting)" xfId="40321" xr:uid="{574F68CB-DCF7-41B2-A706-6851D92DB7C1}"/>
    <cellStyle name="(Lefting) 2" xfId="40322" xr:uid="{12C9A9D6-92E6-4660-B19E-E8B8296EA0F6}"/>
    <cellStyle name="(Lefting) 2 2" xfId="40323" xr:uid="{A3CC5D1C-BAE5-4691-93AB-363FE67E51FC}"/>
    <cellStyle name="(Lefting) 2 3" xfId="40324" xr:uid="{25D1BC2E-8E49-4E61-B44A-4655932BA6F5}"/>
    <cellStyle name="(Lefting) 2 4" xfId="40325" xr:uid="{506C8791-BAC1-4CFC-98F5-D1137062B12F}"/>
    <cellStyle name="(Lefting) 2_Cognos" xfId="40326" xr:uid="{649DE5F3-D82F-4998-9D84-392F9006255F}"/>
    <cellStyle name="(Lefting) 3" xfId="40327" xr:uid="{23003149-2B08-4A8B-869D-C2A543FDC429}"/>
    <cellStyle name="(Lefting) 4" xfId="40328" xr:uid="{EDEF22C6-9B14-469C-BFC7-769FB73C6A24}"/>
    <cellStyle name="(Lefting) 5" xfId="40329" xr:uid="{48C6C229-9ED6-44FA-8FA2-4A4CFD7B20BE}"/>
    <cellStyle name="(Lefting)_Cognos" xfId="40330" xr:uid="{2C87FB6F-5ABB-417C-B1C8-C237B535E8D0}"/>
    <cellStyle name="******************************************" xfId="40331" xr:uid="{E09ADACC-94C2-420E-BE3B-E677E8EF6A2B}"/>
    <cellStyle name="@_x000a_" xfId="40332" xr:uid="{5A2A1AD7-0D1F-4800-B20A-D91987103533}"/>
    <cellStyle name="_%(SignOnly)" xfId="40333" xr:uid="{13A1CF20-CF79-4CCB-99F3-E270DEEF67B5}"/>
    <cellStyle name="_%(SignSpaceOnly)" xfId="40334" xr:uid="{E18BA3E7-366B-4AA5-9B6D-17D1A19C8917}"/>
    <cellStyle name="_06 03 08 GuV nach UKV Logi - K" xfId="40335" xr:uid="{446EAAED-9EF3-4F3D-9C6D-D72408C81E1D}"/>
    <cellStyle name="_06 03 08 GuV nach UKV Logi - K 2" xfId="40336" xr:uid="{B0FEF26E-FF0B-4B26-9217-E7ED3B6356C8}"/>
    <cellStyle name="_2005-06-13 K-Value mc AG" xfId="40337" xr:uid="{72EF9505-1345-4248-8F6A-E71C37757D61}"/>
    <cellStyle name="_2005-06-13 K-Value mc AG 2" xfId="40338" xr:uid="{84A192C2-AE74-4B58-8018-8AD140F6551D}"/>
    <cellStyle name="_2005-06-22 K-Value freenet" xfId="40339" xr:uid="{FFEABDE1-4A74-4957-B3E0-0643F810C171}"/>
    <cellStyle name="_2005-06-22 K-Value freenet 2" xfId="40340" xr:uid="{7159AAC8-0126-445F-8B0D-BCBC59D60A53}"/>
    <cellStyle name="_2005-06-22 K-Value freenet Annuität" xfId="40341" xr:uid="{946E4E58-0691-40AC-A04E-09CA0D107AB4}"/>
    <cellStyle name="_2005-06-22 K-Value freenet Annuität 2" xfId="40342" xr:uid="{FC16DFDB-D431-4C33-87AC-9BB72DEA12D4}"/>
    <cellStyle name="_2005-06-22 K-Value mc AG" xfId="40343" xr:uid="{823DEA42-FCC5-4238-9084-BD85A9CFD647}"/>
    <cellStyle name="_2005-06-22 K-Value mc AG 2" xfId="40344" xr:uid="{0E66E2BE-ED6E-4269-A5EA-CF7DA2679D40}"/>
    <cellStyle name="_2005-06-22 K-Value mc AG und FN" xfId="40345" xr:uid="{C39DC660-F488-4295-AAC7-FF94F62F1A04}"/>
    <cellStyle name="_2005-06-22 K-Value mc AG und FN 2" xfId="40346" xr:uid="{7194539E-8B59-45FF-A447-8C60C416E4DA}"/>
    <cellStyle name="_2005-06-27 K-Value freenet Dummy" xfId="40347" xr:uid="{14CF5439-4AF2-4D18-91B4-43571B11B20F}"/>
    <cellStyle name="_2005-06-27 K-Value freenet Dummy 2" xfId="40348" xr:uid="{5329A474-9192-454A-A850-319595362C4E}"/>
    <cellStyle name="_8_MIK Balance Sheet and P&amp;L" xfId="40349" xr:uid="{F99B398D-B622-4C15-ACB4-82E6890FE8E1}"/>
    <cellStyle name="_Alle Töchter PlanDaten  mit Namen + mit Pers.kosten" xfId="40350" xr:uid="{3480A601-AA77-4AE1-9BFA-C6CC4CC7538A}"/>
    <cellStyle name="_Analysedatei nur VerwA  für 201010 aus 2010.06_Einheiten mit SVSW1_Original" xfId="40351" xr:uid="{E61366FC-9603-4874-BCA4-C30A8FE39105}"/>
    <cellStyle name="_Code" xfId="40352" xr:uid="{E05C182A-4DBC-435D-90C8-51370134B36F}"/>
    <cellStyle name="_CodeSection" xfId="40353" xr:uid="{BEE1E102-2A26-4CA2-9D90-5E185791D0CA}"/>
    <cellStyle name="_Column1" xfId="40354" xr:uid="{EF17EEAE-7D1B-4104-99C7-69BEF1DB43FB}"/>
    <cellStyle name="_Column1 2" xfId="40355" xr:uid="{AEBEEAEF-548A-4CB1-A9D4-2B424B901DEC}"/>
    <cellStyle name="_Column1_8_MIK Balance Sheet and P&amp;L" xfId="40356" xr:uid="{400C556C-DB7A-49DC-8DA3-F3F47CC1DDC5}"/>
    <cellStyle name="_Column1_Alle Töchter PlanDaten  mit Namen + mit Pers.kosten" xfId="40357" xr:uid="{C1D90D83-03C5-439F-97EB-2EB9C4C372D2}"/>
    <cellStyle name="_Column1_am 22.06.05 von KPMG erhalten" xfId="40358" xr:uid="{470CFD69-F073-4E8A-B650-1A7C43D8AE9D}"/>
    <cellStyle name="_Column1_Analysedatei für 2010.01-03 _Stand 20100419_Einheiten Kostenkoord. 3 DB" xfId="40359" xr:uid="{D10CCAA2-6678-4A6C-A44B-57F0A16D7556}"/>
    <cellStyle name="_Column1_Analysedatei nur VerwA  für 201010 aus 2010.06_Einheiten mit SVSW1_Original" xfId="40360" xr:uid="{6551EAA8-C6B8-4B3F-BF0D-5873C8068A68}"/>
    <cellStyle name="_Column1_Detail Structure TB II" xfId="40361" xr:uid="{F9F4AE68-AAB0-4AF7-9407-4801115DC848}"/>
    <cellStyle name="_Column1_dp01" xfId="40362" xr:uid="{9DA35C11-43E4-462E-B597-B7D3BCC601C5}"/>
    <cellStyle name="_Column1_dp01reg" xfId="40363" xr:uid="{7B436B71-12D6-4C28-B1A9-273987DECAFE}"/>
    <cellStyle name="_Column1_DP02" xfId="40364" xr:uid="{C94C7FBD-DE4F-45DE-A855-B2B14E4212A6}"/>
    <cellStyle name="_Column1_DP03" xfId="40365" xr:uid="{BD1C6F00-D001-4E7E-9B07-5902ED54730B}"/>
    <cellStyle name="_Column1_DP04" xfId="40366" xr:uid="{08CC6BDD-7B1A-484D-BA04-DB17C1AD0E6D}"/>
    <cellStyle name="_Column1_Ergebnisrechnung_FCH_IST_072005ytd" xfId="40367" xr:uid="{F964FEB1-DCF1-408B-89AC-D803E8A23F9D}"/>
    <cellStyle name="_Column1_FDL__VIS September offiziell" xfId="40368" xr:uid="{E74A4D1B-1A1A-413F-9375-B14FDD9AD4B2}"/>
    <cellStyle name="_Column1_FDL__VIS September offiziell_Cognos" xfId="40369" xr:uid="{8CE6F531-BCC6-4502-8226-37B22627310F}"/>
    <cellStyle name="_Column1_Filiale_03 Staudi neueste Fassung_b " xfId="40370" xr:uid="{07B39ECB-7A57-4A03-8ABA-6DB4FAED1532}"/>
    <cellStyle name="_Column1_Filiale_03 Staudi neueste Fassung_b _Cognos" xfId="40371" xr:uid="{2F4A2748-8FC6-4D20-926A-19E252D6A800}"/>
    <cellStyle name="_Column1_Filius 2005 IS vollständig 2005-07-01" xfId="40372" xr:uid="{2BB736A9-7E69-45BD-B923-B3AAE3BC467A}"/>
    <cellStyle name="_Column1_Filius 2005 Wertekopien 2005-06-14" xfId="40373" xr:uid="{34ADF2B7-9514-489E-964C-886DC4C71C69}"/>
    <cellStyle name="_Column1_Filius_2005_-_FN_an_Susat_2005-05-27" xfId="40374" xr:uid="{F78AD34C-0F9D-431F-8E98-BC6061332878}"/>
    <cellStyle name="_Column1_Filius_2005_-_FN_an_Susat_2005-06-28" xfId="40375" xr:uid="{E1A1F4C2-FFCA-41DD-9F59-AA5124AC41AA}"/>
    <cellStyle name="_Column1_FRN (Modell 2.9) bis 2008_Plan AR_Protokoll" xfId="40376" xr:uid="{5338E7C0-57D1-4F5F-A23A-1FC5A287217F}"/>
    <cellStyle name="_Column1_FRN (Modell 2.9) bis 2008_Plan AR_Protokoll 2" xfId="40377" xr:uid="{E1939149-24BE-4426-9D8F-299F79AD9909}"/>
    <cellStyle name="_Column1_FRN (Modell 3.0_Basis KPMG) Plananpassungen" xfId="40378" xr:uid="{CDF79F81-D994-4431-B5DD-B90A61AA839B}"/>
    <cellStyle name="_Column1_FRN (Modell 4.0_Basis KPMG_01-07) Plananpassungen" xfId="40379" xr:uid="{DD87A70D-0172-439C-A946-492EE7DD6BF4}"/>
    <cellStyle name="_Column1_infor 2004 - Daten Susat 2004-04-21" xfId="40380" xr:uid="{ED03B4AA-5DA7-4A3B-9409-5170542E68C4}"/>
    <cellStyle name="_Column1_infor 2004 - Daten Susat UK 2004-04-23" xfId="40381" xr:uid="{56A7F448-7269-4F02-A22A-4DE5EDF33337}"/>
    <cellStyle name="_Column1_Input für voraussichtliche weitere Änderungen" xfId="40382" xr:uid="{717E884C-29EC-4D44-8C64-8F60F20962FF}"/>
    <cellStyle name="_Column1_Input für voraussichtliche weitere Änderungen_Cognos" xfId="40383" xr:uid="{E9B70317-1C21-4E28-A5EB-F760578C9EA4}"/>
    <cellStyle name="_Column1_Inter-Gilde 2003 Modell Gilde 2003-08-22" xfId="40384" xr:uid="{E36F648D-27E1-4221-8D70-21EF06A9C92D}"/>
    <cellStyle name="_Column1_Inter-Gilde 2003 Modell Gilde 2003-08-22 2" xfId="40385" xr:uid="{3878B85F-6205-4AD0-A062-77B02CA399F7}"/>
    <cellStyle name="_Column1_Inter-Gilde 2003 Modell Hasseröder 2003-08-18" xfId="40386" xr:uid="{FE21689B-8948-4300-95BE-10A245A1286B}"/>
    <cellStyle name="_Column1_Inter-Gilde 2003 Modell Hasseröder 2003-08-18 2" xfId="40387" xr:uid="{1CD551DA-084E-4A15-9192-2DE8A3612A96}"/>
    <cellStyle name="_Column1_Konsolidierungsreport Budget" xfId="40388" xr:uid="{3367CA71-D6E9-40D9-B18E-812336FFA3D8}"/>
    <cellStyle name="_Column1_Mappe1" xfId="40389" xr:uid="{2208690E-7F02-40B7-8987-85364FDDFFBE}"/>
    <cellStyle name="_Column1_Mappe1 2" xfId="40390" xr:uid="{6E4BAB93-2668-403C-985B-0467D32F16F3}"/>
    <cellStyle name="_Column1_MOB (Modell 1.0)" xfId="40391" xr:uid="{02E97CAC-4846-441D-949F-E811A6440E21}"/>
    <cellStyle name="_Column1_MOB (Modell 1.0) 2" xfId="40392" xr:uid="{51D465DB-6E09-4969-B482-58BF1FA317D5}"/>
    <cellStyle name="_Column1_MOB (Modell 2.0) bis 2008" xfId="40393" xr:uid="{F91657BE-A096-4299-AC78-F2463B17C1CC}"/>
    <cellStyle name="_Column1_MOB (Modell 2.0) bis 2008 2" xfId="40394" xr:uid="{65653822-FD23-42DB-93EF-443DA83B7CE9}"/>
    <cellStyle name="_Column1_Modell_01" xfId="40395" xr:uid="{1C547871-E9C1-4D88-9F1A-69C887F87324}"/>
    <cellStyle name="_Column1_Modell_01 2" xfId="40396" xr:uid="{5612FF3B-67EF-47A5-AEF3-A659AFA1D4EC}"/>
    <cellStyle name="_Column1_Modell_2_Vollaussch" xfId="40397" xr:uid="{5F4D8D09-8E68-4EAB-9A96-D76A2DAFD0F0}"/>
    <cellStyle name="_Column1_Nr3 ghs-impV3_sep_master" xfId="40398" xr:uid="{F3769896-256F-4039-B395-DB592B93B987}"/>
    <cellStyle name="_Column1_Nr3 ghs-impV3_sep_master 2" xfId="40399" xr:uid="{2CDAEB1F-BEA0-4B1A-947D-EC560D219D90}"/>
    <cellStyle name="_Column1_Nr3 ghs-impV3_sep_master_neu" xfId="40400" xr:uid="{B5BA58DB-F6CF-4AF8-BF71-FFED0C87398B}"/>
    <cellStyle name="_Column1_Nr3 ghs-impV3_sep_master_neu 2" xfId="40401" xr:uid="{E53E02D4-151A-440C-B84B-86B5BBCE9565}"/>
    <cellStyle name="_Column1_Sachaufwand IST 2009 nach Gesellschaften" xfId="40402" xr:uid="{6DD89FFA-D35E-4EA4-9137-AB1CEC42C561}"/>
    <cellStyle name="_Column1_Sachkosten 201006 aus Datenbank_20100803_Ggü." xfId="40403" xr:uid="{11B67707-30D8-480F-9E0F-6D5B517B70B4}"/>
    <cellStyle name="_Column1_Sachkosten 201007 aus Datenbank_20100830_Ggü." xfId="40404" xr:uid="{E50C6BD6-A31F-4DEA-86DC-F415E7981353}"/>
    <cellStyle name="_Column1_Sachkosten 201009 aus Datenbank_20101027_Ggü." xfId="40405" xr:uid="{86878D59-8EBC-4FFF-AEA2-DCDA8885FD83}"/>
    <cellStyle name="_Column1_Sachkosten Nov 2010 _Stand 20101223 final" xfId="40406" xr:uid="{8EF61737-52D4-45C2-B9CF-F3073462617C}"/>
    <cellStyle name="_Column1_Sachkosten Nov 2010 _Stand 20101223 final_Cognos" xfId="40407" xr:uid="{83CA8B17-7A2E-448A-9248-A6B80F661D82}"/>
    <cellStyle name="_Column1_Sachkosten Nov 2010 blanko" xfId="40408" xr:uid="{6BC191A9-7DBB-4178-9A24-8B46C9BB0663}"/>
    <cellStyle name="_Column1_Sachkosten Nov 2010 blanko_Cognos" xfId="40409" xr:uid="{BCE1DE4B-42FE-437E-B351-ED01F95356AF}"/>
    <cellStyle name="_Column1_Sonderwert Einlagenrückgewähr Szenarien" xfId="40410" xr:uid="{E9500EE8-8C12-4C8B-8FEB-4F592B1D6539}"/>
    <cellStyle name="_Column1_Structure_2004_05" xfId="40411" xr:uid="{60EF008E-32AB-4D76-9E25-85BA2CE9D2D8}"/>
    <cellStyle name="_Column1_Structure_2004_05_Cognos" xfId="40412" xr:uid="{79F0C33F-7789-4CF1-A8EF-E7511C50B2E8}"/>
    <cellStyle name="_Column1_Struktur 2005" xfId="40413" xr:uid="{46E3DE64-AD33-4260-8C89-AC4FD1E3C6E7}"/>
    <cellStyle name="_Column1_Szenarien" xfId="40414" xr:uid="{84910614-FFE9-4F8D-9957-C2EA1E554032}"/>
    <cellStyle name="_Column1_Szenarien 2" xfId="40415" xr:uid="{075BA59A-0AE4-4CFB-AB7E-0B14C0472AD7}"/>
    <cellStyle name="_Column1_Szenarien_01-07" xfId="40416" xr:uid="{D933C59F-8D6B-434B-841D-75A0964A794A}"/>
    <cellStyle name="_Column1_Szenarien_01-07 2" xfId="40417" xr:uid="{F9430C24-0BAF-4B3A-92A8-943C67EE1F28}"/>
    <cellStyle name="_Column1_Tabelle von Presentation Group Test 2. Erwartung" xfId="40418" xr:uid="{F4E80BF7-3A68-4CC8-A589-43E9586DCB13}"/>
    <cellStyle name="_Column1_Tabelle von Presentation Group Test 2. Erwartung 2" xfId="40419" xr:uid="{585D53D2-89A1-4FFA-B615-73C9791CD09F}"/>
    <cellStyle name="_Column1_Unterlagen Susat" xfId="40420" xr:uid="{6BA40E9F-258F-4115-8CC6-D0E911E836F0}"/>
    <cellStyle name="_Column1_Vergangenheit und Planung Sovello V1AUl" xfId="40421" xr:uid="{698BF37A-94F7-4C9C-B37B-9DA90410D6EA}"/>
    <cellStyle name="_Column1_Vis_Konzern_12_P" xfId="40423" xr:uid="{1A343ED6-795E-41C3-8056-058549B03272}"/>
    <cellStyle name="_Column1_Vis_Konzern_12_P_Cognos" xfId="40424" xr:uid="{CE4655B8-9427-4D42-8243-14B15BAA6F76}"/>
    <cellStyle name="_Column1_Vorbereitende_Tabellen_Planung200811" xfId="40425" xr:uid="{5E4059B3-5A26-4D4D-B8C3-151D9440964D}"/>
    <cellStyle name="_Column1_Wertkopien Susat 2005-06-08" xfId="40422" xr:uid="{DD27E7FE-0037-4ADD-9AE5-F4D948CE1982}"/>
    <cellStyle name="_Column2" xfId="40426" xr:uid="{60F20095-9FAC-497C-A4E6-17C91CA1CB65}"/>
    <cellStyle name="_Column2_Alle Töchter PlanDaten  mit Namen + mit Pers.kosten" xfId="40427" xr:uid="{1B0002A1-B8FD-42A1-B190-3D204290C434}"/>
    <cellStyle name="_Column2_am 22.06.05 von KPMG erhalten" xfId="40428" xr:uid="{CE279E76-A930-480C-B552-C46A6B811244}"/>
    <cellStyle name="_Column2_Analysedatei für 2010.01-03 _Stand 20100419_Einheiten Kostenkoord. 3 DB" xfId="40429" xr:uid="{900A9FA4-3C1C-41EC-9179-A7BC45E2E22F}"/>
    <cellStyle name="_Column2_Analysedatei nur VerwA  für 201010 aus 2010.06_Einheiten mit SVSW1_Original" xfId="40430" xr:uid="{2549E4E5-176C-429A-ABEE-9F444B2DE788}"/>
    <cellStyle name="_Column2_Detail Structure TB II" xfId="40431" xr:uid="{F9437DC8-F9E3-4922-9D76-8AA405F960B6}"/>
    <cellStyle name="_Column2_dp01" xfId="40432" xr:uid="{E204D13A-2041-4F42-AC46-3FFC6AAE6802}"/>
    <cellStyle name="_Column2_dp01reg" xfId="40433" xr:uid="{BBBE8AD4-3132-4EEA-A575-1FFA179AFCC8}"/>
    <cellStyle name="_Column2_DP02" xfId="40434" xr:uid="{CE1D6F2E-D7A9-41BE-AEDC-ABD570B29C49}"/>
    <cellStyle name="_Column2_DP03" xfId="40435" xr:uid="{C01747D4-1981-4948-B09C-83EE1780826A}"/>
    <cellStyle name="_Column2_DP04" xfId="40436" xr:uid="{4877C716-15A6-42DB-8ACC-520608487AAA}"/>
    <cellStyle name="_Column2_Ergebnisrechnung_FCH_IST_072005ytd" xfId="40437" xr:uid="{CD6EC136-78DE-4663-871A-F1CAA512451E}"/>
    <cellStyle name="_Column2_FDL__VIS September offiziell" xfId="40438" xr:uid="{CC9040E4-5023-4850-A063-4E95E639A8AA}"/>
    <cellStyle name="_Column2_FDL__VIS September offiziell 2" xfId="40439" xr:uid="{3DF4EFD6-4C96-40D8-907E-0D01591F15D9}"/>
    <cellStyle name="_Column2_FDL__VIS September offiziell 3" xfId="40440" xr:uid="{EDCC6A66-6321-4AD5-8A0F-78E44ABE766F}"/>
    <cellStyle name="_Column2_FDL__VIS September offiziell 4" xfId="40441" xr:uid="{D7274C48-7B53-4D25-B0DF-4D43A88E7082}"/>
    <cellStyle name="_Column2_FDL__VIS September offiziell 5" xfId="40442" xr:uid="{1FF37254-717E-4AD7-A92D-19A581A8AE67}"/>
    <cellStyle name="_Column2_Filiale_03 Staudi neueste Fassung_b " xfId="40443" xr:uid="{8853081E-066D-4440-BACB-87A39BD37998}"/>
    <cellStyle name="_Column2_Filiale_03 Staudi neueste Fassung_b  2" xfId="40444" xr:uid="{059E16EC-E35B-4D1A-A1A1-7A6D74250EBC}"/>
    <cellStyle name="_Column2_Filiale_03 Staudi neueste Fassung_b  3" xfId="40445" xr:uid="{E185DD90-07D7-4EF7-95FA-A3F9B7884F64}"/>
    <cellStyle name="_Column2_Filiale_03 Staudi neueste Fassung_b  4" xfId="40446" xr:uid="{E27E7B13-5A23-439E-9B24-EB33A0A99DA0}"/>
    <cellStyle name="_Column2_Filiale_03 Staudi neueste Fassung_b  5" xfId="40447" xr:uid="{058C1E44-C02F-416A-89E5-173143A25FD9}"/>
    <cellStyle name="_Column2_Filius 2005 IS vollständig 2005-07-01" xfId="40448" xr:uid="{E250CA93-1FF0-4A87-B949-EE3416DA7E0C}"/>
    <cellStyle name="_Column2_Filius 2005 Wertekopien 2005-06-14" xfId="40449" xr:uid="{B1284837-04D4-4B9C-A35E-1734DD442A2E}"/>
    <cellStyle name="_Column2_Filius_2005_-_FN_an_Susat_2005-05-27" xfId="40450" xr:uid="{4EA72034-ABA0-4BBE-B308-E23A68BCB3BB}"/>
    <cellStyle name="_Column2_Filius_2005_-_FN_an_Susat_2005-06-28" xfId="40451" xr:uid="{B33F5AF1-C999-4001-9F1A-82C74671FEF9}"/>
    <cellStyle name="_Column2_FRN (Modell 2.9) bis 2008_Plan AR_Protokoll" xfId="40452" xr:uid="{375E3537-8401-4559-A88A-4503F3B9C8C6}"/>
    <cellStyle name="_Column2_FRN (Modell 3.0_Basis KPMG) Plananpassungen" xfId="40453" xr:uid="{8FE70FB4-37B5-43B7-B44D-5A64C04A7534}"/>
    <cellStyle name="_Column2_FRN (Modell 4.0_Basis KPMG_01-07) Plananpassungen" xfId="40454" xr:uid="{62677DA5-DD87-4422-9CFA-558FE3F7F307}"/>
    <cellStyle name="_Column2_infor 2004 - Daten Susat 2004-04-21" xfId="40455" xr:uid="{D7E402F4-748E-4019-B0FE-B96D5D84E261}"/>
    <cellStyle name="_Column2_infor 2004 - Daten Susat UK 2004-04-23" xfId="40456" xr:uid="{898EE563-2B7A-4C79-8163-0A6E40A984D3}"/>
    <cellStyle name="_Column2_Input für voraussichtliche weitere Änderungen" xfId="40457" xr:uid="{C87FD8A2-0204-4417-865F-53E573BD7F45}"/>
    <cellStyle name="_Column2_Input für voraussichtliche weitere Änderungen 2" xfId="40458" xr:uid="{BD31F47C-A18E-4B56-8D9D-1FE2F673CA1F}"/>
    <cellStyle name="_Column2_Input für voraussichtliche weitere Änderungen 3" xfId="40459" xr:uid="{67BD06BA-EE05-4E65-98FF-B249E044A75C}"/>
    <cellStyle name="_Column2_Input für voraussichtliche weitere Änderungen 4" xfId="40460" xr:uid="{957BC7E8-E410-40D2-956E-F9FC7E808C93}"/>
    <cellStyle name="_Column2_Input für voraussichtliche weitere Änderungen 5" xfId="40461" xr:uid="{7522B269-4446-4BEE-91E7-8931A0E18020}"/>
    <cellStyle name="_Column2_Inter-Gilde 2003 Modell Gilde 2003-08-22" xfId="40462" xr:uid="{93671787-B20A-447B-8DC4-7450865EF3DC}"/>
    <cellStyle name="_Column2_Inter-Gilde 2003 Modell Hasseröder 2003-08-18" xfId="40463" xr:uid="{CCD480B0-15B6-4029-8BA3-2262E559BD1E}"/>
    <cellStyle name="_Column2_Konsolidierungsreport Budget" xfId="40464" xr:uid="{69F4A27B-B9FC-4D75-B905-BD3C246CF41A}"/>
    <cellStyle name="_Column2_Mappe1" xfId="40465" xr:uid="{CFCDE4D8-F8B7-4E2D-86A7-E4D5A2F1AEF3}"/>
    <cellStyle name="_Column2_MOB (Modell 1.0)" xfId="40466" xr:uid="{E709535C-A1D6-4282-B295-A1A1F50B1509}"/>
    <cellStyle name="_Column2_MOB (Modell 2.0) bis 2008" xfId="40467" xr:uid="{B0A7059D-C6C0-44E3-8523-C9367FB6F5B1}"/>
    <cellStyle name="_Column2_Modell_01" xfId="40468" xr:uid="{D9F25CBC-03D9-4945-8FEE-990789E63268}"/>
    <cellStyle name="_Column2_Modell_2_Vollaussch" xfId="40469" xr:uid="{EE007560-9954-472B-9601-48A751914BB9}"/>
    <cellStyle name="_Column2_Nr3 ghs-impV3_sep_master" xfId="40470" xr:uid="{54FB8DCF-4775-4553-B79D-D8F3798B85DF}"/>
    <cellStyle name="_Column2_Nr3 ghs-impV3_sep_master_neu" xfId="40471" xr:uid="{781BCB69-8A08-4F04-B345-CE8998B48680}"/>
    <cellStyle name="_Column2_Sachaufwand IST 2009 nach Gesellschaften" xfId="40472" xr:uid="{20B79A0C-70E9-4555-B1EF-C371AF735DCC}"/>
    <cellStyle name="_Column2_Sachkosten 201006 aus Datenbank_20100803_Ggü." xfId="40473" xr:uid="{7AD071BC-FCD8-4058-94A9-56F8653A56C5}"/>
    <cellStyle name="_Column2_Sachkosten 201007 aus Datenbank_20100830_Ggü." xfId="40474" xr:uid="{B0431C87-0C2C-45D0-913E-B770A3710B72}"/>
    <cellStyle name="_Column2_Sachkosten 201009 aus Datenbank_20101027_Ggü." xfId="40475" xr:uid="{A7800BF1-774E-44CC-8BB0-73E38D265CBB}"/>
    <cellStyle name="_Column2_Sachkosten Nov 2010 _Stand 20101223 final" xfId="40476" xr:uid="{75DC07DF-2808-4EE0-98E4-DBD48CF2B9F8}"/>
    <cellStyle name="_Column2_Sachkosten Nov 2010 _Stand 20101223 final 2" xfId="40477" xr:uid="{55B7E806-A07D-40BC-A96E-7BD26CAD079E}"/>
    <cellStyle name="_Column2_Sachkosten Nov 2010 _Stand 20101223 final 3" xfId="40478" xr:uid="{AD5B405C-6296-4172-B668-F63EAE7B307E}"/>
    <cellStyle name="_Column2_Sachkosten Nov 2010 _Stand 20101223 final 4" xfId="40479" xr:uid="{FDBD4169-CE7C-41E1-99F2-2F9A80334B38}"/>
    <cellStyle name="_Column2_Sachkosten Nov 2010 _Stand 20101223 final 5" xfId="40480" xr:uid="{170E3E37-046E-426A-A7F2-75CE96CD6F2F}"/>
    <cellStyle name="_Column2_Sachkosten Nov 2010 blanko" xfId="40481" xr:uid="{450D51EB-6228-4E45-9351-DEDF1520C6E5}"/>
    <cellStyle name="_Column2_Sachkosten Nov 2010 blanko 2" xfId="40482" xr:uid="{C78FBF33-EC98-4591-A977-028C052E6AD3}"/>
    <cellStyle name="_Column2_Sachkosten Nov 2010 blanko 3" xfId="40483" xr:uid="{1C82EC08-4433-41F8-994B-0AD5B2914AE2}"/>
    <cellStyle name="_Column2_Sachkosten Nov 2010 blanko 4" xfId="40484" xr:uid="{D4C2F4EE-8CCF-4E23-8672-F677338FC1B3}"/>
    <cellStyle name="_Column2_Sachkosten Nov 2010 blanko 5" xfId="40485" xr:uid="{3B8FF990-BCA5-4BE7-A820-7C087B77363D}"/>
    <cellStyle name="_Column2_Sonderwert Einlagenrückgewähr Szenarien" xfId="40486" xr:uid="{3ACDB102-C811-40F4-AEA5-38400207E20E}"/>
    <cellStyle name="_Column2_Structure_2004_05" xfId="40487" xr:uid="{6DE655E0-4ED8-43F7-BBB9-545C395478A5}"/>
    <cellStyle name="_Column2_Structure_2004_05 2" xfId="40488" xr:uid="{50BEE307-C740-450F-B159-26C33387B2FD}"/>
    <cellStyle name="_Column2_Structure_2004_05 3" xfId="40489" xr:uid="{AEA2DA6B-4F6E-4B2B-81F1-9EB1B07CBD5F}"/>
    <cellStyle name="_Column2_Structure_2004_05 4" xfId="40490" xr:uid="{26EFA7FD-9705-4F88-B982-0EB6F2A780F6}"/>
    <cellStyle name="_Column2_Structure_2004_05 5" xfId="40491" xr:uid="{DEF43145-4FFD-43D6-B701-F30FEFFE764C}"/>
    <cellStyle name="_Column2_Struktur 2005" xfId="40492" xr:uid="{A3F555FE-4999-477C-88B2-83D0C4BAB660}"/>
    <cellStyle name="_Column2_Szenarien" xfId="40493" xr:uid="{724280B1-B9F4-49BE-A384-3921E511F8C1}"/>
    <cellStyle name="_Column2_Szenarien_01-07" xfId="40494" xr:uid="{BD7167FD-7148-4B3F-83DA-234188983E2E}"/>
    <cellStyle name="_Column2_Unterlagen Susat" xfId="40495" xr:uid="{8A3EC99C-85A6-492D-B576-8839FA490D65}"/>
    <cellStyle name="_Column2_Vis_Konzern_12_P" xfId="40497" xr:uid="{D51E63DD-DAE5-40A2-BAC4-1C5E499B6C5B}"/>
    <cellStyle name="_Column2_Vis_Konzern_12_P 2" xfId="40498" xr:uid="{D6AA7D44-F901-4CB8-8B86-0F4AF44D84CF}"/>
    <cellStyle name="_Column2_Vis_Konzern_12_P 3" xfId="40499" xr:uid="{31B07E6E-521F-40DA-9CC8-F7B5EAA5DA2B}"/>
    <cellStyle name="_Column2_Vis_Konzern_12_P 4" xfId="40500" xr:uid="{D63F76CD-A2C8-4AF4-BA0C-92498BCE5306}"/>
    <cellStyle name="_Column2_Vis_Konzern_12_P 5" xfId="40501" xr:uid="{20457BC8-0FA8-4735-B5C7-0B5A5002DD46}"/>
    <cellStyle name="_Column2_Vorbereitende_Tabellen_Planung200811" xfId="40502" xr:uid="{2B7154BC-8F28-4B50-BEB6-F31EA1E2FAF6}"/>
    <cellStyle name="_Column2_Wertkopien Susat 2005-06-08" xfId="40496" xr:uid="{5FEADB75-F133-45F0-AB30-8D72C7BE6425}"/>
    <cellStyle name="_Column3" xfId="40503" xr:uid="{66922E7A-D7C1-4D9B-8D36-FAAE8D1C53B6}"/>
    <cellStyle name="_Column3_Alle Töchter PlanDaten  mit Namen + mit Pers.kosten" xfId="40504" xr:uid="{993C7687-029A-4B80-80BC-61E929C51A87}"/>
    <cellStyle name="_Column3_am 22.06.05 von KPMG erhalten" xfId="40505" xr:uid="{440AC8FC-6DAB-4B81-B3E5-225B0D1133C1}"/>
    <cellStyle name="_Column3_Analysedatei für 2010.01-03 _Stand 20100419_Einheiten Kostenkoord. 3 DB" xfId="40506" xr:uid="{F9D2612B-50DC-4C43-95BD-7061828B81BD}"/>
    <cellStyle name="_Column3_Analysedatei nur VerwA  für 201010 aus 2010.06_Einheiten mit SVSW1_Original" xfId="40507" xr:uid="{E198E01B-4F20-4EED-8B0F-CAA9B3C35EF8}"/>
    <cellStyle name="_Column3_Detail Structure TB II" xfId="40508" xr:uid="{57906916-7FC3-4DD8-9316-445A63321038}"/>
    <cellStyle name="_Column3_dp01" xfId="40509" xr:uid="{73E2388C-BFAA-4F63-A59E-603F89E40D11}"/>
    <cellStyle name="_Column3_dp01reg" xfId="40510" xr:uid="{F8F7EEA8-88FB-403E-84A1-D81A8D748445}"/>
    <cellStyle name="_Column3_DP02" xfId="40511" xr:uid="{04445D03-66E6-46C3-8E60-2D1F17FE4731}"/>
    <cellStyle name="_Column3_DP03" xfId="40512" xr:uid="{512894B3-B810-4560-91CB-F39C7227BE58}"/>
    <cellStyle name="_Column3_DP04" xfId="40513" xr:uid="{FF5E7AB6-F47B-45A9-96DF-976D5994AF1B}"/>
    <cellStyle name="_Column3_Ergebnisrechnung_FCH_IST_072005ytd" xfId="40514" xr:uid="{1159AE8C-187C-4E7D-9F4A-6B2A32D555DF}"/>
    <cellStyle name="_Column3_FDL__VIS September offiziell" xfId="40515" xr:uid="{2A790277-8FCB-42AC-82F6-340A30ADAB16}"/>
    <cellStyle name="_Column3_FDL__VIS September offiziell 2" xfId="40516" xr:uid="{809C7643-2C81-4FC2-A5D4-E36E730BCFEF}"/>
    <cellStyle name="_Column3_FDL__VIS September offiziell 3" xfId="40517" xr:uid="{2F4C16F5-600C-4F19-802D-33253C3973A9}"/>
    <cellStyle name="_Column3_FDL__VIS September offiziell 4" xfId="40518" xr:uid="{90211F51-31A9-4FC6-80E6-2C505C3385F8}"/>
    <cellStyle name="_Column3_FDL__VIS September offiziell 5" xfId="40519" xr:uid="{DBAE15A1-0B08-475B-B35A-16617F1334BF}"/>
    <cellStyle name="_Column3_Filiale_03 Staudi neueste Fassung_b " xfId="40520" xr:uid="{0A24E4B8-ED73-4AE2-BA18-A8864CE1EEB7}"/>
    <cellStyle name="_Column3_Filiale_03 Staudi neueste Fassung_b  2" xfId="40521" xr:uid="{F184BB60-EB88-45D2-ADB7-C0698328ED24}"/>
    <cellStyle name="_Column3_Filiale_03 Staudi neueste Fassung_b  3" xfId="40522" xr:uid="{14EF082E-282B-4FEC-8DFA-66B2EE72074E}"/>
    <cellStyle name="_Column3_Filiale_03 Staudi neueste Fassung_b  4" xfId="40523" xr:uid="{7FB63E3E-D449-4D87-9675-39CD68DF5E5D}"/>
    <cellStyle name="_Column3_Filiale_03 Staudi neueste Fassung_b  5" xfId="40524" xr:uid="{81779533-F7E4-4BA6-BBFA-F189C073396B}"/>
    <cellStyle name="_Column3_Filius 2005 IS vollständig 2005-07-01" xfId="40525" xr:uid="{2F5BE8AE-4ED4-4361-B3D2-B9DD696CB704}"/>
    <cellStyle name="_Column3_Filius 2005 Wertekopien 2005-06-14" xfId="40526" xr:uid="{D06B3E02-C0A3-43D6-A547-DF58B774FB34}"/>
    <cellStyle name="_Column3_Filius_2005_-_FN_an_Susat_2005-05-27" xfId="40527" xr:uid="{40E75177-9E3E-4820-8732-3ACA018C4687}"/>
    <cellStyle name="_Column3_Filius_2005_-_FN_an_Susat_2005-06-28" xfId="40528" xr:uid="{EF85D4C8-9548-4F9D-9430-DFB84BFABBF2}"/>
    <cellStyle name="_Column3_FRN (Modell 2.9) bis 2008_Plan AR_Protokoll" xfId="40529" xr:uid="{F97069D5-5FE1-42DC-A104-8BA57B522D05}"/>
    <cellStyle name="_Column3_FRN (Modell 3.0_Basis KPMG) Plananpassungen" xfId="40530" xr:uid="{45928581-FE85-4713-A24B-B7EBCB5E60A1}"/>
    <cellStyle name="_Column3_FRN (Modell 4.0_Basis KPMG_01-07) Plananpassungen" xfId="40531" xr:uid="{060CEBD2-95BE-41B5-BAB5-D940A894A1D5}"/>
    <cellStyle name="_Column3_infor 2004 - Daten Susat 2004-04-21" xfId="40532" xr:uid="{95E3FFFF-37F4-4C02-82F8-322C7BC20B25}"/>
    <cellStyle name="_Column3_infor 2004 - Daten Susat UK 2004-04-23" xfId="40533" xr:uid="{D8589EAB-28AB-48EE-BDB5-A969F9B2B0E9}"/>
    <cellStyle name="_Column3_Input für voraussichtliche weitere Änderungen" xfId="40534" xr:uid="{7239E96C-BC52-4098-983B-5DA9ED1EE69B}"/>
    <cellStyle name="_Column3_Input für voraussichtliche weitere Änderungen 2" xfId="40535" xr:uid="{57975EAD-9648-4E3C-82B8-69982AD4A79D}"/>
    <cellStyle name="_Column3_Input für voraussichtliche weitere Änderungen 3" xfId="40536" xr:uid="{3BA794E1-5594-42A6-9BA9-E58008725800}"/>
    <cellStyle name="_Column3_Input für voraussichtliche weitere Änderungen 4" xfId="40537" xr:uid="{34007771-ED6B-40CC-A67D-4A0CAB415B24}"/>
    <cellStyle name="_Column3_Input für voraussichtliche weitere Änderungen 5" xfId="40538" xr:uid="{73B3FDF3-8BBB-431E-9F47-EEE00DB3CE66}"/>
    <cellStyle name="_Column3_Inter-Gilde 2003 Modell Gilde 2003-08-22" xfId="40539" xr:uid="{20AD262B-2371-4A1E-8E05-4A666276C873}"/>
    <cellStyle name="_Column3_Inter-Gilde 2003 Modell Hasseröder 2003-08-18" xfId="40540" xr:uid="{291997B6-F2CE-46D1-9AF2-9083A4A35C37}"/>
    <cellStyle name="_Column3_Konsolidierungsreport Budget" xfId="40541" xr:uid="{A3141399-A661-4D10-96AC-28E85C40D1A9}"/>
    <cellStyle name="_Column3_Mappe1" xfId="40542" xr:uid="{77FD3091-D4E2-4679-8481-55C7AFFAD272}"/>
    <cellStyle name="_Column3_MOB (Modell 1.0)" xfId="40543" xr:uid="{3F0D5D2C-C028-4937-95FE-C9561F9B16F8}"/>
    <cellStyle name="_Column3_MOB (Modell 2.0) bis 2008" xfId="40544" xr:uid="{93A25FED-37BF-4005-9073-C21C4A0B2656}"/>
    <cellStyle name="_Column3_Modell_01" xfId="40545" xr:uid="{ED6463B8-ECE9-4F5A-93F8-3D6DAD278666}"/>
    <cellStyle name="_Column3_Modell_2_Vollaussch" xfId="40546" xr:uid="{5D842B36-3FEF-42FA-A277-EB3061B6C6D3}"/>
    <cellStyle name="_Column3_Nr3 ghs-impV3_sep_master" xfId="40547" xr:uid="{7A7C1C49-1D37-4B36-87DE-B52AF992D2BA}"/>
    <cellStyle name="_Column3_Nr3 ghs-impV3_sep_master_neu" xfId="40548" xr:uid="{6F91A2F6-E316-45E5-93A9-F8DBCC80D926}"/>
    <cellStyle name="_Column3_Sachaufwand IST 2009 nach Gesellschaften" xfId="40549" xr:uid="{25A2583E-71F1-4BA0-AD33-F0C072C841C3}"/>
    <cellStyle name="_Column3_Sachkosten 201006 aus Datenbank_20100803_Ggü." xfId="40550" xr:uid="{FE303627-89B1-4F37-B088-D7D1E5F4171E}"/>
    <cellStyle name="_Column3_Sachkosten 201007 aus Datenbank_20100830_Ggü." xfId="40551" xr:uid="{A26EA7FF-08FB-4681-88E0-6ABB8AECB57C}"/>
    <cellStyle name="_Column3_Sachkosten 201009 aus Datenbank_20101027_Ggü." xfId="40552" xr:uid="{4DF7AF38-A2FF-4BE6-9FC5-9DBB56C16205}"/>
    <cellStyle name="_Column3_Sachkosten Nov 2010 _Stand 20101223 final" xfId="40553" xr:uid="{160E41A8-2B49-4172-AB40-6ECF92BE521E}"/>
    <cellStyle name="_Column3_Sachkosten Nov 2010 _Stand 20101223 final 2" xfId="40554" xr:uid="{9D0C0913-A491-4C7F-9D4B-E305E9DE6422}"/>
    <cellStyle name="_Column3_Sachkosten Nov 2010 _Stand 20101223 final 3" xfId="40555" xr:uid="{533AC35B-951F-494E-8E1D-319D6A06F35D}"/>
    <cellStyle name="_Column3_Sachkosten Nov 2010 _Stand 20101223 final 4" xfId="40556" xr:uid="{BD4E0AD4-03F9-4D23-953B-AB2EAA34FCD5}"/>
    <cellStyle name="_Column3_Sachkosten Nov 2010 _Stand 20101223 final 5" xfId="40557" xr:uid="{E4809751-F2AE-48D4-AD37-209780503999}"/>
    <cellStyle name="_Column3_Sachkosten Nov 2010 blanko" xfId="40558" xr:uid="{9A18C3C5-5D4B-4EE4-B790-1CFA9C4ECE5C}"/>
    <cellStyle name="_Column3_Sachkosten Nov 2010 blanko 2" xfId="40559" xr:uid="{CDCAFB65-728A-450C-804C-9B0128EE6B00}"/>
    <cellStyle name="_Column3_Sachkosten Nov 2010 blanko 3" xfId="40560" xr:uid="{3EF6A711-22A8-474E-A7CB-473383978B3E}"/>
    <cellStyle name="_Column3_Sachkosten Nov 2010 blanko 4" xfId="40561" xr:uid="{85F8C756-CC5E-49FA-9F4B-6C6157BF9DF2}"/>
    <cellStyle name="_Column3_Sachkosten Nov 2010 blanko 5" xfId="40562" xr:uid="{AC0DEA35-7695-4A90-B660-937430F017B0}"/>
    <cellStyle name="_Column3_Sonderwert Einlagenrückgewähr Szenarien" xfId="40563" xr:uid="{82642908-B68B-4D9A-B8DD-34C6DD7764EE}"/>
    <cellStyle name="_Column3_Structure_2004_05" xfId="40564" xr:uid="{4BB653B5-4CBD-411A-A35B-D4ACA16E320F}"/>
    <cellStyle name="_Column3_Structure_2004_05 2" xfId="40565" xr:uid="{54557FF7-A65D-42AB-A1F7-689B5FDB0B7F}"/>
    <cellStyle name="_Column3_Structure_2004_05 3" xfId="40566" xr:uid="{DEEE272A-40EA-4E45-AB82-29FB0124DF17}"/>
    <cellStyle name="_Column3_Structure_2004_05 4" xfId="40567" xr:uid="{C6F2EA4B-6A2D-4006-B2A5-BE02706EB599}"/>
    <cellStyle name="_Column3_Structure_2004_05 5" xfId="40568" xr:uid="{83CA1E41-773A-4A91-B3C0-66B2438393C2}"/>
    <cellStyle name="_Column3_Struktur 2005" xfId="40569" xr:uid="{011D834C-EA1A-4E2C-96CA-8A14BAA48C6D}"/>
    <cellStyle name="_Column3_Szenarien" xfId="40570" xr:uid="{BCABB3A2-7D75-4493-AB87-91153F25FEB5}"/>
    <cellStyle name="_Column3_Szenarien_01-07" xfId="40571" xr:uid="{481890F1-6B9F-4373-A37D-1703B65A1458}"/>
    <cellStyle name="_Column3_Unterlagen Susat" xfId="40572" xr:uid="{B6C5499A-E540-436A-9468-F469FC732F2B}"/>
    <cellStyle name="_Column3_Vis_Konzern_12_P" xfId="40574" xr:uid="{4B1FE6B8-2309-47FD-8A22-BEE078136148}"/>
    <cellStyle name="_Column3_Vis_Konzern_12_P 2" xfId="40575" xr:uid="{9E626D1B-A0F2-4B86-B8FA-96A35BFEAEC0}"/>
    <cellStyle name="_Column3_Vis_Konzern_12_P 3" xfId="40576" xr:uid="{D089FA4D-BA0B-47D4-957B-91DF303CB221}"/>
    <cellStyle name="_Column3_Vis_Konzern_12_P 4" xfId="40577" xr:uid="{E1189214-CA27-47E4-9147-02BEECCF874F}"/>
    <cellStyle name="_Column3_Vis_Konzern_12_P 5" xfId="40578" xr:uid="{8C5EF1E6-61FA-46D6-9BE9-6D2F4A549D18}"/>
    <cellStyle name="_Column3_Vorbereitende_Tabellen_Planung200811" xfId="40579" xr:uid="{8939F97D-F965-4CE1-A137-29D20901FF88}"/>
    <cellStyle name="_Column3_Wertkopien Susat 2005-06-08" xfId="40573" xr:uid="{3162FC59-C433-4E14-A709-9F0A3AC1E0CF}"/>
    <cellStyle name="_Column4" xfId="40580" xr:uid="{4DE79483-76B1-4037-9923-5CCBC1BC40C5}"/>
    <cellStyle name="_Column4 2" xfId="40581" xr:uid="{45828251-7590-4A29-840E-AFB39061CC06}"/>
    <cellStyle name="_Column4_8_MIK Balance Sheet and P&amp;L" xfId="40582" xr:uid="{CF36B0F0-6534-4795-B5C6-FDD88C6AE815}"/>
    <cellStyle name="_Column4_Alle Töchter PlanDaten  mit Namen + mit Pers.kosten" xfId="40583" xr:uid="{BA39C263-5C13-4A5D-8CFC-0E0A320B0B64}"/>
    <cellStyle name="_Column4_am 22.06.05 von KPMG erhalten" xfId="40584" xr:uid="{2AE3A0C9-E6B5-4A8B-B2E8-501144FA6144}"/>
    <cellStyle name="_Column4_Analysedatei für 2010.01-03 _Stand 20100419_Einheiten Kostenkoord. 3 DB" xfId="40585" xr:uid="{54017DC4-9BE9-4E96-9739-B5A6E9684FB1}"/>
    <cellStyle name="_Column4_Analysedatei nur VerwA  für 201010 aus 2010.06_Einheiten mit SVSW1_Original" xfId="40586" xr:uid="{2D665DEA-AD87-49F3-BCA6-D5D2F88F7207}"/>
    <cellStyle name="_Column4_Detail Structure TB II" xfId="40587" xr:uid="{CDB78E6D-FE81-40D8-92B9-47FB4D354517}"/>
    <cellStyle name="_Column4_dp01" xfId="40588" xr:uid="{3E9FFC9F-9105-418F-9212-EC98FDCEAD02}"/>
    <cellStyle name="_Column4_dp01reg" xfId="40589" xr:uid="{5F74D5AB-ECC2-4489-B8D3-3615EFF49B91}"/>
    <cellStyle name="_Column4_DP02" xfId="40590" xr:uid="{120F8542-3A9C-448F-915F-CC742A03B76D}"/>
    <cellStyle name="_Column4_DP03" xfId="40591" xr:uid="{D88CBFB0-1E02-4EE7-B14C-A8E9F70112CE}"/>
    <cellStyle name="_Column4_DP04" xfId="40592" xr:uid="{5D754260-CC6A-4641-9A4B-325E163151DD}"/>
    <cellStyle name="_Column4_Ergebnisrechnung_FCH_IST_072005ytd" xfId="40593" xr:uid="{E6709898-1143-4A15-98C9-053988626617}"/>
    <cellStyle name="_Column4_FDL__VIS September offiziell" xfId="40594" xr:uid="{06EE0AB5-17E4-49F7-A0DB-28C53FDAC937}"/>
    <cellStyle name="_Column4_FDL__VIS September offiziell 2" xfId="40595" xr:uid="{98EBB5FE-37AD-4CA3-9F74-7EB098FEEABC}"/>
    <cellStyle name="_Column4_FDL__VIS September offiziell 3" xfId="40596" xr:uid="{8F5B218D-FAC9-44B9-B189-B1589FC9A359}"/>
    <cellStyle name="_Column4_FDL__VIS September offiziell 4" xfId="40597" xr:uid="{82386C0E-20C2-4C18-9D92-7CE9BDDE2893}"/>
    <cellStyle name="_Column4_FDL__VIS September offiziell 5" xfId="40598" xr:uid="{BE7D21EC-8111-4014-974F-6C2E6EF188BF}"/>
    <cellStyle name="_Column4_Filiale_03 Staudi neueste Fassung_b " xfId="40599" xr:uid="{0C5E861D-EB7C-4009-95D4-E65B70D91B25}"/>
    <cellStyle name="_Column4_Filiale_03 Staudi neueste Fassung_b  2" xfId="40600" xr:uid="{7906034C-BC24-4C1B-889F-BBA163BB60E8}"/>
    <cellStyle name="_Column4_Filiale_03 Staudi neueste Fassung_b  3" xfId="40601" xr:uid="{63FCCF80-1A36-4344-BA36-C22B6EDA4FD5}"/>
    <cellStyle name="_Column4_Filiale_03 Staudi neueste Fassung_b  4" xfId="40602" xr:uid="{B5886DD7-AA7C-4FDF-B18B-8892CC0E297C}"/>
    <cellStyle name="_Column4_Filiale_03 Staudi neueste Fassung_b  5" xfId="40603" xr:uid="{98019390-0A60-4597-896F-DC0D30F4BAD3}"/>
    <cellStyle name="_Column4_Filius 2005 IS vollständig 2005-07-01" xfId="40604" xr:uid="{31BC4D72-317F-4F42-A8ED-8EB68E7BE160}"/>
    <cellStyle name="_Column4_Filius 2005 Wertekopien 2005-06-14" xfId="40605" xr:uid="{D5798BDD-461F-4888-B7FE-C276799E0AF5}"/>
    <cellStyle name="_Column4_Filius_2005_-_FN_an_Susat_2005-05-27" xfId="40606" xr:uid="{09582FCF-1572-48C6-8F06-51F31DC697BB}"/>
    <cellStyle name="_Column4_Filius_2005_-_FN_an_Susat_2005-06-28" xfId="40607" xr:uid="{849E9F2D-C165-4F63-B71C-15A1C775C842}"/>
    <cellStyle name="_Column4_FRN (Modell 2.9) bis 2008_Plan AR_Protokoll" xfId="40608" xr:uid="{B9F260C5-4871-4AF7-A1A0-6086DB5992C8}"/>
    <cellStyle name="_Column4_FRN (Modell 2.9) bis 2008_Plan AR_Protokoll 2" xfId="40609" xr:uid="{5A0FB781-E210-4AF7-99F1-68E11BF0477B}"/>
    <cellStyle name="_Column4_FRN (Modell 3.0_Basis KPMG) Plananpassungen" xfId="40610" xr:uid="{1CC3E731-437B-4D33-81E1-CE8B9A24B592}"/>
    <cellStyle name="_Column4_FRN (Modell 4.0_Basis KPMG_01-07) Plananpassungen" xfId="40611" xr:uid="{561AADA3-EE8E-4372-9374-70F15701D962}"/>
    <cellStyle name="_Column4_infor 2004 - Daten Susat 2004-04-21" xfId="40612" xr:uid="{E137D53D-87C1-4D24-8420-ECAA8F649BC7}"/>
    <cellStyle name="_Column4_infor 2004 - Daten Susat UK 2004-04-23" xfId="40613" xr:uid="{FD923469-31DC-4EA9-B3F3-18D2905F9C5C}"/>
    <cellStyle name="_Column4_Input für voraussichtliche weitere Änderungen" xfId="40614" xr:uid="{952CF0D1-14F7-494F-92DA-EFF6D1B07490}"/>
    <cellStyle name="_Column4_Input für voraussichtliche weitere Änderungen 2" xfId="40615" xr:uid="{A7A9D7F0-FDBA-4D5A-9557-BBA14BB606E5}"/>
    <cellStyle name="_Column4_Input für voraussichtliche weitere Änderungen 3" xfId="40616" xr:uid="{FBA100CE-D25D-48F4-BFDF-245421411B3C}"/>
    <cellStyle name="_Column4_Input für voraussichtliche weitere Änderungen 4" xfId="40617" xr:uid="{99176EBF-D10A-4E4A-92D6-CB242B797037}"/>
    <cellStyle name="_Column4_Input für voraussichtliche weitere Änderungen 5" xfId="40618" xr:uid="{86458EE3-5E9E-43EA-84C3-E28AE49A61BD}"/>
    <cellStyle name="_Column4_Inter-Gilde 2003 Modell Gilde 2003-08-22" xfId="40619" xr:uid="{4D5EDA9F-93F9-445D-BE28-29A065D6EF74}"/>
    <cellStyle name="_Column4_Inter-Gilde 2003 Modell Gilde 2003-08-22 2" xfId="40620" xr:uid="{53C2B317-2BB7-422B-9695-A15460A9ECED}"/>
    <cellStyle name="_Column4_Inter-Gilde 2003 Modell Hasseröder 2003-08-18" xfId="40621" xr:uid="{14AB368E-3857-41DF-83B1-BA86F39BF8EE}"/>
    <cellStyle name="_Column4_Inter-Gilde 2003 Modell Hasseröder 2003-08-18 2" xfId="40622" xr:uid="{83A685D0-1782-4BA7-A4F3-E0F563C4B938}"/>
    <cellStyle name="_Column4_Konsolidierungsreport Budget" xfId="40623" xr:uid="{52F49AA3-D2D5-4E1B-A72D-DFB3DC7C18E6}"/>
    <cellStyle name="_Column4_Mappe1" xfId="40624" xr:uid="{BD8BB6D5-9031-4634-AF9C-D5CBD8813739}"/>
    <cellStyle name="_Column4_Mappe1 2" xfId="40625" xr:uid="{FF6D1085-72AA-416E-923D-8F496E26A077}"/>
    <cellStyle name="_Column4_MOB (Modell 1.0)" xfId="40626" xr:uid="{DA993E43-2E64-4709-B0DD-A81CEF8CDE1C}"/>
    <cellStyle name="_Column4_MOB (Modell 1.0) 2" xfId="40627" xr:uid="{DF403767-4DB6-4A4E-8E40-5F0F348A754E}"/>
    <cellStyle name="_Column4_MOB (Modell 2.0) bis 2008" xfId="40628" xr:uid="{FCBB5DBA-35E0-496E-A5A9-FB92430A3452}"/>
    <cellStyle name="_Column4_MOB (Modell 2.0) bis 2008 2" xfId="40629" xr:uid="{5200A458-5A69-4F21-891B-0EC390EB8D99}"/>
    <cellStyle name="_Column4_Modell_01" xfId="40630" xr:uid="{429F5207-B581-4A41-B133-1300D737A0CB}"/>
    <cellStyle name="_Column4_Modell_01 2" xfId="40631" xr:uid="{2459AA74-6D6E-4191-B8F2-0B4322A6D464}"/>
    <cellStyle name="_Column4_Modell_2_Vollaussch" xfId="40632" xr:uid="{C68BC82F-3711-4B16-A319-A74CC7509C09}"/>
    <cellStyle name="_Column4_Monatisierung_2010_Home Finance" xfId="40633" xr:uid="{902B2A0F-F3FA-4A88-9C25-E20B61810DA0}"/>
    <cellStyle name="_Column4_Nr3 ghs-impV3_sep_master" xfId="40634" xr:uid="{6D6E87E3-D6DE-4ABB-96A2-6F178F3C2FF3}"/>
    <cellStyle name="_Column4_Nr3 ghs-impV3_sep_master 2" xfId="40635" xr:uid="{2B2C3B6A-46B7-4246-9C90-B5CBA7ADA0E4}"/>
    <cellStyle name="_Column4_Nr3 ghs-impV3_sep_master_neu" xfId="40636" xr:uid="{9C6EFEBF-5460-4654-B5C3-36EE3A4D0221}"/>
    <cellStyle name="_Column4_Nr3 ghs-impV3_sep_master_neu 2" xfId="40637" xr:uid="{019A97F9-11FC-45F0-A40D-EACC23E618B4}"/>
    <cellStyle name="_Column4_PlanDaten_GuV_Home Finance" xfId="40638" xr:uid="{246199E6-1338-4D01-BB51-2B63167BEB2C}"/>
    <cellStyle name="_Column4_Sachaufwand IST 2009 nach Gesellschaften" xfId="40639" xr:uid="{4F62C078-D475-4E9B-90C2-8B03BA9B0F28}"/>
    <cellStyle name="_Column4_Sachkosten 201006 aus Datenbank_20100803_Ggü." xfId="40640" xr:uid="{15441AFD-A697-4A5C-8C21-23178CF465CF}"/>
    <cellStyle name="_Column4_Sachkosten 201007 aus Datenbank_20100830_Ggü." xfId="40641" xr:uid="{ED97872F-4888-44E8-A514-9B3A461067A7}"/>
    <cellStyle name="_Column4_Sachkosten 201009 aus Datenbank_20101027_Ggü." xfId="40642" xr:uid="{87A3483F-8C87-40FD-B2CE-C9D7E8B2C7FB}"/>
    <cellStyle name="_Column4_Sachkosten Nov 2010 _Stand 20101223 final" xfId="40643" xr:uid="{1FED8F1B-5253-4809-BF7D-A14A59CDF381}"/>
    <cellStyle name="_Column4_Sachkosten Nov 2010 _Stand 20101223 final 2" xfId="40644" xr:uid="{A7B9F858-FEA3-4BDB-92C5-AB3E4B775B93}"/>
    <cellStyle name="_Column4_Sachkosten Nov 2010 _Stand 20101223 final 3" xfId="40645" xr:uid="{781C41B1-934B-400F-8F6C-6991FB55A65F}"/>
    <cellStyle name="_Column4_Sachkosten Nov 2010 _Stand 20101223 final 4" xfId="40646" xr:uid="{947A75D0-DEEF-4179-A87E-0EC1ACD95CC4}"/>
    <cellStyle name="_Column4_Sachkosten Nov 2010 _Stand 20101223 final 5" xfId="40647" xr:uid="{2C46AFEC-EF90-484B-BBCD-BA6DB643B768}"/>
    <cellStyle name="_Column4_Sachkosten Nov 2010 blanko" xfId="40648" xr:uid="{C185FE37-BFAA-4A30-AFA8-CFE4928C85C4}"/>
    <cellStyle name="_Column4_Sachkosten Nov 2010 blanko 2" xfId="40649" xr:uid="{AC10CD4A-1EE5-4C41-962E-5F264114E20B}"/>
    <cellStyle name="_Column4_Sachkosten Nov 2010 blanko 3" xfId="40650" xr:uid="{83ED99C3-8C60-4A7D-89F3-829D11206919}"/>
    <cellStyle name="_Column4_Sachkosten Nov 2010 blanko 4" xfId="40651" xr:uid="{4279C063-D8DC-4BAD-B9D1-E3C1007CC42E}"/>
    <cellStyle name="_Column4_Sachkosten Nov 2010 blanko 5" xfId="40652" xr:uid="{29AF4958-821E-41D0-A99F-5F3F93416B67}"/>
    <cellStyle name="_Column4_Sonderwert Einlagenrückgewähr Szenarien" xfId="40653" xr:uid="{BEC8E945-21C1-4CB1-A902-EBE8E3004784}"/>
    <cellStyle name="_Column4_Structure_2004_05" xfId="40654" xr:uid="{E0B9A18D-9EDC-4B9C-8B4F-CA83909FE077}"/>
    <cellStyle name="_Column4_Structure_2004_05 2" xfId="40655" xr:uid="{459FFEFA-A0E3-4617-B646-9910C52A076F}"/>
    <cellStyle name="_Column4_Structure_2004_05 3" xfId="40656" xr:uid="{E262CF9C-AE2C-4AA3-90E6-B89799D5C854}"/>
    <cellStyle name="_Column4_Structure_2004_05 4" xfId="40657" xr:uid="{13F81545-FE32-48F9-BA73-A49D765BD0E7}"/>
    <cellStyle name="_Column4_Structure_2004_05 5" xfId="40658" xr:uid="{FF605C4A-269F-4E5E-986C-782521FFB30E}"/>
    <cellStyle name="_Column4_Struktur 2005" xfId="40659" xr:uid="{35168755-AEF0-4EE7-884A-96BBEBBF9969}"/>
    <cellStyle name="_Column4_Szenarien" xfId="40660" xr:uid="{C79D4C14-90AD-4B34-AF2C-A835705A2EBC}"/>
    <cellStyle name="_Column4_Szenarien 2" xfId="40661" xr:uid="{127E715B-473D-4680-ACA6-825A4B6D79F0}"/>
    <cellStyle name="_Column4_Szenarien_01-07" xfId="40662" xr:uid="{D3F7AECF-C53B-474A-9A41-4E0729E7AF6D}"/>
    <cellStyle name="_Column4_Szenarien_01-07 2" xfId="40663" xr:uid="{C27EBF02-C40B-4BFD-9CDC-E91941D7DEE3}"/>
    <cellStyle name="_Column4_Unterlagen Susat" xfId="40664" xr:uid="{6DAD98CA-E317-4566-AE28-463469A3620D}"/>
    <cellStyle name="_Column4_Vergangenheit und Planung Sovello V1AUl" xfId="40665" xr:uid="{E77E276C-60D0-4D12-8CCA-447EC66CDAC0}"/>
    <cellStyle name="_Column4_Vis_Konzern_12_P" xfId="40667" xr:uid="{17E07730-993E-40F9-8F4F-31B11FA9E334}"/>
    <cellStyle name="_Column4_Vis_Konzern_12_P 2" xfId="40668" xr:uid="{01A382D2-DE0D-4919-A637-1EDC3167CD83}"/>
    <cellStyle name="_Column4_Vis_Konzern_12_P 3" xfId="40669" xr:uid="{641B6946-808C-4031-B43A-0C96201E13EF}"/>
    <cellStyle name="_Column4_Vis_Konzern_12_P 4" xfId="40670" xr:uid="{5DC0CB06-CD37-4313-B4DC-2535DBD24E3D}"/>
    <cellStyle name="_Column4_Vis_Konzern_12_P 5" xfId="40671" xr:uid="{2A50925E-7F3B-47B9-978B-BD64B24D4F22}"/>
    <cellStyle name="_Column4_Vorbereitende_Tabellen_Planung200811" xfId="40672" xr:uid="{B08F29C6-AF3F-4B68-8648-CAAE93F9388A}"/>
    <cellStyle name="_Column4_Wertkopien Susat 2005-06-08" xfId="40666" xr:uid="{0ABB6913-A1B3-40BB-93ED-AEBAAF4E5835}"/>
    <cellStyle name="_Column5" xfId="40673" xr:uid="{4CAD6CDF-4C3C-418E-8ECC-171204B8EC9F}"/>
    <cellStyle name="_Column5_Alle Töchter PlanDaten  mit Namen + mit Pers.kosten" xfId="40674" xr:uid="{1B980D67-4663-43ED-9D67-47B7E2521DAB}"/>
    <cellStyle name="_Column5_am 22.06.05 von KPMG erhalten" xfId="40675" xr:uid="{A3B488F0-171A-41F1-B7AD-8D1698CE419F}"/>
    <cellStyle name="_Column5_Analysedatei für 2010.01-03 _Stand 20100419_Einheiten Kostenkoord. 3 DB" xfId="40676" xr:uid="{64F14F6A-A14B-4AC5-B58E-22161940A757}"/>
    <cellStyle name="_Column5_Analysedatei nur VerwA  für 201010 aus 2010.06_Einheiten mit SVSW1_Original" xfId="40677" xr:uid="{31E57D16-188A-4FD9-AC7E-25DDFE0C49D4}"/>
    <cellStyle name="_Column5_Detail Structure TB II" xfId="40678" xr:uid="{BA0ED1C1-27C4-426F-898F-F1CEDFF717C3}"/>
    <cellStyle name="_Column5_dp01" xfId="40679" xr:uid="{5CA73777-F4E6-4850-91E1-F02238677CF3}"/>
    <cellStyle name="_Column5_dp01reg" xfId="40680" xr:uid="{E7EB5B12-0AA2-4CF0-A54A-1BB40EBA2A36}"/>
    <cellStyle name="_Column5_DP02" xfId="40681" xr:uid="{6BA35F6E-B4FC-4C73-9E55-0134C101CCF3}"/>
    <cellStyle name="_Column5_DP03" xfId="40682" xr:uid="{2AFC92D2-C62F-4444-8C62-3EBB82104C6F}"/>
    <cellStyle name="_Column5_DP04" xfId="40683" xr:uid="{6539AD36-C337-44EE-BA51-D41FAA384E12}"/>
    <cellStyle name="_Column5_Ergebnisrechnung_FCH_IST_072005ytd" xfId="40684" xr:uid="{8A2756D4-D483-4BAB-8A0D-BF2B953DABD8}"/>
    <cellStyle name="_Column5_FDL__VIS September offiziell" xfId="40685" xr:uid="{9CF21A99-5CFB-4D4A-974C-03B781DB07C8}"/>
    <cellStyle name="_Column5_FDL__VIS September offiziell 2" xfId="40686" xr:uid="{43A90A68-4450-43F2-A4ED-CC7CEC503D21}"/>
    <cellStyle name="_Column5_FDL__VIS September offiziell 3" xfId="40687" xr:uid="{04D77D4E-91AD-4161-893F-FE2E3B8257DA}"/>
    <cellStyle name="_Column5_FDL__VIS September offiziell 4" xfId="40688" xr:uid="{202BB64E-F4C4-439B-A8EF-E472E7DFAA00}"/>
    <cellStyle name="_Column5_FDL__VIS September offiziell 5" xfId="40689" xr:uid="{C316E52F-30A9-4087-9842-F13EE609F231}"/>
    <cellStyle name="_Column5_Filiale_03 Staudi neueste Fassung_b " xfId="40690" xr:uid="{82487E8D-1D72-4DDC-8712-6B4861F9C398}"/>
    <cellStyle name="_Column5_Filiale_03 Staudi neueste Fassung_b  2" xfId="40691" xr:uid="{851256E8-3A55-4B78-8EBE-F2B129109B6C}"/>
    <cellStyle name="_Column5_Filiale_03 Staudi neueste Fassung_b  3" xfId="40692" xr:uid="{CCDA905C-FB39-4642-8D51-29DA9CA6B86C}"/>
    <cellStyle name="_Column5_Filiale_03 Staudi neueste Fassung_b  4" xfId="40693" xr:uid="{475CB7D2-52F5-497E-9860-B090DB1D8A65}"/>
    <cellStyle name="_Column5_Filiale_03 Staudi neueste Fassung_b  5" xfId="40694" xr:uid="{6506EF8A-FAE4-4977-A77D-2BFD1C1E2B91}"/>
    <cellStyle name="_Column5_Filius 2005 IS vollständig 2005-07-01" xfId="40695" xr:uid="{E5287A1A-098E-4E5C-9057-FEC3EF8EBE52}"/>
    <cellStyle name="_Column5_Filius 2005 Wertekopien 2005-06-14" xfId="40696" xr:uid="{47640320-2F75-477D-A2A5-E50046214CD2}"/>
    <cellStyle name="_Column5_Filius_2005_-_FN_an_Susat_2005-05-27" xfId="40697" xr:uid="{2E65F82B-5FAE-4F04-A4D9-64A083B77484}"/>
    <cellStyle name="_Column5_Filius_2005_-_FN_an_Susat_2005-06-28" xfId="40698" xr:uid="{A8D8A81A-9A37-4D27-B78B-AD362924C004}"/>
    <cellStyle name="_Column5_FRN (Modell 2.9) bis 2008_Plan AR_Protokoll" xfId="40699" xr:uid="{CC3DEAFF-A9CE-412F-BC9A-5A4E9E6BD17E}"/>
    <cellStyle name="_Column5_FRN (Modell 3.0_Basis KPMG) Plananpassungen" xfId="40700" xr:uid="{B8E8C94A-BD24-4051-A137-B71271F9B22E}"/>
    <cellStyle name="_Column5_FRN (Modell 4.0_Basis KPMG_01-07) Plananpassungen" xfId="40701" xr:uid="{F55BE355-DDFA-4AA7-A80B-84E6794CE7A6}"/>
    <cellStyle name="_Column5_infor 2004 - Daten Susat 2004-04-21" xfId="40702" xr:uid="{3AF7B566-AEEE-4795-8C44-D8C84E25AE02}"/>
    <cellStyle name="_Column5_infor 2004 - Daten Susat UK 2004-04-23" xfId="40703" xr:uid="{73E94905-C9D5-4361-A7E5-8947226AF86A}"/>
    <cellStyle name="_Column5_Input für voraussichtliche weitere Änderungen" xfId="40704" xr:uid="{DA011DA2-1B9D-4603-A5B1-AE6062A7F148}"/>
    <cellStyle name="_Column5_Input für voraussichtliche weitere Änderungen 2" xfId="40705" xr:uid="{B406308B-7FC5-459D-A906-17B00807F8B5}"/>
    <cellStyle name="_Column5_Input für voraussichtliche weitere Änderungen 3" xfId="40706" xr:uid="{06240C9B-B8A3-4D85-8C4F-772C9863E6CC}"/>
    <cellStyle name="_Column5_Input für voraussichtliche weitere Änderungen 4" xfId="40707" xr:uid="{A1AC005D-E6E0-44EC-B303-9EDEE8666772}"/>
    <cellStyle name="_Column5_Input für voraussichtliche weitere Änderungen 5" xfId="40708" xr:uid="{F4021C94-0921-4744-9804-7EE41D6C1537}"/>
    <cellStyle name="_Column5_Inter-Gilde 2003 Modell Gilde 2003-08-22" xfId="40709" xr:uid="{417E7BF8-095D-4E79-980B-DAB8700C548C}"/>
    <cellStyle name="_Column5_Inter-Gilde 2003 Modell Hasseröder 2003-08-18" xfId="40710" xr:uid="{75B35708-E482-4350-A034-9571B7EC9AEA}"/>
    <cellStyle name="_Column5_Konsolidierungsreport Budget" xfId="40711" xr:uid="{69D716FD-27B6-4B09-8732-345734671354}"/>
    <cellStyle name="_Column5_Mappe1" xfId="40712" xr:uid="{2C513EDA-DC17-4AC0-ABC3-64C5FDA77CCB}"/>
    <cellStyle name="_Column5_MOB (Modell 1.0)" xfId="40713" xr:uid="{F639D3C9-EA76-4462-9F89-FD8F40E90253}"/>
    <cellStyle name="_Column5_MOB (Modell 2.0) bis 2008" xfId="40714" xr:uid="{9BBB6A3B-B1C7-4E11-AB2D-3612FAF6D1C4}"/>
    <cellStyle name="_Column5_Modell_01" xfId="40715" xr:uid="{E3A8169E-AA95-47FF-90C8-3F309F4AEF47}"/>
    <cellStyle name="_Column5_Modell_2_Vollaussch" xfId="40716" xr:uid="{B4D643D5-71C8-40BF-AA69-C1CFC9CE1E43}"/>
    <cellStyle name="_Column5_Nr3 ghs-impV3_sep_master" xfId="40717" xr:uid="{6BFA39DB-6E16-4F60-B27D-ECA95ED963A9}"/>
    <cellStyle name="_Column5_Nr3 ghs-impV3_sep_master_neu" xfId="40718" xr:uid="{AB47423F-7C58-40D6-86A5-13630766FA85}"/>
    <cellStyle name="_Column5_Sachaufwand IST 2009 nach Gesellschaften" xfId="40719" xr:uid="{AC82DF8C-6E84-46B7-A027-1184A5AAE7C4}"/>
    <cellStyle name="_Column5_Sachkosten 201006 aus Datenbank_20100803_Ggü." xfId="40720" xr:uid="{3BA34619-CC9D-4C58-8E6D-B4808DC26052}"/>
    <cellStyle name="_Column5_Sachkosten 201007 aus Datenbank_20100830_Ggü." xfId="40721" xr:uid="{AF54E829-036E-4E0D-B1F9-73A690DC412A}"/>
    <cellStyle name="_Column5_Sachkosten 201009 aus Datenbank_20101027_Ggü." xfId="40722" xr:uid="{6B3DFEB5-09F6-4E27-8C62-E08F5D96663B}"/>
    <cellStyle name="_Column5_Sachkosten Nov 2010 _Stand 20101223 final" xfId="40723" xr:uid="{9C111F82-FA9F-41FE-B2A8-19A14BAB4EF6}"/>
    <cellStyle name="_Column5_Sachkosten Nov 2010 _Stand 20101223 final 2" xfId="40724" xr:uid="{99BE47F2-2565-4A6C-A03F-F14FEE644313}"/>
    <cellStyle name="_Column5_Sachkosten Nov 2010 _Stand 20101223 final 3" xfId="40725" xr:uid="{99DE667C-6B56-46BC-BE85-E0CEB2165936}"/>
    <cellStyle name="_Column5_Sachkosten Nov 2010 _Stand 20101223 final 4" xfId="40726" xr:uid="{241A59F0-D2B2-46D2-A76B-5B8AE6B70C54}"/>
    <cellStyle name="_Column5_Sachkosten Nov 2010 _Stand 20101223 final 5" xfId="40727" xr:uid="{DCB3D064-37F3-4915-B993-E14DA03A6707}"/>
    <cellStyle name="_Column5_Sachkosten Nov 2010 blanko" xfId="40728" xr:uid="{3B9D67D4-25E8-4220-A14E-BCEEC7B6D306}"/>
    <cellStyle name="_Column5_Sachkosten Nov 2010 blanko 2" xfId="40729" xr:uid="{4E31DCCA-ADF7-464A-B243-4C8CCA88EAF0}"/>
    <cellStyle name="_Column5_Sachkosten Nov 2010 blanko 3" xfId="40730" xr:uid="{A6BBB5FA-6EE8-4EC0-A431-D141FF51535F}"/>
    <cellStyle name="_Column5_Sachkosten Nov 2010 blanko 4" xfId="40731" xr:uid="{4767BD9F-7653-4783-B55B-AFF21C90828F}"/>
    <cellStyle name="_Column5_Sachkosten Nov 2010 blanko 5" xfId="40732" xr:uid="{5F4551CD-12B5-4DEF-A492-A068D8BBC1B6}"/>
    <cellStyle name="_Column5_Sonderwert Einlagenrückgewähr Szenarien" xfId="40733" xr:uid="{D54BBAD0-384D-401C-976E-48B5176E783F}"/>
    <cellStyle name="_Column5_Structure_2004_05" xfId="40734" xr:uid="{918159C8-7205-4653-9C3F-E0C734F7D23F}"/>
    <cellStyle name="_Column5_Structure_2004_05 2" xfId="40735" xr:uid="{056515B5-8A06-437D-95CD-D5DD89AE091F}"/>
    <cellStyle name="_Column5_Structure_2004_05 3" xfId="40736" xr:uid="{240C3329-923C-4BCC-850F-CECC2F7762EE}"/>
    <cellStyle name="_Column5_Structure_2004_05 4" xfId="40737" xr:uid="{21869358-7ADD-4E39-959B-9C6ACDBA6661}"/>
    <cellStyle name="_Column5_Structure_2004_05 5" xfId="40738" xr:uid="{3BC1B0E1-E847-44C4-ADB3-0C748C483693}"/>
    <cellStyle name="_Column5_Struktur 2005" xfId="40739" xr:uid="{3E0DE230-E20B-40F8-8F9F-82FC44E61E00}"/>
    <cellStyle name="_Column5_Szenarien" xfId="40740" xr:uid="{37CE5E27-90EF-4338-B146-ABC90CFEB192}"/>
    <cellStyle name="_Column5_Szenarien_01-07" xfId="40741" xr:uid="{62EA0CA2-09DB-4DAE-8AE1-6A5D26C59BAA}"/>
    <cellStyle name="_Column5_Unterlagen Susat" xfId="40742" xr:uid="{789E47BE-1662-4096-ABA6-99ADEE099E97}"/>
    <cellStyle name="_Column5_Vis_Konzern_12_P" xfId="40744" xr:uid="{9AC5671D-4B78-4411-ADB3-A40DD63E8B58}"/>
    <cellStyle name="_Column5_Vis_Konzern_12_P 2" xfId="40745" xr:uid="{4316102C-DAD1-4576-9913-EFD89D959A4B}"/>
    <cellStyle name="_Column5_Vis_Konzern_12_P 3" xfId="40746" xr:uid="{15BF141B-C65D-4D0C-AA31-514E41573C37}"/>
    <cellStyle name="_Column5_Vis_Konzern_12_P 4" xfId="40747" xr:uid="{09725022-4243-42D7-8093-3CC5D8FD5D77}"/>
    <cellStyle name="_Column5_Vis_Konzern_12_P 5" xfId="40748" xr:uid="{418A1873-0D63-40B0-8957-7557D7F5C1FB}"/>
    <cellStyle name="_Column5_Vorbereitende_Tabellen_Planung200811" xfId="40749" xr:uid="{9A5174A5-5076-4E99-8ECA-8B27F8D28F1B}"/>
    <cellStyle name="_Column5_Wertkopien Susat 2005-06-08" xfId="40743" xr:uid="{99E2C1B4-8D8B-4E89-BE04-80F308E13A62}"/>
    <cellStyle name="_Column6" xfId="40750" xr:uid="{76DDB6E4-55A1-4B42-9C15-F95E1A626176}"/>
    <cellStyle name="_Column6_Alle Töchter PlanDaten  mit Namen + mit Pers.kosten" xfId="40751" xr:uid="{AEF5AF76-9E3B-45F7-BC57-2D309945DD9B}"/>
    <cellStyle name="_Column6_am 22.06.05 von KPMG erhalten" xfId="40752" xr:uid="{A6B11273-B485-4976-9D5E-666C5316E0FF}"/>
    <cellStyle name="_Column6_Analysedatei für 2010.01-03 _Stand 20100419_Einheiten Kostenkoord. 3 DB" xfId="40753" xr:uid="{EF7F0021-804C-4456-A946-7DA49B4B67DA}"/>
    <cellStyle name="_Column6_Analysedatei nur VerwA  für 201010 aus 2010.06_Einheiten mit SVSW1_Original" xfId="40754" xr:uid="{54B91E7D-B5E2-4C49-8251-748E1ED139C3}"/>
    <cellStyle name="_Column6_Detail Structure TB II" xfId="40755" xr:uid="{FFBBCC10-5CCD-4A7A-97D5-B1D885980B9D}"/>
    <cellStyle name="_Column6_dp01" xfId="40756" xr:uid="{F0C26113-D802-412E-B33A-42656413E61B}"/>
    <cellStyle name="_Column6_dp01reg" xfId="40757" xr:uid="{30899D3F-BE21-4BE2-B182-F68C6836AEE7}"/>
    <cellStyle name="_Column6_DP02" xfId="40758" xr:uid="{5B2B247D-5422-469B-A170-D50EE9C7EEA6}"/>
    <cellStyle name="_Column6_DP03" xfId="40759" xr:uid="{5C6B82D9-9C1C-4877-9BBD-F8BAFFFF31EC}"/>
    <cellStyle name="_Column6_DP04" xfId="40760" xr:uid="{B6ACC774-F219-441C-8B61-1879BDF2BA23}"/>
    <cellStyle name="_Column6_Ergebnisrechnung_FCH_IST_072005ytd" xfId="40761" xr:uid="{F6765CE5-41B8-40AC-97A0-05BE985968AC}"/>
    <cellStyle name="_Column6_FDL__VIS September offiziell" xfId="40762" xr:uid="{609F4FC5-0E1B-4805-BCE5-1CA40CBFA6C1}"/>
    <cellStyle name="_Column6_FDL__VIS September offiziell 2" xfId="40763" xr:uid="{0C756822-65EA-4776-8120-9D1BA5E50356}"/>
    <cellStyle name="_Column6_FDL__VIS September offiziell 3" xfId="40764" xr:uid="{64F2788C-20FF-4DD8-B04B-2928A9D8F021}"/>
    <cellStyle name="_Column6_FDL__VIS September offiziell 4" xfId="40765" xr:uid="{987A379A-58FE-485F-9733-873E3392D34E}"/>
    <cellStyle name="_Column6_FDL__VIS September offiziell 5" xfId="40766" xr:uid="{D20400B5-4E90-407E-837C-723DD7AE77A1}"/>
    <cellStyle name="_Column6_Filiale_03 Staudi neueste Fassung_b " xfId="40767" xr:uid="{FAC57B92-0267-497F-81BF-1D9335EA2695}"/>
    <cellStyle name="_Column6_Filiale_03 Staudi neueste Fassung_b  2" xfId="40768" xr:uid="{33BA52BE-F2B0-42ED-BFA5-00DC2A24B07A}"/>
    <cellStyle name="_Column6_Filiale_03 Staudi neueste Fassung_b  3" xfId="40769" xr:uid="{CCDF0CF6-6F7D-4C0A-91B3-3F73D68CC590}"/>
    <cellStyle name="_Column6_Filiale_03 Staudi neueste Fassung_b  4" xfId="40770" xr:uid="{A605881D-2EA6-4DC1-B46A-CA78D0B09DF6}"/>
    <cellStyle name="_Column6_Filiale_03 Staudi neueste Fassung_b  5" xfId="40771" xr:uid="{14224FD2-450E-483A-8402-1BB7D641DC53}"/>
    <cellStyle name="_Column6_Filius 2005 IS vollständig 2005-07-01" xfId="40772" xr:uid="{9D974EF7-2300-4F81-995A-8E7416459005}"/>
    <cellStyle name="_Column6_Filius 2005 Wertekopien 2005-06-14" xfId="40773" xr:uid="{B3E2ECA0-0FF2-42B4-B68A-88EA4F7047A7}"/>
    <cellStyle name="_Column6_Filius_2005_-_FN_an_Susat_2005-05-27" xfId="40774" xr:uid="{C6481358-AF28-4CF8-A582-191D986AB296}"/>
    <cellStyle name="_Column6_Filius_2005_-_FN_an_Susat_2005-06-28" xfId="40775" xr:uid="{89F06725-C476-4280-8606-F0BEFB209C8C}"/>
    <cellStyle name="_Column6_FRN (Modell 2.9) bis 2008_Plan AR_Protokoll" xfId="40776" xr:uid="{2508B0DC-145C-4E10-9A04-EAB8BE8769E2}"/>
    <cellStyle name="_Column6_FRN (Modell 3.0_Basis KPMG) Plananpassungen" xfId="40777" xr:uid="{E15EFDFE-D0B4-4366-BBBE-F15650889F93}"/>
    <cellStyle name="_Column6_FRN (Modell 4.0_Basis KPMG_01-07) Plananpassungen" xfId="40778" xr:uid="{319A6B09-4DF8-40A4-ADDA-2AE97DC1949E}"/>
    <cellStyle name="_Column6_infor 2004 - Daten Susat 2004-04-21" xfId="40779" xr:uid="{F1ABFC9C-9BD7-47E9-B870-0F71E8D6396E}"/>
    <cellStyle name="_Column6_infor 2004 - Daten Susat UK 2004-04-23" xfId="40780" xr:uid="{6C638B46-0BC7-4BBF-A818-A62F5B47700E}"/>
    <cellStyle name="_Column6_Input für voraussichtliche weitere Änderungen" xfId="40781" xr:uid="{F99D0A56-97D5-4B0E-BA92-413816EA5890}"/>
    <cellStyle name="_Column6_Input für voraussichtliche weitere Änderungen 2" xfId="40782" xr:uid="{FAEA5F06-A63A-4459-BF5F-BB8ACE635063}"/>
    <cellStyle name="_Column6_Input für voraussichtliche weitere Änderungen 3" xfId="40783" xr:uid="{8EA3C2BE-B29A-469C-80F4-39538CB8F79C}"/>
    <cellStyle name="_Column6_Input für voraussichtliche weitere Änderungen 4" xfId="40784" xr:uid="{3D4FA1B4-1F2A-4BD9-9E64-C7749FD79222}"/>
    <cellStyle name="_Column6_Input für voraussichtliche weitere Änderungen 5" xfId="40785" xr:uid="{D6D5161F-334E-4BD9-A067-D2535DA47A90}"/>
    <cellStyle name="_Column6_Inter-Gilde 2003 Modell Gilde 2003-08-22" xfId="40786" xr:uid="{7F0963D9-6473-44E7-B971-14F426766065}"/>
    <cellStyle name="_Column6_Inter-Gilde 2003 Modell Hasseröder 2003-08-18" xfId="40787" xr:uid="{49498A8A-65E1-4848-A0D6-0DDE341D109A}"/>
    <cellStyle name="_Column6_Konsolidierungsreport Budget" xfId="40788" xr:uid="{3818173D-F493-4B55-9E7D-BBA3CF17C11F}"/>
    <cellStyle name="_Column6_Mappe1" xfId="40789" xr:uid="{F138EDEF-0E5B-4558-9648-9593FF86C9C2}"/>
    <cellStyle name="_Column6_MOB (Modell 1.0)" xfId="40790" xr:uid="{9F244CD1-960D-4563-A6E0-D9E0388F82AE}"/>
    <cellStyle name="_Column6_MOB (Modell 2.0) bis 2008" xfId="40791" xr:uid="{839E2AA1-146E-4E56-AFA8-D4349D4286F1}"/>
    <cellStyle name="_Column6_Modell_01" xfId="40792" xr:uid="{F3C83A7F-AF43-435D-AE6E-8C2ACA0134EB}"/>
    <cellStyle name="_Column6_Modell_2_Vollaussch" xfId="40793" xr:uid="{C432D623-324F-4548-86C2-450C24903BC2}"/>
    <cellStyle name="_Column6_Nr3 ghs-impV3_sep_master" xfId="40794" xr:uid="{BB86505D-4725-4710-ACFD-189D7A98AAE3}"/>
    <cellStyle name="_Column6_Nr3 ghs-impV3_sep_master_neu" xfId="40795" xr:uid="{E9FE6573-A4B7-4EC6-AC7C-885DD41E4E1E}"/>
    <cellStyle name="_Column6_Sachaufwand IST 2009 nach Gesellschaften" xfId="40796" xr:uid="{16E14D30-554B-446D-A598-12345CF8E0DE}"/>
    <cellStyle name="_Column6_Sachkosten 201006 aus Datenbank_20100803_Ggü." xfId="40797" xr:uid="{1E26B322-9AF4-4513-A341-1A932D461268}"/>
    <cellStyle name="_Column6_Sachkosten 201007 aus Datenbank_20100830_Ggü." xfId="40798" xr:uid="{A3BBDF76-7633-457B-81F1-42556DBB7F0C}"/>
    <cellStyle name="_Column6_Sachkosten 201009 aus Datenbank_20101027_Ggü." xfId="40799" xr:uid="{7439AD83-C9D8-4D5F-ACFF-5A6371B5AAA2}"/>
    <cellStyle name="_Column6_Sachkosten Nov 2010 _Stand 20101223 final" xfId="40800" xr:uid="{C194846E-00FE-4E54-9224-E6E90A0BA167}"/>
    <cellStyle name="_Column6_Sachkosten Nov 2010 _Stand 20101223 final 2" xfId="40801" xr:uid="{0B3F1332-AB67-400E-BD66-A79A0AFA95BE}"/>
    <cellStyle name="_Column6_Sachkosten Nov 2010 _Stand 20101223 final 3" xfId="40802" xr:uid="{A5B81FF7-6D32-4BE5-A6A4-C2B42E7D1F36}"/>
    <cellStyle name="_Column6_Sachkosten Nov 2010 _Stand 20101223 final 4" xfId="40803" xr:uid="{C07B5A9F-B2E5-444F-A2EF-6DD0B92180BE}"/>
    <cellStyle name="_Column6_Sachkosten Nov 2010 _Stand 20101223 final 5" xfId="40804" xr:uid="{000BA85F-CD74-4DDF-A71B-C57769034574}"/>
    <cellStyle name="_Column6_Sachkosten Nov 2010 blanko" xfId="40805" xr:uid="{DF165907-BFC3-4287-A88F-489968E7F763}"/>
    <cellStyle name="_Column6_Sachkosten Nov 2010 blanko 2" xfId="40806" xr:uid="{3EE2CBA1-2BD9-4AA4-A5F8-7669895D9C5D}"/>
    <cellStyle name="_Column6_Sachkosten Nov 2010 blanko 3" xfId="40807" xr:uid="{9344ECCC-81DC-4D09-A2F2-636C5375D985}"/>
    <cellStyle name="_Column6_Sachkosten Nov 2010 blanko 4" xfId="40808" xr:uid="{F2BDA2A8-1E34-4303-A8A9-2777EDB869A2}"/>
    <cellStyle name="_Column6_Sachkosten Nov 2010 blanko 5" xfId="40809" xr:uid="{2020EF47-9F55-4589-A5A9-81A7793C90F3}"/>
    <cellStyle name="_Column6_Sonderwert Einlagenrückgewähr Szenarien" xfId="40810" xr:uid="{158E5757-27EA-47F7-BFC6-85772C05698E}"/>
    <cellStyle name="_Column6_Structure_2004_05" xfId="40811" xr:uid="{E0970613-8BFD-4439-B589-FD944B00980B}"/>
    <cellStyle name="_Column6_Structure_2004_05 2" xfId="40812" xr:uid="{A516EBB8-AC22-4721-8897-915FFC3CCC3C}"/>
    <cellStyle name="_Column6_Structure_2004_05 3" xfId="40813" xr:uid="{2BE3FB45-543A-4BD4-A64B-904688D72F87}"/>
    <cellStyle name="_Column6_Structure_2004_05 4" xfId="40814" xr:uid="{129AE0CF-B0F2-4C67-89F9-F2AF57B57AD1}"/>
    <cellStyle name="_Column6_Structure_2004_05 5" xfId="40815" xr:uid="{22E74C09-86D9-43D1-A9C4-7BE47E798B8F}"/>
    <cellStyle name="_Column6_Struktur 2005" xfId="40816" xr:uid="{C89FE281-BC4A-41F2-A996-73B812CA003A}"/>
    <cellStyle name="_Column6_Szenarien" xfId="40817" xr:uid="{145795DC-7D15-4EFA-BE96-94C9483A37F0}"/>
    <cellStyle name="_Column6_Szenarien_01-07" xfId="40818" xr:uid="{89BDCEF5-A880-4CD8-9C46-C6E82D9FC75C}"/>
    <cellStyle name="_Column6_Unterlagen Susat" xfId="40819" xr:uid="{3A0267EC-1730-4E9C-8F3C-F879E5E7D8CB}"/>
    <cellStyle name="_Column6_Vis_Konzern_12_P" xfId="40821" xr:uid="{C35CEDA0-CC9A-4DE7-A76B-E33E0832D6A0}"/>
    <cellStyle name="_Column6_Vis_Konzern_12_P 2" xfId="40822" xr:uid="{20EC8DB5-30D0-4A15-B281-E582F6570578}"/>
    <cellStyle name="_Column6_Vis_Konzern_12_P 3" xfId="40823" xr:uid="{B979A218-1161-47BC-A74D-560429B2E8A3}"/>
    <cellStyle name="_Column6_Vis_Konzern_12_P 4" xfId="40824" xr:uid="{94BB18CF-D906-4FC9-B931-08E5872012F5}"/>
    <cellStyle name="_Column6_Vis_Konzern_12_P 5" xfId="40825" xr:uid="{97A37955-A10E-48F6-866B-A71CB27891D2}"/>
    <cellStyle name="_Column6_Vorbereitende_Tabellen_Planung200811" xfId="40826" xr:uid="{7C31DA5C-340C-429D-9860-EC65C5902A00}"/>
    <cellStyle name="_Column6_Wertkopien Susat 2005-06-08" xfId="40820" xr:uid="{9F33E95C-E56F-4EBB-9814-281766C2AC5B}"/>
    <cellStyle name="_Column7" xfId="40827" xr:uid="{CA340CBF-5DEC-470A-B72B-F994BED7AE89}"/>
    <cellStyle name="_Column7_Alle Töchter PlanDaten  mit Namen + mit Pers.kosten" xfId="40828" xr:uid="{C27991A4-3D94-4BF6-A65C-40DDF2C64A7A}"/>
    <cellStyle name="_Column7_am 22.06.05 von KPMG erhalten" xfId="40829" xr:uid="{EF0E5D7A-B5E2-4BDE-91F3-A09B72A2D7C8}"/>
    <cellStyle name="_Column7_Analysedatei für 2010.01-03 _Stand 20100419_Einheiten Kostenkoord. 3 DB" xfId="40830" xr:uid="{BA51081B-9661-4BB8-B0ED-674E9542F847}"/>
    <cellStyle name="_Column7_Analysedatei nur VerwA  für 201010 aus 2010.06_Einheiten mit SVSW1_Original" xfId="40831" xr:uid="{1D2C008F-F91B-400D-8322-79441B94E250}"/>
    <cellStyle name="_Column7_Detail Structure TB II" xfId="40832" xr:uid="{8069EAE3-57B8-4F61-9E95-5CCD771B9632}"/>
    <cellStyle name="_Column7_Ergebnisrechnung_FCH_IST_072005ytd" xfId="40833" xr:uid="{873A3679-2D6A-4C89-8F9E-61B164C90719}"/>
    <cellStyle name="_Column7_FDL__VIS September offiziell" xfId="40834" xr:uid="{DF4D07B8-D36A-4434-94C3-407D880CAC6C}"/>
    <cellStyle name="_Column7_FDL__VIS September offiziell 2" xfId="40835" xr:uid="{1B33BB33-7E71-4FC0-B197-4D9D999D9842}"/>
    <cellStyle name="_Column7_FDL__VIS September offiziell 3" xfId="40836" xr:uid="{664A5BB6-3EA6-44CB-A8E1-1748238E189E}"/>
    <cellStyle name="_Column7_FDL__VIS September offiziell 4" xfId="40837" xr:uid="{88F04FD3-B67D-4D3D-8E12-F80C37A28A82}"/>
    <cellStyle name="_Column7_FDL__VIS September offiziell 5" xfId="40838" xr:uid="{7915C1C4-627E-49FE-AA55-B63A9C021FC2}"/>
    <cellStyle name="_Column7_Filiale_03 Staudi neueste Fassung_b " xfId="40839" xr:uid="{BB81A258-8DE2-4D94-8504-22C179E5956C}"/>
    <cellStyle name="_Column7_Filiale_03 Staudi neueste Fassung_b  2" xfId="40840" xr:uid="{871112F7-716E-4F25-87E8-4E97E5B3258F}"/>
    <cellStyle name="_Column7_Filiale_03 Staudi neueste Fassung_b  3" xfId="40841" xr:uid="{8E2F7D57-71EB-42B0-BE5E-85A27958C8C6}"/>
    <cellStyle name="_Column7_Filiale_03 Staudi neueste Fassung_b  4" xfId="40842" xr:uid="{B9474D8F-C47C-4C3B-BF5B-2E9E348015A1}"/>
    <cellStyle name="_Column7_Filiale_03 Staudi neueste Fassung_b  5" xfId="40843" xr:uid="{51D7FCC7-081D-4A10-A146-0B943EF68CC7}"/>
    <cellStyle name="_Column7_Filius 2005 IS vollständig 2005-07-01" xfId="40844" xr:uid="{21F50180-CBB3-4D26-94AF-2F784FF93EC9}"/>
    <cellStyle name="_Column7_Filius 2005 Wertekopien 2005-06-14" xfId="40845" xr:uid="{4512088E-8B1C-436C-8782-1F71DA53378C}"/>
    <cellStyle name="_Column7_Filius_2005_-_FN_an_Susat_2005-05-27" xfId="40846" xr:uid="{44268A95-1B7A-4880-8F1C-B3F7C227CF30}"/>
    <cellStyle name="_Column7_Filius_2005_-_FN_an_Susat_2005-06-28" xfId="40847" xr:uid="{0EC850F5-4C5D-4685-B538-C320C34F94D6}"/>
    <cellStyle name="_Column7_FRN (Modell 2.9) bis 2008_Plan AR_Protokoll" xfId="40848" xr:uid="{525C44AE-1DBC-4237-B253-A1B7B093D234}"/>
    <cellStyle name="_Column7_FRN (Modell 3.0_Basis KPMG) Plananpassungen" xfId="40849" xr:uid="{D62B2ADD-16C0-48CA-91BC-0C903C6951B5}"/>
    <cellStyle name="_Column7_FRN (Modell 4.0_Basis KPMG_01-07) Plananpassungen" xfId="40850" xr:uid="{AB4E42F2-8E7B-4E8A-A0F6-182EFF8F5144}"/>
    <cellStyle name="_Column7_infor 2004 - Daten Susat 2004-04-21" xfId="40851" xr:uid="{2A54FF76-9DDE-491A-8977-24655DC19DBA}"/>
    <cellStyle name="_Column7_infor 2004 - Daten Susat UK 2004-04-23" xfId="40852" xr:uid="{4EB4241B-D63B-483E-BA8A-0121A55C0486}"/>
    <cellStyle name="_Column7_Input für voraussichtliche weitere Änderungen" xfId="40853" xr:uid="{6B1A132E-E23D-4C5F-AD53-28A13FC49971}"/>
    <cellStyle name="_Column7_Input für voraussichtliche weitere Änderungen 2" xfId="40854" xr:uid="{474BFCC8-52BB-4E70-B58F-E05C72B0584D}"/>
    <cellStyle name="_Column7_Input für voraussichtliche weitere Änderungen 3" xfId="40855" xr:uid="{6A614721-1628-4D39-A9E3-BBD75CCDC826}"/>
    <cellStyle name="_Column7_Input für voraussichtliche weitere Änderungen 4" xfId="40856" xr:uid="{5645D770-085E-4806-AB6C-77CB75962483}"/>
    <cellStyle name="_Column7_Input für voraussichtliche weitere Änderungen 5" xfId="40857" xr:uid="{1BAD4E09-1CCD-4441-8999-59F1F1E2053B}"/>
    <cellStyle name="_Column7_Inter-Gilde 2003 Modell Gilde 2003-08-22" xfId="40858" xr:uid="{0CDBA1DF-9F0D-4973-AE60-DD6E0CFEFD79}"/>
    <cellStyle name="_Column7_Inter-Gilde 2003 Modell Hasseröder 2003-08-18" xfId="40859" xr:uid="{90D99764-850C-43A2-9168-C0560D0FF002}"/>
    <cellStyle name="_Column7_Konsolidierungsreport Budget" xfId="40860" xr:uid="{81475628-9D6E-4B1F-BF7D-FD4CA82C08A5}"/>
    <cellStyle name="_Column7_Mappe1" xfId="40861" xr:uid="{6857B8A9-1DA5-4404-98A3-FF0264AD0CAC}"/>
    <cellStyle name="_Column7_MOB (Modell 1.0)" xfId="40862" xr:uid="{B8CE7D05-4326-4CA3-BE32-E97FACF73048}"/>
    <cellStyle name="_Column7_MOB (Modell 2.0) bis 2008" xfId="40863" xr:uid="{9D66F44B-7EA1-448C-9416-2112E1082767}"/>
    <cellStyle name="_Column7_Modell_01" xfId="40864" xr:uid="{A35FC785-2F61-481C-8809-931FAC22E625}"/>
    <cellStyle name="_Column7_Modell_2_Vollaussch" xfId="40865" xr:uid="{27F1AE0D-C7EF-49A6-8E51-8654909C282E}"/>
    <cellStyle name="_Column7_Nr3 ghs-impV3_sep_master" xfId="40866" xr:uid="{A6CC6A92-D2AA-482A-8F01-9AE9AC3BE6BB}"/>
    <cellStyle name="_Column7_Nr3 ghs-impV3_sep_master_neu" xfId="40867" xr:uid="{A3ABB779-5A10-4050-A46F-93B615B8A87E}"/>
    <cellStyle name="_Column7_Sachaufwand IST 2009 nach Gesellschaften" xfId="40868" xr:uid="{417B5AED-83E0-4012-99C9-454C55F328DB}"/>
    <cellStyle name="_Column7_Sachkosten 201006 aus Datenbank_20100803_Ggü." xfId="40869" xr:uid="{01A21922-E8E8-4372-BD83-5BBD880AF3D5}"/>
    <cellStyle name="_Column7_Sachkosten 201007 aus Datenbank_20100830_Ggü." xfId="40870" xr:uid="{E3DF8BEB-32C5-498E-9B35-DCDEEDF9A0BA}"/>
    <cellStyle name="_Column7_Sachkosten 201009 aus Datenbank_20101027_Ggü." xfId="40871" xr:uid="{57A90789-B175-4B6B-AA27-1C0900C7A747}"/>
    <cellStyle name="_Column7_Sachkosten Nov 2010 _Stand 20101223 final" xfId="40872" xr:uid="{1486C89A-AB21-4F16-AD26-8DBD13570E88}"/>
    <cellStyle name="_Column7_Sachkosten Nov 2010 _Stand 20101223 final 2" xfId="40873" xr:uid="{4D602C78-AE77-4800-B5A1-CE0F44334A52}"/>
    <cellStyle name="_Column7_Sachkosten Nov 2010 _Stand 20101223 final 3" xfId="40874" xr:uid="{328F8D7A-7EF5-4701-8EAA-4DEE72D0619A}"/>
    <cellStyle name="_Column7_Sachkosten Nov 2010 _Stand 20101223 final 4" xfId="40875" xr:uid="{E6BCCB64-9E0D-4DB4-BE55-516E368E6262}"/>
    <cellStyle name="_Column7_Sachkosten Nov 2010 _Stand 20101223 final 5" xfId="40876" xr:uid="{195A8BA4-8A08-4D47-8391-94A55AAC0CB1}"/>
    <cellStyle name="_Column7_Sachkosten Nov 2010 blanko" xfId="40877" xr:uid="{41EC5F44-5D1A-4063-86F9-2E75F5947FA9}"/>
    <cellStyle name="_Column7_Sachkosten Nov 2010 blanko 2" xfId="40878" xr:uid="{6321F8CE-7BC1-41D6-8584-8E03FE8EED2B}"/>
    <cellStyle name="_Column7_Sachkosten Nov 2010 blanko 3" xfId="40879" xr:uid="{70F2C633-5832-4AB2-B083-C635BC4ACACF}"/>
    <cellStyle name="_Column7_Sachkosten Nov 2010 blanko 4" xfId="40880" xr:uid="{AF9344FB-465A-4AF1-96AF-EEA692E2FF0D}"/>
    <cellStyle name="_Column7_Sachkosten Nov 2010 blanko 5" xfId="40881" xr:uid="{F333876E-78A2-43D4-9240-53576017A593}"/>
    <cellStyle name="_Column7_Sonderwert Einlagenrückgewähr Szenarien" xfId="40882" xr:uid="{367642DA-1EC3-4FA5-A419-262397F365EB}"/>
    <cellStyle name="_Column7_Structure_2004_05" xfId="40883" xr:uid="{C0EEB05C-9069-4691-ABAF-9237A1EEE35D}"/>
    <cellStyle name="_Column7_Structure_2004_05 2" xfId="40884" xr:uid="{0CA3AE23-F189-45F6-8A1D-524602C90025}"/>
    <cellStyle name="_Column7_Structure_2004_05 3" xfId="40885" xr:uid="{BBFCF0BD-C866-41C1-A265-4B3E77966CBF}"/>
    <cellStyle name="_Column7_Structure_2004_05 4" xfId="40886" xr:uid="{12A9A1A7-D1F8-4E3E-8EBC-A5A6C4E3F705}"/>
    <cellStyle name="_Column7_Structure_2004_05 5" xfId="40887" xr:uid="{65AADC5A-1924-4177-9479-4FAF547C4DD0}"/>
    <cellStyle name="_Column7_Struktur 2005" xfId="40888" xr:uid="{2F99F648-C2B0-4973-9669-4FD8DC00645D}"/>
    <cellStyle name="_Column7_Szenarien" xfId="40889" xr:uid="{FE999D85-7DEE-48FF-ADF0-B38B7A15221A}"/>
    <cellStyle name="_Column7_Szenarien_01-07" xfId="40890" xr:uid="{F5DF3646-0B87-4CCA-8BA3-D77E8A200971}"/>
    <cellStyle name="_Column7_Unterlagen Susat" xfId="40891" xr:uid="{AF87BFCC-5192-4185-A685-CD5CEEF6678D}"/>
    <cellStyle name="_Column7_Vis_Konzern_12_P" xfId="40893" xr:uid="{CBD3EC74-3A2B-43A6-A086-7C93612A9390}"/>
    <cellStyle name="_Column7_Vis_Konzern_12_P 2" xfId="40894" xr:uid="{D0174735-E098-4BFD-8AA8-CEF5DB56E996}"/>
    <cellStyle name="_Column7_Vis_Konzern_12_P 3" xfId="40895" xr:uid="{7387C3EF-5087-4426-9662-22175589958E}"/>
    <cellStyle name="_Column7_Vis_Konzern_12_P 4" xfId="40896" xr:uid="{880B0F11-6A8C-46B6-9E80-7D3116CB10A6}"/>
    <cellStyle name="_Column7_Vis_Konzern_12_P 5" xfId="40897" xr:uid="{F7241FE2-46B2-4BF6-B281-7B130DEF4C87}"/>
    <cellStyle name="_Column7_Vorbereitende_Tabellen_Planung200811" xfId="40898" xr:uid="{A67774C6-4C39-4F6D-9CD5-CF52B3513A73}"/>
    <cellStyle name="_Column7_Wertkopien Susat 2005-06-08" xfId="40892" xr:uid="{189FE1A7-5FD7-4083-9205-E209A9831CE4}"/>
    <cellStyle name="_Comma" xfId="40899" xr:uid="{F3CB7676-670A-4120-A4B1-BB6672A0968E}"/>
    <cellStyle name="_Comma_06 03 08 GuV nach UKV Logi - K" xfId="40900" xr:uid="{4DD1FD9B-A56D-4069-ABB7-C4F0EB4AA102}"/>
    <cellStyle name="_Comma_06 03 08 GuV nach UKV Logi - K 2" xfId="40901" xr:uid="{7E6910C8-9FEE-4EF0-9DC1-511DDA6EA3F9}"/>
    <cellStyle name="_Comma_avp" xfId="40902" xr:uid="{351C7CAC-7297-46E2-85BD-57438D6CC480}"/>
    <cellStyle name="_Comma_avp 2" xfId="40903" xr:uid="{5B81389D-8B02-43EA-A871-AFE61F9D4F37}"/>
    <cellStyle name="_Comma_Book1" xfId="40904" xr:uid="{DCE11976-2308-4B5D-8E6A-4CDF2C726753}"/>
    <cellStyle name="_Comma_Book1 2" xfId="40905" xr:uid="{FB073BB2-C4E5-4093-80F9-769AED6EFDA4}"/>
    <cellStyle name="_Comma_dcf" xfId="40906" xr:uid="{08BB60CD-28F6-4E51-B1E3-757307985D74}"/>
    <cellStyle name="_Comma_dcf 2" xfId="40907" xr:uid="{F73AE884-73B4-4203-B06B-4B60FA907EF8}"/>
    <cellStyle name="_Comma_Surftime DCF v7" xfId="40908" xr:uid="{A947461C-C18A-495A-A49B-016FA7AC9821}"/>
    <cellStyle name="_Comma_Surftime DCF v7 2" xfId="40909" xr:uid="{3DFD8A7B-E954-4ED0-AB53-C2AEABAC2126}"/>
    <cellStyle name="_Comment" xfId="40910" xr:uid="{AAB3E6FC-3DD5-4B40-8166-22E461456CA8}"/>
    <cellStyle name="_Currency" xfId="40911" xr:uid="{B078CBAE-0525-4395-B5EA-01984F952C32}"/>
    <cellStyle name="_Currency_06 03 08 GuV nach UKV Logi - K" xfId="40912" xr:uid="{4D99025A-6271-4B04-9A67-80505901D364}"/>
    <cellStyle name="_Currency_06 03 08 GuV nach UKV Logi - K 2" xfId="40913" xr:uid="{BBFDEDDB-66DB-455C-8ECC-829A6F7425D0}"/>
    <cellStyle name="_Currency_13 Cable Quarterly LBO" xfId="40914" xr:uid="{D26DBA3D-F312-43D9-A9C1-22D702720C92}"/>
    <cellStyle name="_Currency_13 Modified Bank Case" xfId="40915" xr:uid="{534E29B9-77A7-43BC-910F-B809F1AFC335}"/>
    <cellStyle name="_Currency_13 Modified Bank Case 2" xfId="40916" xr:uid="{64D0ACF7-978D-4100-A216-D658A161E0D6}"/>
    <cellStyle name="_Currency_38 Cable Quarterly LBO April" xfId="40917" xr:uid="{21E8B288-8D60-46A9-9B30-E8D6833AABE8}"/>
    <cellStyle name="_Currency_avp" xfId="40918" xr:uid="{2F7C822D-238F-49B3-BDA7-DA72470DB3D3}"/>
    <cellStyle name="_Currency_avp 2" xfId="40919" xr:uid="{B482D1AF-9B62-417B-8F3A-07E592F6674A}"/>
    <cellStyle name="_Currency_Book1" xfId="40920" xr:uid="{39FC7BF8-8A86-49EB-81C4-C4695E72983F}"/>
    <cellStyle name="_Currency_Book1 2" xfId="40921" xr:uid="{F75B0413-747E-440A-A062-1413BF81B42E}"/>
    <cellStyle name="_Currency_dcf" xfId="40922" xr:uid="{3A70AFE5-8EBC-4C01-A094-914F5130BE65}"/>
    <cellStyle name="_Currency_dcf 2" xfId="40923" xr:uid="{E2DCDE57-02BC-4323-960C-3EFA0DEE9029}"/>
    <cellStyle name="_Currency_Equity Research" xfId="40924" xr:uid="{3C5C8876-6977-4DAE-813B-022FFA7D6BD8}"/>
    <cellStyle name="_Currency_EY Tax Model v61" xfId="40925" xr:uid="{203C82BF-0D45-4328-8B41-D1B4D78CC4C4}"/>
    <cellStyle name="_Currency_EY Tax Model v61 2" xfId="40926" xr:uid="{CC9F4EAA-EB92-44A8-9B94-1FA9421F61E9}"/>
    <cellStyle name="_Currency_EY Tax Model v62" xfId="40927" xr:uid="{A012A45D-E3D8-4F5B-B362-89A600BD732B}"/>
    <cellStyle name="_Currency_EY Tax Model v62 2" xfId="40928" xr:uid="{D69046B1-7D16-46A8-9B1F-75D8A10D91C6}"/>
    <cellStyle name="_Currency_EY Tax Model v65" xfId="40929" xr:uid="{EAF66293-0D19-48F2-9844-A148E79FC4EC}"/>
    <cellStyle name="_Currency_EY Tax Model v65 2" xfId="40930" xr:uid="{D2827342-96BB-4377-8E5F-26D7D12EA4D7}"/>
    <cellStyle name="_Currency_Goodwill Calculation" xfId="40931" xr:uid="{1E7426D9-D79D-4F8A-AD33-4B36A5D8DBB4}"/>
    <cellStyle name="_Currency_Goodwill Calculation 2" xfId="40932" xr:uid="{F1926129-A84A-4C59-94A5-A31C0155B9DC}"/>
    <cellStyle name="_Currency_KDG Plan - bank case  comparison - 120803" xfId="40933" xr:uid="{5EE08BDD-688C-414A-8B82-14E74745BD47}"/>
    <cellStyle name="_Currency_LBO Model Phoenix Model v3" xfId="40934" xr:uid="{53EAC55A-3D34-4E5C-8915-0E164A0A88F2}"/>
    <cellStyle name="_Currency_LBO Phoenix revised" xfId="40935" xr:uid="{CBB3C57D-3619-4173-8384-9B98D403E18C}"/>
    <cellStyle name="_Currency_Regional EBIT forecasts (BANK MODEL)1" xfId="40936" xr:uid="{A97D22B5-1242-4196-802F-18DE4530C863}"/>
    <cellStyle name="_Currency_Regional EBIT forecasts (BANK MODEL)1 2" xfId="40937" xr:uid="{784658BC-80F5-428E-A2F8-ADE852988B1A}"/>
    <cellStyle name="_Currency_SOLON KDG Tax Model 11 09 03a" xfId="40938" xr:uid="{9F84E5F0-2D59-44ED-8491-8F24A7F27F7F}"/>
    <cellStyle name="_Currency_SOLON KDG Tax Model 11 09 03a 2" xfId="40939" xr:uid="{69ECBE7D-E144-4CE4-A264-3278FB661347}"/>
    <cellStyle name="_Currency_Surftime DCF v7" xfId="40940" xr:uid="{E261C63A-85C9-4582-90BF-337BE2E3662C}"/>
    <cellStyle name="_Currency_Surftime DCF v7 2" xfId="40941" xr:uid="{CCE1E749-8CD2-4339-810F-1095FEF05B7B}"/>
    <cellStyle name="_Currency_Valuation Metrics" xfId="40942" xr:uid="{CA5A4875-6BC5-4CEF-953D-287609F7BA68}"/>
    <cellStyle name="_CurrencySpace" xfId="40943" xr:uid="{7A501051-5ED1-490F-B26D-B7825AB1BC74}"/>
    <cellStyle name="_CurrencySpace_06 03 08 GuV nach UKV Logi - K" xfId="40944" xr:uid="{EE6F384A-20E5-41ED-A654-2ADB6F90FC5D}"/>
    <cellStyle name="_CurrencySpace_06 03 08 GuV nach UKV Logi - K 2" xfId="40945" xr:uid="{79809FBE-1A11-41EB-B9D6-7C6AC0C6FDD1}"/>
    <cellStyle name="_CurrencySpace_2005-06-13 K-Value mc AG" xfId="40946" xr:uid="{70ADCAAC-6BAA-4DB3-A2A9-870A14222324}"/>
    <cellStyle name="_CurrencySpace_2005-06-13 K-Value mc AG 2" xfId="40947" xr:uid="{16ECBB50-2311-4326-BA0E-844BEF9AD6D3}"/>
    <cellStyle name="_CurrencySpace_2005-06-22 K-Value freenet" xfId="40948" xr:uid="{E3554709-B2DB-474D-B5B4-8E39197EBD76}"/>
    <cellStyle name="_CurrencySpace_2005-06-22 K-Value freenet 2" xfId="40949" xr:uid="{7C37DE6F-4A3A-429A-8645-BE650D761607}"/>
    <cellStyle name="_CurrencySpace_2005-06-22 K-Value freenet Annuität" xfId="40950" xr:uid="{D56BB0D6-4927-4825-BC6E-3899AB109FE0}"/>
    <cellStyle name="_CurrencySpace_2005-06-22 K-Value freenet Annuität 2" xfId="40951" xr:uid="{AC64452E-A76B-4360-B409-547B7B2B9A15}"/>
    <cellStyle name="_CurrencySpace_2005-06-22 K-Value mc AG" xfId="40952" xr:uid="{100760CA-8444-4119-894A-F8DDE170DA3E}"/>
    <cellStyle name="_CurrencySpace_2005-06-22 K-Value mc AG 2" xfId="40953" xr:uid="{51E46A86-AF86-43CB-B75D-F01A5EE7CE8A}"/>
    <cellStyle name="_CurrencySpace_2005-06-22 K-Value mc AG und FN" xfId="40954" xr:uid="{34DA8541-B728-4E74-B866-226469BB1B56}"/>
    <cellStyle name="_CurrencySpace_2005-06-22 K-Value mc AG und FN 2" xfId="40955" xr:uid="{89F93EE2-9784-4D6F-9E27-059A0213F910}"/>
    <cellStyle name="_CurrencySpace_2005-06-27 K-Value freenet Dummy" xfId="40956" xr:uid="{24467AAB-F031-4762-BAF5-035C4D4DC446}"/>
    <cellStyle name="_CurrencySpace_2005-06-27 K-Value freenet Dummy 2" xfId="40957" xr:uid="{3C4FCE70-45B1-4B13-9DDC-70CDE81B112A}"/>
    <cellStyle name="_CurrencySpace_avp" xfId="40958" xr:uid="{C3232DB0-E66D-4F39-B5A7-CD4F715F7CE6}"/>
    <cellStyle name="_CurrencySpace_avp 2" xfId="40959" xr:uid="{401ADA39-2579-4454-9D7D-D9231EE6F964}"/>
    <cellStyle name="_CurrencySpace_Book1" xfId="40960" xr:uid="{35105F07-2CD2-4A60-90AB-12A1BCE106A4}"/>
    <cellStyle name="_CurrencySpace_Book1 2" xfId="40961" xr:uid="{05A87E5E-6F0A-4300-8FC0-BDDB5B9B92CA}"/>
    <cellStyle name="_CurrencySpace_dcf" xfId="40962" xr:uid="{0343288F-AE06-4292-9D2C-CD62E6E9CFC1}"/>
    <cellStyle name="_CurrencySpace_dcf 2" xfId="40963" xr:uid="{9E3FA34D-3EF8-4A8B-928C-3A00D474AE8D}"/>
    <cellStyle name="_CurrencySpace_Filius 2005 U-Wert FN 2005-06-27" xfId="40964" xr:uid="{BE21570A-3E69-4282-9F86-BC4D91435CFB}"/>
    <cellStyle name="_CurrencySpace_Filius 2005 U-Wert FN 2005-06-27 2" xfId="40965" xr:uid="{E6BE407A-2C44-4AFC-8090-5FC5F0DD13D9}"/>
    <cellStyle name="_CurrencySpace_Surftime DCF v7" xfId="40966" xr:uid="{16127A24-4214-426E-808E-F7AC3BA79601}"/>
    <cellStyle name="_CurrencySpace_Surftime DCF v7 2" xfId="40967" xr:uid="{24F91569-4B34-4842-BF16-A92A3B92FC7A}"/>
    <cellStyle name="_Data" xfId="40968" xr:uid="{ED5C6C31-81ED-43D5-B03C-8434A33491C0}"/>
    <cellStyle name="_Data_&gt;&gt; Daten" xfId="40969" xr:uid="{E3816562-62AA-41C5-897A-CAE455000514}"/>
    <cellStyle name="_Data_&gt;&gt; Daten_8_MIK Balance Sheet and P&amp;L" xfId="40970" xr:uid="{710DE5FB-3188-49B3-A587-06D060CDEBA1}"/>
    <cellStyle name="_Data_01.04_EBITA_MISuCO" xfId="40971" xr:uid="{52F9475C-7EC5-448C-9F27-967CD604792F}"/>
    <cellStyle name="_Data_030813 Überleitung &amp; Dash Board 2003" xfId="40972" xr:uid="{BF62E31A-4DE9-49BB-AB27-4475611FAAA7}"/>
    <cellStyle name="_Data_030813 Überleitung &amp; Dash Board 2003_8_MIK Balance Sheet and P&amp;L" xfId="40973" xr:uid="{1F9BD904-227A-4C2B-99B2-B992046BF195}"/>
    <cellStyle name="_Data_040727 ReviewMaßnahmen Juni 04" xfId="40974" xr:uid="{D8A0C0B1-6C64-445D-902E-308F8352A60D}"/>
    <cellStyle name="_Data_040727 ReviewMaßnahmen Juni 04_8_MIK Balance Sheet and P&amp;L" xfId="40975" xr:uid="{B20B9D3C-8CA5-47B8-8D7D-BBB3AC510014}"/>
    <cellStyle name="_Data_050509_GSturhan_AE_UM_2005" xfId="40976" xr:uid="{8DF541A3-5CD1-430B-B0B5-8C21F2D9B62F}"/>
    <cellStyle name="_Data_08 Finanzanhang" xfId="40977" xr:uid="{2791C450-F2A2-49D8-8C46-B47068999A15}"/>
    <cellStyle name="_Data_0-Restatement ES 2006 inkl MATAV" xfId="40978" xr:uid="{475A4169-2FE5-4CB6-9620-12F16A74211A}"/>
    <cellStyle name="_Data_0-Restatement ES 2006 ohne MATAV" xfId="40979" xr:uid="{DB43B311-B4E1-4A3C-9030-186C59389DA7}"/>
    <cellStyle name="_Data_1" xfId="40980" xr:uid="{49E7085F-7662-43DA-B753-78901570A02A}"/>
    <cellStyle name="_Data_1_Input SLs" xfId="40981" xr:uid="{FD592EF5-4895-4A66-AB83-785F9125EBC2}"/>
    <cellStyle name="_Data_1_Input SLs_8_MIK Balance Sheet and P&amp;L" xfId="40982" xr:uid="{2FCCC08B-1799-4434-A45F-F4EF451995AB}"/>
    <cellStyle name="_Data_2" xfId="40983" xr:uid="{4185860F-6C9A-4D2D-987A-C3DDE7E39E7D}"/>
    <cellStyle name="_Data_2.2" xfId="40984" xr:uid="{82DB6E7B-7BCC-4A7D-91F6-FE75A9FDBEE4}"/>
    <cellStyle name="_Data_200112 PK 3er-Blätter_Jahresabschluss 2001" xfId="40985" xr:uid="{9902B536-42A8-4B56-BCDE-8E373F8578DA}"/>
    <cellStyle name="_Data_200112 PK 3er-Blätter_Jahresabschluss 2001_2003_ISTGuV" xfId="40986" xr:uid="{49442A39-B2F8-4646-8788-25A246917773}"/>
    <cellStyle name="_Data_2003_IST_PA" xfId="40987" xr:uid="{7633CAEA-8D22-42AE-86BF-54FA27577C19}"/>
    <cellStyle name="_Data_2003_ISTGuV" xfId="40988" xr:uid="{0EA41EF1-4D5B-437D-AE24-19F190461930}"/>
    <cellStyle name="_Data_2008-04-21 Ertragslage TZ ENGLISCH 5 - für übliches DD-Format" xfId="40989" xr:uid="{AC3AD636-87D6-4782-957D-602C33F273D6}"/>
    <cellStyle name="_Data_3" xfId="40990" xr:uid="{3A361992-D2DB-47B4-90AB-88BADEA87AF5}"/>
    <cellStyle name="_Data_3years_auditors Strat plan 2004.12.17" xfId="40991" xr:uid="{D8AEBD44-CB1D-4855-BFD1-DD1583FFBE8C}"/>
    <cellStyle name="_Data_3years_FINAL 171204" xfId="40992" xr:uid="{44C0C87B-CA10-470C-90C9-567F9CEFF468}"/>
    <cellStyle name="_Data_512 Pensionen Ist" xfId="40993" xr:uid="{E5D78551-6A79-4A44-81AF-957E8BA4B9FF}"/>
    <cellStyle name="_Data_6.1" xfId="40994" xr:uid="{95884B35-02EC-4774-B9F7-698B122F532D}"/>
    <cellStyle name="_Data_7" xfId="40995" xr:uid="{02DC744F-05B7-4341-BFFF-40A4944A9659}"/>
    <cellStyle name="_Data_8" xfId="40996" xr:uid="{B16EA7FC-A231-4A73-912E-798CB58D52C4}"/>
    <cellStyle name="_Data_Abt_444" xfId="40997" xr:uid="{81EA8711-58D6-4FF6-8402-24827FC74C92}"/>
    <cellStyle name="_Data_Alle Töchter PlanDaten  mit Namen + mit Pers.kosten" xfId="40998" xr:uid="{281D795C-97CB-4058-BF0D-A8493A4C6279}"/>
    <cellStyle name="_Data_am 22.06.05 von KPMG erhalten" xfId="40999" xr:uid="{1E4735D5-F78B-4A9E-90C4-14EDDE4D69AC}"/>
    <cellStyle name="_Data_am 22.06.05 von KPMG erhalten 2" xfId="41000" xr:uid="{C2619FA3-6087-4970-905E-CBD7F3912D0D}"/>
    <cellStyle name="_Data_am 22.06.05 von KPMG erhalten 2_Cognos" xfId="41001" xr:uid="{C2707E35-73F0-461E-9653-0FCCBC09CB52}"/>
    <cellStyle name="_Data_am 22.06.05 von KPMG erhalten_Cognos" xfId="41002" xr:uid="{580A89EA-5AD4-4C91-99AB-4439AF8C6F9F}"/>
    <cellStyle name="_Data_Analysedatei für 2010.01-03 _Stand 20100419_Einheiten Kostenkoord. 3 DB" xfId="41003" xr:uid="{367EE537-EA46-4B01-AE8C-4A499D690664}"/>
    <cellStyle name="_Data_Analysedatei nur VerwA  für 201010 aus 2010.06_Einheiten mit SVSW1_Original" xfId="41004" xr:uid="{310B57C0-8B95-4D7A-A071-AF79FD8B2083}"/>
    <cellStyle name="_Data_AR24112000_Handout.xls Diagramm 1" xfId="41005" xr:uid="{83D0D079-5E70-4D62-9A8F-481A69C9A16C}"/>
    <cellStyle name="_Data_AR24112000_Handout.xls Diagramm 3" xfId="41006" xr:uid="{687970A4-6851-4712-B87F-E24E1DAE7BD8}"/>
    <cellStyle name="_Data_Aufteilung_Budget_2005_SSM_ITO" xfId="41007" xr:uid="{24971229-0461-43DF-A5E2-BF7837A8FA97}"/>
    <cellStyle name="_Data_Aufteilung_Budget_2005_SSM_ITO_8_MIK Balance Sheet and P&amp;L" xfId="41008" xr:uid="{2BA46BDB-13A3-44C5-B89B-280BE32CE150}"/>
    <cellStyle name="_Data_Auftragseingang" xfId="41009" xr:uid="{863F37B3-9E2E-48C7-94C9-25BBCD096ED9}"/>
    <cellStyle name="_Data_Auftragseingang_8_MIK Balance Sheet and P&amp;L" xfId="41010" xr:uid="{27F420AC-F3F0-4B9F-9B45-434D1F9FECA8}"/>
    <cellStyle name="_Data_BAG AB ZI" xfId="41011" xr:uid="{FB862CC8-7A46-465F-93BA-D31EA3F7A378}"/>
    <cellStyle name="_Data_BAG GuV" xfId="41012" xr:uid="{61230494-B398-4207-926E-1E84963BEBDA}"/>
    <cellStyle name="_Data_BAG Invest Proj" xfId="41013" xr:uid="{69DC3DB9-DFBE-4D16-A08F-06F2B4CAB075}"/>
    <cellStyle name="_Data_BAG Kosten Proj" xfId="41014" xr:uid="{C7B358AD-C056-4051-8FFF-DBDF82E50D42}"/>
    <cellStyle name="_Data_BAG KZ" xfId="41015" xr:uid="{BCD42C4C-6EA8-4822-B831-A5B0B3F8EC8C}"/>
    <cellStyle name="_Data_BAG Personal" xfId="41016" xr:uid="{9712A8B8-6BFD-49C7-A31A-A6BE8F1DC021}"/>
    <cellStyle name="_Data_BAG SK Proj" xfId="41017" xr:uid="{952CC8AE-A39E-429B-BD0E-DAAD792E5230}"/>
    <cellStyle name="_Data_BD - Immo KZ  " xfId="41018" xr:uid="{D8A5CF20-B0FC-4FF7-91B6-CB2367396590}"/>
    <cellStyle name="_Data_BD BAG GuV" xfId="41019" xr:uid="{7F42E317-2461-4A60-9F4D-45D45964309B}"/>
    <cellStyle name="_Data_BD BAG Kosten" xfId="41020" xr:uid="{287839F6-9D98-4FAA-9274-87919DA2DC22}"/>
    <cellStyle name="_Data_BD BAG KZ" xfId="41021" xr:uid="{599ED4D2-5179-4F74-AAEC-DFBFB5A7C655}"/>
    <cellStyle name="_Data_BD-Immo KZ" xfId="41022" xr:uid="{1A6BD3E4-5483-422F-9C1E-0A1CC917D86E}"/>
    <cellStyle name="_Data_Betriebsteilübergang-Mitarbeiter" xfId="41023" xr:uid="{978CAD37-170B-4A07-9B78-AE1645D330E7}"/>
    <cellStyle name="_Data_BID_Eckzahlen-18-2-2000.xls Diagramm 1" xfId="41024" xr:uid="{C2FB1328-7B30-419A-83E1-7A6393DC4A45}"/>
    <cellStyle name="_Data_Billing&amp;Collection_Budget_2005_SMALL_050202e" xfId="41025" xr:uid="{58020D86-7E99-4DCF-82CE-95FD0DCC7F68}"/>
    <cellStyle name="_Data_Brief Investitionen" xfId="41026" xr:uid="{E85914A0-4D40-4E89-9D27-20D3BBFC559A}"/>
    <cellStyle name="_Data_Brief Investitionen Proj" xfId="41027" xr:uid="{2E5C7937-A6B2-4029-BFFA-472BA9379D2C}"/>
    <cellStyle name="_Data_Brief__0901" xfId="41028" xr:uid="{6BE15E15-300F-425C-8970-D68948880567}"/>
    <cellStyle name="_Data_Brief__0901_Forecast Juli Zeitreihe mit FC_SZ 072004_12" xfId="41029" xr:uid="{ED1B0DA0-746D-44DB-9CE1-7198D7507469}"/>
    <cellStyle name="_Data_Brief__0901_Forecast Juli Zeitreihe mit FC_SZ 072004_13" xfId="41030" xr:uid="{0053C4E1-6012-40A8-8C7E-086D7B4C52BE}"/>
    <cellStyle name="_Data_Brief_VIS2002_Layout" xfId="41031" xr:uid="{DE1DE649-888D-4626-BCEB-0ED6B71B43AF}"/>
    <cellStyle name="_Data_Brief_VIS2002_Layout_Forecast Juli Zeitreihe mit FC_SZ 072004_12" xfId="41032" xr:uid="{8B50024A-56C0-45E1-B070-426A96596277}"/>
    <cellStyle name="_Data_Brief_VIS2002_Layout_Forecast Juli Zeitreihe mit FC_SZ 072004_13" xfId="41033" xr:uid="{5EC3EC27-2B5C-4EC0-B106-16D636C8BBCC}"/>
    <cellStyle name="_Data_Budgetinput" xfId="41034" xr:uid="{99AA6182-E0C7-4F89-A095-C1A196CAD2EE}"/>
    <cellStyle name="_Data_Budgetinput_8_MIK Balance Sheet and P&amp;L" xfId="41035" xr:uid="{F4846B7B-C923-4AC9-83C2-944036156086}"/>
    <cellStyle name="_Data_Budget-KPI 2004" xfId="41036" xr:uid="{FA45AB26-DFF9-4269-9E25-E59B8A41FFC8}"/>
    <cellStyle name="_Data_Budgetplan_2003_Aufteilung-auf_OG" xfId="41037" xr:uid="{6E5A2D9B-6593-4417-AF23-6D3FB3BF1AC9}"/>
    <cellStyle name="_Data_Budgetplan_2003_Stand_12_06_2003_FC_6+6" xfId="41038" xr:uid="{8613A083-AF8C-48E1-8BDD-42887BE4E10F}"/>
    <cellStyle name="_Data_Budgetreport-Juni_2003_Rückl_15_10_03" xfId="41039" xr:uid="{BBA5895F-70E8-48C4-BFB3-9F1CBA938B71}"/>
    <cellStyle name="_Data_CD_PE_Report" xfId="41040" xr:uid="{38FEEE0B-1A3E-4D5D-9707-CC4D44B690D6}"/>
    <cellStyle name="_Data_D_Sicht_V7" xfId="41041" xr:uid="{D7949F46-7AF5-4AE2-9ADE-53FFE9859550}"/>
    <cellStyle name="_Data_Datenblatt" xfId="41042" xr:uid="{A982D678-593B-4677-B661-E06FF18D3686}"/>
    <cellStyle name="_Data_Datenblatt_Forecast Juli Zeitreihe mit FC_SZ 072004_12" xfId="41043" xr:uid="{F62D389C-03D3-4AD1-B1C2-4B5886CA69A0}"/>
    <cellStyle name="_Data_Datenblatt_Forecast Juli Zeitreihe mit FC_SZ 072004_13" xfId="41044" xr:uid="{636EE5E4-7D9E-41F3-91C5-07639D28ED0C}"/>
    <cellStyle name="_Data_Detail Structure TB II" xfId="41045" xr:uid="{AD2DB951-B2B9-44BD-9EAD-EAD79C59C550}"/>
    <cellStyle name="_Data_dp01" xfId="41046" xr:uid="{8CE3BF4D-1B9F-420A-9441-262F77A27A66}"/>
    <cellStyle name="_Data_dp01reg" xfId="41047" xr:uid="{85944384-7AA4-450B-B7D8-4C796C6C313C}"/>
    <cellStyle name="_Data_DP02" xfId="41048" xr:uid="{31C89D14-C14E-458D-8AA2-8E4D10567370}"/>
    <cellStyle name="_Data_DP03" xfId="41049" xr:uid="{9C0B5C5F-EAC2-42F7-B0C1-630A495A11EE}"/>
    <cellStyle name="_Data_DP04" xfId="41050" xr:uid="{93ED8B44-184A-4311-9B6C-41AEBAD315F4}"/>
    <cellStyle name="_Data_Dummy UB Filiale Capital Employed" xfId="41051" xr:uid="{803FFE0C-CDDB-45D6-8CC8-0CF2434A91D0}"/>
    <cellStyle name="_Data_EBIT nach SL" xfId="41052" xr:uid="{87BF8CB3-F051-4CC5-BFA3-E1B870D512BE}"/>
    <cellStyle name="_Data_EBIT nach SL_8_MIK Balance Sheet and P&amp;L" xfId="41053" xr:uid="{8E90A2DF-9A71-4675-817C-FA2F8F7AE927}"/>
    <cellStyle name="_Data_Ebita -Ebitda (ITS)" xfId="41054" xr:uid="{FDB33656-21DC-417D-AB1A-073861C7182A}"/>
    <cellStyle name="_Data_EBITDA nach SL" xfId="41055" xr:uid="{EEA3055E-B9DF-4AFC-B696-4465BD27E94A}"/>
    <cellStyle name="_Data_EBITDA nach SL_8_MIK Balance Sheet and P&amp;L" xfId="41056" xr:uid="{F861601E-F07D-459F-8614-C7CED68E547B}"/>
    <cellStyle name="_Data_Eckwerte ES 2005" xfId="41057" xr:uid="{3F4F597C-1AA4-42CF-A87E-18116D32B7D6}"/>
    <cellStyle name="_Data_Eckwerte_Budget2005_Hr_Hardt" xfId="41058" xr:uid="{E99E9729-1F67-4646-BC56-3623CD1165CA}"/>
    <cellStyle name="_Data_Eckwerte_Budget2005_Hr_Hardt_8_MIK Balance Sheet and P&amp;L" xfId="41059" xr:uid="{1E356C45-BD07-4FD0-BD80-C4BEA090BFEF}"/>
    <cellStyle name="_Data_Eingabe KPI" xfId="41060" xr:uid="{119455F7-5374-4310-AF20-4123FDD3E5D7}"/>
    <cellStyle name="_Data_Eingabe KPI_8_MIK Balance Sheet and P&amp;L" xfId="41061" xr:uid="{9871BF7A-FEDD-4834-9DAB-6DAAA458C0E1}"/>
    <cellStyle name="_Data_Eingabe RFC" xfId="41062" xr:uid="{2F37D0E7-31DF-489D-80CB-CAB8832FA461}"/>
    <cellStyle name="_Data_Eingabe RFC_8_MIK Balance Sheet and P&amp;L" xfId="41063" xr:uid="{46C466C2-5263-487E-BB64-9601D1991897}"/>
    <cellStyle name="_Data_Eingabegabe-Sheet" xfId="41064" xr:uid="{832D4A4D-A9EA-4039-A5AE-617BFD7B1849}"/>
    <cellStyle name="_Data_Eingabegabe-Sheet_8_MIK Balance Sheet and P&amp;L" xfId="41065" xr:uid="{6EA2CBB4-3EDD-4E49-8567-FF943CA927DD}"/>
    <cellStyle name="_Data_Eingabe-Sheet" xfId="41066" xr:uid="{2639483B-527D-4AF0-B4F1-1F35277B433B}"/>
    <cellStyle name="_Data_Eingabe-Sheet_8_MIK Balance Sheet and P&amp;L" xfId="41067" xr:uid="{B2D6811A-5709-49F8-9647-CD70C649F2BF}"/>
    <cellStyle name="_Data_Eingabe-SL" xfId="41068" xr:uid="{68C8F147-013A-420A-BAB8-18AAF6B62A8A}"/>
    <cellStyle name="_Data_Eingabe-SL_8_MIK Balance Sheet and P&amp;L" xfId="41069" xr:uid="{D724A236-FFC9-40C1-8A88-0B0935403454}"/>
    <cellStyle name="_Data_EMS_PR_UBFDLDummy" xfId="41070" xr:uid="{F7DB4849-8D8F-40A8-810B-CDCED4466C54}"/>
    <cellStyle name="_Data_Entwurf Umsatz" xfId="41071" xr:uid="{8DF810A4-630B-414B-AE46-8770EEC9FA9B}"/>
    <cellStyle name="_Data_Ereignisse die die TSI nicht zu vertreten hat 2002" xfId="41072" xr:uid="{5169D41B-55A8-4CED-8FDF-769D25EFE5E9}"/>
    <cellStyle name="_Data_Ergebnisrechnung_FCH_IST_072005ytd" xfId="41073" xr:uid="{3A6EB514-72AE-43E8-9D58-03B8BF3EE39F}"/>
    <cellStyle name="_Data_EVA SL und TSI iPF 2003 030901" xfId="41074" xr:uid="{07CA3E84-20BC-4CB2-BAD3-A93EBC8D9D78}"/>
    <cellStyle name="_Data_EVA SL und TSI iPF 2003 030901_8_MIK Balance Sheet and P&amp;L" xfId="41075" xr:uid="{45A39263-708E-44B9-B9D7-005036C1ED69}"/>
    <cellStyle name="_Data_EVA SL und TSI iPF 20031" xfId="41076" xr:uid="{EA559887-AC4E-45E1-BC24-6BBB9E8FAAC8}"/>
    <cellStyle name="_Data_EVA SL und TSI iPF 20031_8_MIK Balance Sheet and P&amp;L" xfId="41077" xr:uid="{62171F34-D277-4F73-813A-0A7CD9CD312C}"/>
    <cellStyle name="_Data_FC Reporting10-DLG" xfId="41078" xr:uid="{78A2E84B-6CE5-4163-820D-EC1D871B91C5}"/>
    <cellStyle name="_Data_FC Reporting1-2000-BID" xfId="41079" xr:uid="{8E12B3F1-E73A-4CD2-B454-80FCBB7FA75F}"/>
    <cellStyle name="_Data_FC_2004_vom_22_06_04_02" xfId="41080" xr:uid="{1E4ECD3F-CA10-46E5-96F1-AFAE6722DD7C}"/>
    <cellStyle name="_Data_FC_6_6_12_Für_Rogg_10_Entw." xfId="41081" xr:uid="{287B3C9C-F040-49C8-84B3-BC0557F55E07}"/>
    <cellStyle name="_Data_FDL_ Plan 2006 _Monatl.-kum" xfId="41082" xr:uid="{55BF36BB-BEE6-4427-965D-D03644D3059B}"/>
    <cellStyle name="_Data_FDL__VIS September offiziell" xfId="41083" xr:uid="{50BE04DE-53D5-4EB9-9E49-FDEE1122781C}"/>
    <cellStyle name="_Data_FDL__VIS September offiziell_Forecast Juli Zeitreihe mit FC_SZ 072004_12" xfId="41084" xr:uid="{532A7FE3-7D84-496C-8D05-289B339B7891}"/>
    <cellStyle name="_Data_FDL__VIS September offiziell_Forecast Juli Zeitreihe mit FC_SZ 072004_13" xfId="41085" xr:uid="{96C51F97-A22D-4927-8F54-41FD723F22A2}"/>
    <cellStyle name="_Data_FG_Kenn" xfId="41086" xr:uid="{4C00D8F2-0F0C-4C6C-89F9-6D98CFD964D2}"/>
    <cellStyle name="_Data_Filiale_03 Staudi neueste Fassung_b " xfId="41087" xr:uid="{B2F46A05-62E6-4CEA-B129-D95CFF1CD6ED}"/>
    <cellStyle name="_Data_Filiale_03 Staudi neueste Fassung_b _Forecast Juli Zeitreihe mit FC_SZ 072004_12" xfId="41088" xr:uid="{2EE0DFA3-223F-4DAA-B833-978BE9D7A14B}"/>
    <cellStyle name="_Data_Filiale_03 Staudi neueste Fassung_b _Forecast Juli Zeitreihe mit FC_SZ 072004_13" xfId="41089" xr:uid="{E90990E2-6BB0-4D47-9F84-947562CD6CB1}"/>
    <cellStyle name="_Data_Filius 2005 IS vollständig 2005-07-01" xfId="41090" xr:uid="{428ED5EA-FDE8-437D-BFAA-E5B8EA8F2529}"/>
    <cellStyle name="_Data_Filius 2005 IS vollständig 2005-07-01 2" xfId="41091" xr:uid="{C1742443-7C82-4942-87FA-03081886CE23}"/>
    <cellStyle name="_Data_Filius 2005 IS vollständig 2005-07-01 2_Cognos" xfId="41092" xr:uid="{C0D04674-9BA0-46BC-9C75-09C5A72E34E2}"/>
    <cellStyle name="_Data_Filius 2005 IS vollständig 2005-07-01_Cognos" xfId="41093" xr:uid="{006E6E94-A3D5-44D0-9B59-E4F90F679AF1}"/>
    <cellStyle name="_Data_Filius 2005 Wertekopien 2005-06-14" xfId="41094" xr:uid="{550559CE-3147-4E8C-9955-C1C5DE127D2E}"/>
    <cellStyle name="_Data_Filius 2005 Wertekopien 2005-06-14 2" xfId="41095" xr:uid="{C6BC7E7D-99E8-4AB1-9466-B01A61CA0E0A}"/>
    <cellStyle name="_Data_Filius 2005 Wertekopien 2005-06-14 2_Cognos" xfId="41096" xr:uid="{6A536730-823F-4CAF-BFF5-60F873E807D2}"/>
    <cellStyle name="_Data_Filius 2005 Wertekopien 2005-06-14_Cognos" xfId="41097" xr:uid="{290C4B38-A14F-4397-925F-45F35DBB602A}"/>
    <cellStyle name="_Data_Filius_2005_-_FN_an_Susat_2005-05-27" xfId="41098" xr:uid="{21A7CAAC-4B86-4586-85EA-083FF421E070}"/>
    <cellStyle name="_Data_Filius_2005_-_FN_an_Susat_2005-05-27 2" xfId="41099" xr:uid="{7C3E3E72-3A39-4853-B0EE-225024169132}"/>
    <cellStyle name="_Data_Filius_2005_-_FN_an_Susat_2005-05-27 2_Cognos" xfId="41100" xr:uid="{3BCF9C54-2D2A-4767-96CE-A736889BAC19}"/>
    <cellStyle name="_Data_Filius_2005_-_FN_an_Susat_2005-05-27_Cognos" xfId="41101" xr:uid="{E11851E7-C9DB-41D7-838B-2BB13CCFD66B}"/>
    <cellStyle name="_Data_Filius_2005_-_FN_an_Susat_2005-06-28" xfId="41102" xr:uid="{687060A9-A998-4BCA-BA7E-92043040A59D}"/>
    <cellStyle name="_Data_Filius_2005_-_FN_an_Susat_2005-06-28 2" xfId="41103" xr:uid="{5A8A38A6-3747-4A0A-825C-8022C4B63DC7}"/>
    <cellStyle name="_Data_Filius_2005_-_FN_an_Susat_2005-06-28 2_Cognos" xfId="41104" xr:uid="{3B8EA70E-2D05-4DA5-93A2-8A13C0D579EC}"/>
    <cellStyle name="_Data_Filius_2005_-_FN_an_Susat_2005-06-28_Cognos" xfId="41105" xr:uid="{DD86506F-958B-4A33-9A63-4514EB4A915E}"/>
    <cellStyle name="_Data_Flash 2005 Template" xfId="41106" xr:uid="{FFED417B-49C6-4A25-BD14-09A487FA2E46}"/>
    <cellStyle name="_Data_Flash 2006 Template" xfId="41107" xr:uid="{3EC6413C-67A4-4F74-8556-3CE2BAA26DCA}"/>
    <cellStyle name="_Data_Flash 2007 Template" xfId="41108" xr:uid="{4A0A8EEB-FB6A-4EEB-A3A5-BF653637BB87}"/>
    <cellStyle name="_Data_Flash Eckdaten" xfId="41109" xr:uid="{552A12E6-5C23-4856-A32A-C69B1E244216}"/>
    <cellStyle name="_Data_Flash Eckdaten_8_MIK Balance Sheet and P&amp;L" xfId="41110" xr:uid="{336EB7D9-A9B5-400A-8AED-2A43B7DADD0D}"/>
    <cellStyle name="_Data_Flash_2004" xfId="41111" xr:uid="{7B578A68-D898-4C60-9FA6-C49DC5AF6798}"/>
    <cellStyle name="_Data_Flash_2004 o Entkonsolid" xfId="41112" xr:uid="{6E4D4547-6D0D-4275-8A38-F36EDDCC6D07}"/>
    <cellStyle name="_Data_Flash_2004 ohne Entkonsolidierungen" xfId="41113" xr:uid="{B59472A1-C605-4F01-A165-3C92FD60C591}"/>
    <cellStyle name="_Data_Flash_IL_2005_Juni" xfId="41114" xr:uid="{0DF1D6E8-52E9-4438-9FB0-D2381B95F88C}"/>
    <cellStyle name="_Data_Flash_IL_Eingabe_AKTUELL" xfId="41115" xr:uid="{2467B9A4-CD4D-4198-BA67-2DA4CB1451F0}"/>
    <cellStyle name="_Data_Flash-Zahlen int Budget" xfId="41116" xr:uid="{29B4E53F-36B6-4C58-A29D-43A4C3E5DA8B}"/>
    <cellStyle name="_Data_Forecast Juli Zeitreihe mit FC_SZ 072004_12" xfId="41117" xr:uid="{762060BE-3A01-4E4E-A806-CD3F5CC8EA6E}"/>
    <cellStyle name="_Data_Forecast Juli Zeitreihe mit FC_SZ 072004_13" xfId="41118" xr:uid="{F8E03648-7CD7-4E12-AE26-EC0E419A0C30}"/>
    <cellStyle name="_Data_FRN (Modell 2.9) bis 2008_Plan AR_Protokoll" xfId="41119" xr:uid="{9A4F4297-BE62-486B-AB85-A060C0F3291C}"/>
    <cellStyle name="_Data_FRN (Modell 3.0_Basis KPMG) Plananpassungen" xfId="41120" xr:uid="{142E056E-DEA2-4CC8-B9A2-BE5B6E64ED42}"/>
    <cellStyle name="_Data_FRN (Modell 3.0_Basis KPMG) Plananpassungen 2" xfId="41121" xr:uid="{F7B229D0-ADC0-4331-932E-E3CE82F10EBC}"/>
    <cellStyle name="_Data_FRN (Modell 3.0_Basis KPMG) Plananpassungen 2_Cognos" xfId="41122" xr:uid="{68610A79-B239-4252-83D0-51368ACE6A71}"/>
    <cellStyle name="_Data_FRN (Modell 3.0_Basis KPMG) Plananpassungen_Cognos" xfId="41123" xr:uid="{8733FB5C-9378-4B16-BCC2-5590627A0719}"/>
    <cellStyle name="_Data_FRN (Modell 4.0_Basis KPMG_01-07) Plananpassungen" xfId="41124" xr:uid="{1CFDF4A5-E76C-4DCE-824C-77A24BC00B20}"/>
    <cellStyle name="_Data_FRN (Modell 4.0_Basis KPMG_01-07) Plananpassungen 2" xfId="41125" xr:uid="{420CB3F1-AC27-4839-8C9A-670E1EBA4849}"/>
    <cellStyle name="_Data_FRN (Modell 4.0_Basis KPMG_01-07) Plananpassungen 2_Cognos" xfId="41126" xr:uid="{9F3E4676-EE23-476E-8E61-144B1028056E}"/>
    <cellStyle name="_Data_FRN (Modell 4.0_Basis KPMG_01-07) Plananpassungen_Cognos" xfId="41127" xr:uid="{A9C94690-450F-4248-8C64-9C7219781FBD}"/>
    <cellStyle name="_Data_gesamt draft 07102008" xfId="41128" xr:uid="{E5D398C7-AD9F-482B-9FD7-A12667C2F96B}"/>
    <cellStyle name="_Data_GuV Fililalgruppe 12_2004" xfId="41129" xr:uid="{D5A45120-BCDD-4793-B6F3-4BB148A2EC15}"/>
    <cellStyle name="_Data_HR_rFC" xfId="41130" xr:uid="{0685C01F-89DD-4155-B4DD-CC70F5B90A20}"/>
    <cellStyle name="_Data_HR_rFC_Forecast Juli Zeitreihe mit FC_SZ 072004_12" xfId="41131" xr:uid="{2692C563-092E-4AD1-93D8-5BCD6AEC006B}"/>
    <cellStyle name="_Data_HR_rFC_Forecast Juli Zeitreihe mit FC_SZ 072004_13" xfId="41132" xr:uid="{E68579DF-52E7-4624-B407-3AD4357DA39F}"/>
    <cellStyle name="_Data_IL-Budget 2004 DTAG" xfId="41133" xr:uid="{0F1C0E36-E9A8-4420-9C10-3EEFB6FCE990}"/>
    <cellStyle name="_Data_IL-Budget 2004 DTAG_8_MIK Balance Sheet and P&amp;L" xfId="41134" xr:uid="{BEF7FBE1-B42D-44C6-A9A9-182754B245AA}"/>
    <cellStyle name="_Data_Immo GuV" xfId="41135" xr:uid="{5679BD22-C590-4155-B462-610D98E0E48A}"/>
    <cellStyle name="_Data_infor 2004 - Daten Susat 2004-04-21" xfId="41136" xr:uid="{113593B9-FC24-4B39-B434-34747F600B5C}"/>
    <cellStyle name="_Data_infor 2004 - Daten Susat 2004-04-21 2" xfId="41137" xr:uid="{2386E662-1E8A-4565-A8BD-9A30F8642849}"/>
    <cellStyle name="_Data_infor 2004 - Daten Susat 2004-04-21 2_Cognos" xfId="41138" xr:uid="{59CC3075-74C8-44F2-95F3-1DAD95EF2CCB}"/>
    <cellStyle name="_Data_infor 2004 - Daten Susat 2004-04-21_Cognos" xfId="41139" xr:uid="{D8DA2939-62E7-4A0F-880B-0BFA6041C356}"/>
    <cellStyle name="_Data_infor 2004 - Daten Susat UK 2004-04-23" xfId="41140" xr:uid="{3DF5576A-9309-4805-8619-8F9F6EC8E121}"/>
    <cellStyle name="_Data_infor 2004 - Daten Susat UK 2004-04-23 2" xfId="41141" xr:uid="{92CC9576-59A5-4367-A764-E2AD9338301F}"/>
    <cellStyle name="_Data_infor 2004 - Daten Susat UK 2004-04-23 2_Cognos" xfId="41142" xr:uid="{4371BBDD-2A18-446A-B8AE-B333C4F5EF0B}"/>
    <cellStyle name="_Data_infor 2004 - Daten Susat UK 2004-04-23_Cognos" xfId="41143" xr:uid="{F4CF4F16-CFDF-45C1-95ED-AFF597490DCE}"/>
    <cellStyle name="_Data_Input für voraussichtliche weitere Änderungen" xfId="41144" xr:uid="{1EC20668-CD69-452F-88A1-FCBB280C9966}"/>
    <cellStyle name="_Data_Inter-Gilde 2003 Modell Gilde 2003-08-22" xfId="41145" xr:uid="{550B435F-4DFD-496E-B808-EF04B5E93532}"/>
    <cellStyle name="_Data_Inter-Gilde 2003 Modell Hasseröder 2003-08-18" xfId="41146" xr:uid="{6CFE5748-C6D4-4824-A849-552FBA35C9A7}"/>
    <cellStyle name="_Data_Investitionen" xfId="41147" xr:uid="{B13343B6-F03D-40E4-A670-724708AFC524}"/>
    <cellStyle name="_Data_Investitionen nach SL" xfId="41148" xr:uid="{C614103A-8638-4194-B974-501559F7F48B}"/>
    <cellStyle name="_Data_Investitionen nach SL_8_MIK Balance Sheet and P&amp;L" xfId="41149" xr:uid="{1002B99F-09B9-4231-BE08-3107B50877E3}"/>
    <cellStyle name="_Data_Ist-KPI 2004" xfId="41150" xr:uid="{89C135E8-3EFB-4502-ABBC-290BDA6752DB}"/>
    <cellStyle name="_Data_ITO_SSE_Cluster Reporting_050817a" xfId="41151" xr:uid="{8C38A89B-D461-4CA0-9868-37B1CC483878}"/>
    <cellStyle name="_Data_kalendarisierter AB MMR 2006-FLA-20060302" xfId="41152" xr:uid="{18687963-4E24-4BB0-A36F-D382C0282B97}"/>
    <cellStyle name="_Data_kalendarisierter AB MMR 2006-FLA-20060302_8_MIK Balance Sheet and P&amp;L" xfId="41153" xr:uid="{86DD42CD-4EE6-4C4D-BA73-9017F99E4C84}"/>
    <cellStyle name="_Data_Kalk Zinsen Immo" xfId="41154" xr:uid="{C8E494D1-96C6-46B3-A244-46906F28EC73}"/>
    <cellStyle name="_Data_Kapitalkosten" xfId="41155" xr:uid="{C4CE3099-91B7-40EE-A4F0-C8B387152D77}"/>
    <cellStyle name="_Data_Kapitalkosten_Abt_444" xfId="41156" xr:uid="{DF313FF7-5686-4833-9464-733917E9EC63}"/>
    <cellStyle name="_Data_Kapitalkosten_Abt_444_Budgetreport-Juni_2003_Rückl_15_10_03" xfId="41157" xr:uid="{B3F1F813-B590-4509-8FB0-E9D2DFFCBC87}"/>
    <cellStyle name="_Data_Kapitalkosten_Budgetplan_2003_Aufteilung-auf_OG" xfId="41158" xr:uid="{A75AC548-EA40-494D-9201-F076A5002984}"/>
    <cellStyle name="_Data_Kapitalkosten_Budgetplan_2003_Aufteilung-auf_OG_Abt_444" xfId="41159" xr:uid="{F5677721-78BA-424E-8455-D006ED389258}"/>
    <cellStyle name="_Data_Kapitalkosten_Budgetplan_2003_Aufteilung-auf_OG_Abt_444_Budgetreport-Juni_2003_Rückl_15_10_03" xfId="41160" xr:uid="{FA300432-60A8-4497-A036-5948DC5171BD}"/>
    <cellStyle name="_Data_Kapitalkosten_Budgetplan_2003_Aufteilung-auf_OG_Budgetplan_2003_Stand_12_06_2003_FC_6+6" xfId="41161" xr:uid="{6E96EEDB-1359-4945-816A-76E169405900}"/>
    <cellStyle name="_Data_Kapitalkosten_Budgetplan_2003_Aufteilung-auf_OG_Budgetplan_2003_Stand_12_06_2003_FC_6+6_Budgetreport-Juni_2003_Rückl_15_10_03" xfId="41162" xr:uid="{40FAEC9F-3EC4-41B9-B676-8E23348A39FB}"/>
    <cellStyle name="_Data_Kapitalkosten_Budgetplan_2003_Aufteilung-auf_OG_Budgetreport-Juni_2003_Rückl_15_10_03" xfId="41163" xr:uid="{B7A9B828-7964-4219-A1E9-487776773086}"/>
    <cellStyle name="_Data_Kapitalkosten_Budgetplan_2003_Aufteilung-auf_OG_FC_6_6_12_Für_Rogg_10_Entw." xfId="41164" xr:uid="{B53A466E-92F4-4C3F-AE9F-557F9A9BB1A4}"/>
    <cellStyle name="_Data_Kapitalkosten_Budgetplan_2003_Stand_12_06_2003_FC_6+6" xfId="41165" xr:uid="{D1D619BC-5003-41C1-B4F5-8BBB844AB7FA}"/>
    <cellStyle name="_Data_Kapitalkosten_Budgetplan_2003_Stand_12_06_2003_FC_6+6_Budgetreport-Juni_2003_Rückl_15_10_03" xfId="41166" xr:uid="{B7FF6A99-8DFB-4198-97D5-A830A53D1551}"/>
    <cellStyle name="_Data_Kapitalkosten_Budgetreport-Juni_2003_Rückl_15_10_03" xfId="41167" xr:uid="{2F448D05-78B0-4849-A538-7295CD135691}"/>
    <cellStyle name="_Data_Kapitalkosten_FC_6_6_12_Für_Rogg_10_Entw." xfId="41168" xr:uid="{BD440EA1-51A8-4A89-81E9-2BA646BFC2DC}"/>
    <cellStyle name="_Data_Kapitalkosten_MiFRi_FC_10_2_Stand_29_11_2002_02" xfId="41169" xr:uid="{237DA0FF-94AD-4F24-8401-F2679B273510}"/>
    <cellStyle name="_Data_Kapitalkosten_MiFRi_Plan_2004_2008_15_04_2003_02" xfId="41170" xr:uid="{846A63ED-E9E6-49CB-B75D-AF9ABF6BB4EA}"/>
    <cellStyle name="_Data_Konsolidierungsreport Budget" xfId="41171" xr:uid="{49A88567-673C-4387-BFA6-F04A1C69EAC3}"/>
    <cellStyle name="_Data_Konzern_(KIS)_Report" xfId="41172" xr:uid="{58777041-A3C8-4D2E-83CC-838E3DFB1D01}"/>
    <cellStyle name="_Data_Konzern_(KIS)_Report_Alle Töchter PlanDaten  mit Namen + mit Pers.kosten" xfId="41173" xr:uid="{AAA79D0E-DF34-4DAD-B0FB-68FFD6AEBA2E}"/>
    <cellStyle name="_Data_Konzern_(KIS)_Report_Analysedatei nur VerwA  für 201010 aus 2010.06_Einheiten mit SVSW1_Original" xfId="41174" xr:uid="{D1997A75-4E03-4D12-A02F-16E6F7F31D8D}"/>
    <cellStyle name="_Data_Konzern_(KIS)_Report_Forecast Juli Zeitreihe mit FC_SZ 072004_12" xfId="41175" xr:uid="{0D3B7F8A-C1E9-4DDC-9768-ECD207C2453E}"/>
    <cellStyle name="_Data_Konzern_(KIS)_Report_Forecast Juli Zeitreihe mit FC_SZ 072004_13" xfId="41176" xr:uid="{8D328029-118E-40E0-B649-0E654A17F124}"/>
    <cellStyle name="_Data_Konzern_(KIS)_Report_Mappe2" xfId="41177" xr:uid="{72742A32-7642-4972-9B45-2C2864E79DBE}"/>
    <cellStyle name="_Data_Konzern_(KIS)_Report_Sachkosten 201006 aus Datenbank_20100803_Ggü." xfId="41178" xr:uid="{36ACDE70-064F-40E6-B083-CB6CB20A0076}"/>
    <cellStyle name="_Data_Konzern_(KIS)_Report_Sachkosten 201007 aus Datenbank_20100830_Ggü." xfId="41179" xr:uid="{745353EC-C843-4271-8E7E-A9A6CA98D97C}"/>
    <cellStyle name="_Data_Konzern_(KIS)_Report_Sachkosten 201009 aus Datenbank_20101027_Ggü." xfId="41180" xr:uid="{C755546D-1DBE-493C-A2A2-DD8F39D03522}"/>
    <cellStyle name="_Data_Konzern_(KIS)_Report_Sachkosten Nov 2010 _Stand 20101223 final" xfId="41181" xr:uid="{166DA727-386F-4AAA-89C5-EEDBEB7BBC4F}"/>
    <cellStyle name="_Data_Konzern_(KIS)_Report_Sachkosten Nov 2010 blanko" xfId="41182" xr:uid="{E14C6DEB-944C-4904-B65A-A4A4198874AE}"/>
    <cellStyle name="_Data_Konzern_(oPB)_Report" xfId="41183" xr:uid="{F7152B92-9721-4E54-86A6-5CFB1DAA458C}"/>
    <cellStyle name="_Data_Konzern_(oPB)_Report_Alle Töchter PlanDaten  mit Namen + mit Pers.kosten" xfId="41184" xr:uid="{9DE2B378-400D-41F3-B60C-71E1847F6FA7}"/>
    <cellStyle name="_Data_Konzern_(oPB)_Report_Analysedatei nur VerwA  für 201010 aus 2010.06_Einheiten mit SVSW1_Original" xfId="41185" xr:uid="{A0604F56-4C43-4F10-B718-CC097D7BBC84}"/>
    <cellStyle name="_Data_Konzern_(oPB)_Report_Forecast Juli Zeitreihe mit FC_SZ 072004_12" xfId="41186" xr:uid="{0E3BB9EE-3B87-4964-9823-D2DADAF6D91B}"/>
    <cellStyle name="_Data_Konzern_(oPB)_Report_Forecast Juli Zeitreihe mit FC_SZ 072004_13" xfId="41187" xr:uid="{704E7444-BA1B-43D7-BAB1-CCEE9D01A469}"/>
    <cellStyle name="_Data_Konzern_(oPB)_Report_Mappe2" xfId="41188" xr:uid="{080A5390-1C23-48BC-802F-89DEFC5A7591}"/>
    <cellStyle name="_Data_Konzern_(oPB)_Report_Sachkosten 201006 aus Datenbank_20100803_Ggü." xfId="41189" xr:uid="{06AB0737-B53C-4D85-986C-E5E84A858D40}"/>
    <cellStyle name="_Data_Konzern_(oPB)_Report_Sachkosten 201007 aus Datenbank_20100830_Ggü." xfId="41190" xr:uid="{C2BB4F75-E5F7-44CF-9983-6E0BCF832333}"/>
    <cellStyle name="_Data_Konzern_(oPB)_Report_Sachkosten 201009 aus Datenbank_20101027_Ggü." xfId="41191" xr:uid="{16A1A7D4-E545-40FF-AC93-829E2714EFE2}"/>
    <cellStyle name="_Data_Konzern_(oPB)_Report_Sachkosten Nov 2010 _Stand 20101223 final" xfId="41192" xr:uid="{B6CA198A-21E0-4216-8FB2-1BBBC2313010}"/>
    <cellStyle name="_Data_Konzern_(oPB)_Report_Sachkosten Nov 2010 blanko" xfId="41193" xr:uid="{55E1EB67-0626-402E-A6AD-E522E3405A6C}"/>
    <cellStyle name="_Data_KPI" xfId="41194" xr:uid="{9AE47FA8-31EA-4763-87D0-8FE1C0D3DB10}"/>
    <cellStyle name="_Data_KPI IT" xfId="41195" xr:uid="{F7D75334-8A4D-49E7-8667-53ED7200F42A}"/>
    <cellStyle name="_Data_KPI IT_8_MIK Balance Sheet and P&amp;L" xfId="41196" xr:uid="{D0828B86-C24A-43DD-B5E4-F4C6F5619BD3}"/>
    <cellStyle name="_Data_KPI_8_MIK Balance Sheet and P&amp;L" xfId="41197" xr:uid="{D77EDBA5-4326-417A-8983-D6B1694A11A3}"/>
    <cellStyle name="_Data_LAST12_Jahresabschluss" xfId="41198" xr:uid="{EDAE9E03-5C5B-46C4-911A-CDD2C7CB2FD3}"/>
    <cellStyle name="_Data_LD Group Tabellenvorlagen" xfId="41199" xr:uid="{4CC0107B-7816-4785-8C72-288DAF684616}"/>
    <cellStyle name="_Data_LSU" xfId="41200" xr:uid="{5B429D73-7E88-4A85-877F-BB7998340E79}"/>
    <cellStyle name="_Data_Mappe1" xfId="41201" xr:uid="{65E5C30F-CC56-4657-9D95-D47EF3CAB323}"/>
    <cellStyle name="_Data_Mappe2" xfId="41202" xr:uid="{8B976CAD-61F3-4811-975C-56AF84022B16}"/>
    <cellStyle name="_Data_MDB_1_1" xfId="41203" xr:uid="{C528FBF9-2731-421A-9B01-AC091DC32672}"/>
    <cellStyle name="_Data_MDB_1_2" xfId="41204" xr:uid="{7D469CEB-E6D9-4D8E-BCAF-DDDC229C2465}"/>
    <cellStyle name="_Data_MDB_1_3" xfId="41205" xr:uid="{1E64C029-20D2-45D4-83CE-0150B5A660AB}"/>
    <cellStyle name="_Data_MDB_3_1" xfId="41206" xr:uid="{CE1AC164-98D9-45C0-B923-DEAE076CCC34}"/>
    <cellStyle name="_Data_MDB_4_1" xfId="41207" xr:uid="{0519D333-48F2-4559-8C94-115B0B4C2B34}"/>
    <cellStyle name="_Data_MDB_4_1_MIS_Brief_GB14" xfId="41208" xr:uid="{6710E2FC-2457-4419-981C-ADB2F1BA0C4A}"/>
    <cellStyle name="_Data_MDB_4_1_MIS_Brief_UB_3-42234_Markt-Marktkennz_BK" xfId="41209" xr:uid="{E42F1A6B-0B1D-46C3-A643-E6F785EE45EC}"/>
    <cellStyle name="_Data_MDB_5_1" xfId="41210" xr:uid="{79F7DE73-C3B4-492F-973B-52DA7290FDD2}"/>
    <cellStyle name="_Data_Mifri 2002-2007_FC 0804_RFC PA Stand 31.10.02_neu_Neuorg_UB_Ex_06.12.02" xfId="41211" xr:uid="{7A8BFF85-F550-4E89-8428-3EF9D89BB856}"/>
    <cellStyle name="_Data_MIFRI_2001-2005_10Euro" xfId="41212" xr:uid="{397BFF99-9B27-424D-BEF3-85954C898181}"/>
    <cellStyle name="_Data_MIFRI_2001-2005_10Euro_Abt_444" xfId="41213" xr:uid="{50CF519C-463A-4185-9FF1-DD60569EE9A8}"/>
    <cellStyle name="_Data_MIFRI_2001-2005_10Euro_Abt_444_Budgetreport-Juni_2003_Rückl_15_10_03" xfId="41214" xr:uid="{64878243-9475-4D0B-B6BB-EFC46FAAEE0F}"/>
    <cellStyle name="_Data_MIFRI_2001-2005_10Euro_Budgetplan_2003_Aufteilung-auf_OG" xfId="41215" xr:uid="{D59C41AD-885D-457E-8823-3D634E043E5D}"/>
    <cellStyle name="_Data_MIFRI_2001-2005_10Euro_Budgetplan_2003_Aufteilung-auf_OG_Abt_444" xfId="41216" xr:uid="{54F1A5FD-11D6-41C6-A790-B864F31FB2D6}"/>
    <cellStyle name="_Data_MIFRI_2001-2005_10Euro_Budgetplan_2003_Aufteilung-auf_OG_Abt_444_Budgetreport-Juni_2003_Rückl_15_10_03" xfId="41217" xr:uid="{2E0F0213-203C-4CEE-9947-F74DD47FE8B0}"/>
    <cellStyle name="_Data_MIFRI_2001-2005_10Euro_Budgetplan_2003_Aufteilung-auf_OG_Budgetplan_2003_Stand_12_06_2003_FC_6+6" xfId="41218" xr:uid="{22947A07-2585-4B21-8D20-84C651B1F78C}"/>
    <cellStyle name="_Data_MIFRI_2001-2005_10Euro_Budgetplan_2003_Aufteilung-auf_OG_Budgetplan_2003_Stand_12_06_2003_FC_6+6_Budgetreport-Juni_2003_Rückl_15_10_03" xfId="41219" xr:uid="{505EBA69-B28B-424B-9033-DCBBDF3A5880}"/>
    <cellStyle name="_Data_MIFRI_2001-2005_10Euro_Budgetplan_2003_Aufteilung-auf_OG_Budgetreport-Juni_2003_Rückl_15_10_03" xfId="41220" xr:uid="{FCB1A137-6A67-4425-92EF-629A851BDA3D}"/>
    <cellStyle name="_Data_MIFRI_2001-2005_10Euro_Budgetplan_2003_Aufteilung-auf_OG_FC_6_6_12_Für_Rogg_10_Entw." xfId="41221" xr:uid="{49B268E5-EE2A-46E9-8D4A-6168D3B1456B}"/>
    <cellStyle name="_Data_MIFRI_2001-2005_10Euro_Budgetplan_2003_Stand_12_06_2003_FC_6+6" xfId="41222" xr:uid="{CF2C905A-7197-46A0-B408-6B5A03523115}"/>
    <cellStyle name="_Data_MIFRI_2001-2005_10Euro_Budgetplan_2003_Stand_12_06_2003_FC_6+6_Budgetreport-Juni_2003_Rückl_15_10_03" xfId="41223" xr:uid="{2B6440B2-2F4B-4208-9945-F8ACAAF6B336}"/>
    <cellStyle name="_Data_MIFRI_2001-2005_10Euro_Budgetreport-Juni_2003_Rückl_15_10_03" xfId="41224" xr:uid="{7E944651-674B-455D-953D-02FD47666C35}"/>
    <cellStyle name="_Data_MIFRI_2001-2005_10Euro_FC_6_6_12_Für_Rogg_10_Entw." xfId="41225" xr:uid="{978DEE36-6973-4553-8A66-1AB4F93C9AD2}"/>
    <cellStyle name="_Data_MIFRI_2001-2005_10Euro_MiFRi_Plan_2004_2008_15_04_2003_02" xfId="41226" xr:uid="{771A0914-D4D4-4108-B563-FC8B9DE997DE}"/>
    <cellStyle name="_Data_MIFRI_2001-2005_10Euro_MiFRi_Plan_2004_2008_15_04_2003_02_Abt_444" xfId="41227" xr:uid="{0F2DEF6E-7072-4A81-9E6E-430C835EBC3A}"/>
    <cellStyle name="_Data_MIFRI_2001-2005_10Euro_MiFRi_Plan_2004_2008_15_04_2003_02_Abt_444_Budgetreport-Juni_2003_Rückl_15_10_03" xfId="41228" xr:uid="{FAA40F1E-B5AC-4A42-980C-6117530CC99B}"/>
    <cellStyle name="_Data_MIFRI_2001-2005_10Euro_MiFRi_Plan_2004_2008_15_04_2003_02_Budgetreport-Juni_2003_Rückl_15_10_03" xfId="41229" xr:uid="{9DE565F1-52A0-4675-B8AA-64A69E38E7B3}"/>
    <cellStyle name="_Data_MIFRI_2001-2005_10Euro_MiFRi_Plan_2004_2008_15_04_2003_02_FC_6_6_12_Für_Rogg_10_Entw." xfId="41230" xr:uid="{FA28052A-9EC9-44A0-9A6E-B5B4D9512599}"/>
    <cellStyle name="_Data_MiFri_2002_2006_vom_06_09_2001" xfId="41231" xr:uid="{8E8F8006-E551-475A-B2ED-58C76AC36E43}"/>
    <cellStyle name="_Data_MiFRi_FC_10_2_Stand_29_11_2002_02" xfId="41232" xr:uid="{DCAECE68-E126-4ACE-80FA-D9C27A332988}"/>
    <cellStyle name="_Data_MiFRi_Plan_2004_2008_15_04_2003_02" xfId="41233" xr:uid="{EC3D0D25-4EAF-4218-B484-AF79821AA432}"/>
    <cellStyle name="_Data_MIS Personalaufwand, -kosten + bwAN" xfId="41234" xr:uid="{C37A01D1-276E-44DC-9106-0B82FFD03A4B}"/>
    <cellStyle name="_Data_MIS Personalaufwand, -kosten + bwAN_1" xfId="41235" xr:uid="{33B910F7-1E61-4980-9F7E-55347A5A01AA}"/>
    <cellStyle name="_Data_mis61_00-06" xfId="41236" xr:uid="{13CA0D6D-620F-4B91-AF37-665A80D969F8}"/>
    <cellStyle name="_Data_mis61_00-06_1" xfId="41237" xr:uid="{FF9F7909-EFF1-4C8D-ABEF-4A227060AA12}"/>
    <cellStyle name="_Data_MK Immo" xfId="41238" xr:uid="{195481D2-0D08-4434-A5B2-29A30B359CE0}"/>
    <cellStyle name="_Data_MK Immo_Investitionen" xfId="41239" xr:uid="{F5A6172D-6998-4AFB-A337-4974ECFC06FD}"/>
    <cellStyle name="_Data_MK Immo_Kalk Zinsen Immo" xfId="41240" xr:uid="{BB557691-6FEE-4EEA-A345-4C9E36B77A2D}"/>
    <cellStyle name="_Data_MK Immo_MDB_1_1" xfId="41241" xr:uid="{D0237500-988F-45BA-85F6-D66F0CB42B2C}"/>
    <cellStyle name="_Data_MMR Dez 2006 Teil 1" xfId="41242" xr:uid="{65FE3508-FD0E-41C8-889A-8C1FEA97B54D}"/>
    <cellStyle name="_Data_MMR Dez 2006 Teil 1_8_MIK Balance Sheet and P&amp;L" xfId="41243" xr:uid="{5D9E5FF1-8920-4504-8858-FAF4A7FCE4E0}"/>
    <cellStyle name="_Data_MMR-Report int Budget" xfId="41244" xr:uid="{F24DDEF3-7241-4CA9-BCEE-F7B5A19A8534}"/>
    <cellStyle name="_Data_MMR-Report int Budget_8_MIK Balance Sheet and P&amp;L" xfId="41245" xr:uid="{998142F7-B80B-41C4-9DA5-F845C35843FF}"/>
    <cellStyle name="_Data_MMR-Report_2004Teil1" xfId="41246" xr:uid="{6DC14731-DAE3-423C-B47D-9384328DB41F}"/>
    <cellStyle name="_Data_MMR-Report_2004Teil1_8_MIK Balance Sheet and P&amp;L" xfId="41247" xr:uid="{EFDF57E9-867D-4FFB-B13B-A9607A965FEA}"/>
    <cellStyle name="_Data_MMR-Report_2004Teil1_neu" xfId="41248" xr:uid="{A4A9A3D5-5F2D-4926-A4ED-7A45454E5076}"/>
    <cellStyle name="_Data_MMR-Report_2004Teil1_neu_8_MIK Balance Sheet and P&amp;L" xfId="41249" xr:uid="{E9B1B7AC-F49C-4F0C-8948-9E7E9E1F0528}"/>
    <cellStyle name="_Data_MMR-Report_2006 Teil 1" xfId="41250" xr:uid="{ECFC3A05-2D08-40E7-A88F-32D9A951A2EA}"/>
    <cellStyle name="_Data_MMR-Report_2006 Teil 1_8_MIK Balance Sheet and P&amp;L" xfId="41251" xr:uid="{4ADEB169-331E-4775-B4AA-A953406B343D}"/>
    <cellStyle name="_Data_MMR-Report_2006 Teil 1_Stand2102_CS" xfId="41252" xr:uid="{68DAAA66-1E64-429D-8D2D-EE33972325F7}"/>
    <cellStyle name="_Data_MMR-Report_2006 Teil 1_Stand2102_CS_8_MIK Balance Sheet and P&amp;L" xfId="41253" xr:uid="{7EF16768-46CF-4C82-8BEC-DCF2791BCDE2}"/>
    <cellStyle name="_Data_MOB (Modell 1.0)" xfId="41254" xr:uid="{8F3E0870-3B52-40FC-8577-81F8355F3515}"/>
    <cellStyle name="_Data_MOB (Modell 2.0) bis 2008" xfId="41255" xr:uid="{26CF6122-FE6C-4C71-AD0B-3D3C746C5711}"/>
    <cellStyle name="_Data_Modell_01" xfId="41256" xr:uid="{9B3F478B-0C58-4589-B3F5-F0355B6C7201}"/>
    <cellStyle name="_Data_Modell_2_Vollaussch" xfId="41257" xr:uid="{9928872E-C4AF-4102-8E4B-4DB3F0CF37D3}"/>
    <cellStyle name="_Data_Modell_2_Vollaussch 2" xfId="41258" xr:uid="{8C96BEA8-940B-43C0-810B-EDAD7C82E450}"/>
    <cellStyle name="_Data_Modell_2_Vollaussch 2_Cognos" xfId="41259" xr:uid="{E55F2F82-9672-42A3-923B-CE8EFA0CE922}"/>
    <cellStyle name="_Data_Modell_2_Vollaussch_Cognos" xfId="41260" xr:uid="{DE6BE1B8-65B9-45A4-B162-F75ACF386C10}"/>
    <cellStyle name="_Data_MONA_up_date Hartmann" xfId="41261" xr:uid="{33122B99-0F68-434E-976B-0AA643908CFA}"/>
    <cellStyle name="_Data_MONA_up_date Hartmann_2003_ISTGuV" xfId="41262" xr:uid="{7605D4F7-922F-4CB3-8D91-26FB48513E02}"/>
    <cellStyle name="_Data_NDL_Umsatz_monatisiert" xfId="41263" xr:uid="{DA83599D-D6AF-4A21-BDCE-FE27DB436162}"/>
    <cellStyle name="_Data_Nr3 ghs-impV3_sep_master" xfId="41264" xr:uid="{76B92D37-FE3E-43C2-BEF6-9926F36A5BD3}"/>
    <cellStyle name="_Data_Nr3 ghs-impV3_sep_master_neu" xfId="41265" xr:uid="{97AFBD71-BD82-41F0-9F35-288B07A76CE1}"/>
    <cellStyle name="_Data_PBS-Eingabe" xfId="41266" xr:uid="{D5052C5F-343B-4AFC-ACE0-9FA9C6969F80}"/>
    <cellStyle name="_Data_Personal nach SL" xfId="41267" xr:uid="{DAC7582F-A1EC-4774-A2C9-156B163041F6}"/>
    <cellStyle name="_Data_Personal nach SL_8_MIK Balance Sheet and P&amp;L" xfId="41268" xr:uid="{4C77009E-EF6F-447F-B1DE-141560A0CD68}"/>
    <cellStyle name="_Data_Personal-Aufträge (ITS)" xfId="41269" xr:uid="{1654148C-B799-44D6-B759-E7A22A2B10E3}"/>
    <cellStyle name="_Data_Planungs-Dummy-Brief" xfId="41270" xr:uid="{4D2AE9AA-6CE4-4AAD-8E24-126859D62C13}"/>
    <cellStyle name="_Data_Reporting International 2003_Draft_country kopp" xfId="41271" xr:uid="{DF141745-3F47-4EE2-A999-2363AD9E0582}"/>
    <cellStyle name="_Data_Retrieve Flash 2003 030505" xfId="41272" xr:uid="{3D3E63EC-3370-40C2-87A3-4DEC5A5745CB}"/>
    <cellStyle name="_Data_Retrieve Flash 2003 030505_8_MIK Balance Sheet and P&amp;L" xfId="41273" xr:uid="{5D32DCEF-7187-40F7-9105-09E8CFBD9EBE}"/>
    <cellStyle name="_Data_Retrieve KPI 2004" xfId="41274" xr:uid="{C42326F6-A8C1-4B53-8707-ECE9ED3A4E03}"/>
    <cellStyle name="_Data_Retrieve KPI 2004_8_MIK Balance Sheet and P&amp;L" xfId="41275" xr:uid="{6A10172B-5C84-4AC9-B0E9-DFEC76A462CF}"/>
    <cellStyle name="_Data_Retrieve KPI 2006" xfId="41276" xr:uid="{2598F4DF-0909-411A-B432-8E6A01F07AE7}"/>
    <cellStyle name="_Data_Retrieve KPI 2006_8_MIK Balance Sheet and P&amp;L" xfId="41277" xr:uid="{E2BC47B5-E2A1-42C0-A183-BFFAF128CC57}"/>
    <cellStyle name="_Data_Retrieve MMR 2005" xfId="41278" xr:uid="{7B3C8C33-104C-4B3A-B7F4-43F0BC938DBE}"/>
    <cellStyle name="_Data_Retrieve MMR 2005_8_MIK Balance Sheet and P&amp;L" xfId="41279" xr:uid="{0989685E-B619-4601-90D8-D5FA9B1C933D}"/>
    <cellStyle name="_Data_Retrieve_FLASH_2004 Forecast" xfId="41280" xr:uid="{DABFEAF7-B2EA-421D-8F8E-3DB06BED084F}"/>
    <cellStyle name="_Data_Retrieve_FLASH_2004 Forecast_8_MIK Balance Sheet and P&amp;L" xfId="41281" xr:uid="{71A3942E-8DB2-451D-9441-8146A805434E}"/>
    <cellStyle name="_Data_Review&amp;Maßnahmen Jul 04" xfId="41282" xr:uid="{6D080F50-EFC1-4B6D-AA15-7EA2F45500FA}"/>
    <cellStyle name="_Data_Review&amp;Maßnahmen Jul 04_8_MIK Balance Sheet and P&amp;L" xfId="41283" xr:uid="{2FED3B25-8BC3-4935-AE2B-35C919CF1785}"/>
    <cellStyle name="_Data_Roll FC Umsatz + EBITDA" xfId="41284" xr:uid="{FB706405-9B88-4000-B99B-5FA2E2BF7EFB}"/>
    <cellStyle name="_Data_Roll FC Umsatz + EBITDA_8_MIK Balance Sheet and P&amp;L" xfId="41285" xr:uid="{50BFC018-DE7A-4E98-A076-EF6D378F1000}"/>
    <cellStyle name="_Data_Rückstellungen" xfId="41286" xr:uid="{F918DF4A-953D-479B-B485-48AD70C99D7B}"/>
    <cellStyle name="_Data_Sachaufwand IST 2009 nach Gesellschaften" xfId="41287" xr:uid="{13CA7CDA-6A78-4EB7-8EFE-72C8BFCC28BD}"/>
    <cellStyle name="_Data_Sachkosten 201006 aus Datenbank_20100803_Ggü." xfId="41288" xr:uid="{C146890F-C810-4599-B7B7-6B1DAA975DF4}"/>
    <cellStyle name="_Data_Sachkosten 201007 aus Datenbank_20100830_Ggü." xfId="41289" xr:uid="{543EC611-2145-4927-AD59-D5404C6379E9}"/>
    <cellStyle name="_Data_Sachkosten 201009 aus Datenbank_20101027_Ggü." xfId="41290" xr:uid="{58F896CA-E751-47EB-A678-45D37BF29376}"/>
    <cellStyle name="_Data_Sachkosten Nov 2010 _Stand 20101223 final" xfId="41291" xr:uid="{D576B28A-8E60-4C7D-8FD2-9E6AE1D58D27}"/>
    <cellStyle name="_Data_Sachkosten Nov 2010 blanko" xfId="41292" xr:uid="{76F28FF4-82C7-4AF8-B461-3548D2EB3BBC}"/>
    <cellStyle name="_Data_Säulengrafik" xfId="41303" xr:uid="{7C29E43C-F8FB-474B-B13C-4E9C9D06080C}"/>
    <cellStyle name="_Data_Säulengrafik I" xfId="41304" xr:uid="{E07EE6B0-8AB1-4B63-A2A8-A938604D8F44}"/>
    <cellStyle name="_Data_Säulengrafik I_8_MIK Balance Sheet and P&amp;L" xfId="41305" xr:uid="{F95AE61A-A1F3-42E9-BABA-931C81B7A562}"/>
    <cellStyle name="_Data_Säulengrafik OS" xfId="41306" xr:uid="{0FB5B1C1-71FE-434E-A06F-7A57B8520082}"/>
    <cellStyle name="_Data_Säulengrafik OS_8_MIK Balance Sheet and P&amp;L" xfId="41307" xr:uid="{17A2E9F2-DB87-45B8-AF6B-F17E6B5CFC4D}"/>
    <cellStyle name="_Data_Säulengrafik_8_MIK Balance Sheet and P&amp;L" xfId="41308" xr:uid="{24574C8B-64E2-4EDD-AAD3-6C775A0B28E5}"/>
    <cellStyle name="_Data_SL SI (II)" xfId="41293" xr:uid="{F076F411-7550-46D0-89D9-11243B300C21}"/>
    <cellStyle name="_Data_SL SI (II)_8_MIK Balance Sheet and P&amp;L" xfId="41294" xr:uid="{55FAD5C7-F8D7-4866-9E34-4325351DA334}"/>
    <cellStyle name="_Data_Sonderwert Einlagenrückgewähr Szenarien" xfId="41295" xr:uid="{3E727A29-55D6-45FC-9BB8-659617528CA6}"/>
    <cellStyle name="_Data_Sonderwert Einlagenrückgewähr Szenarien 2" xfId="41296" xr:uid="{E0C5E966-1297-4D53-A2F7-AE94B2537698}"/>
    <cellStyle name="_Data_Sonderwert Einlagenrückgewähr Szenarien 2_Cognos" xfId="41297" xr:uid="{69266761-186F-43F7-A2EB-7A3CE27887AA}"/>
    <cellStyle name="_Data_Sonderwert Einlagenrückgewähr Szenarien_Cognos" xfId="41298" xr:uid="{63C73AAF-999F-4FDA-A482-6A7A0A38400A}"/>
    <cellStyle name="_Data_Structure_2004_05" xfId="41299" xr:uid="{9CD2DA64-2130-44EA-BC22-E30C38043143}"/>
    <cellStyle name="_Data_Struktur 2005" xfId="41300" xr:uid="{075262FC-0ACA-4DAF-B336-9F8774A2C841}"/>
    <cellStyle name="_Data_Szenarien" xfId="41301" xr:uid="{9280D36B-7E86-41DD-BDDA-3E123978D917}"/>
    <cellStyle name="_Data_Szenarien_01-07" xfId="41302" xr:uid="{0587BA3E-1567-45D6-B1A2-6FA454B04CBF}"/>
    <cellStyle name="_Data_Tabelle von Presentation Group Test 2. Erwartung" xfId="41309" xr:uid="{470F59C2-4C0F-4931-B0EA-4FEB9AB0E83A}"/>
    <cellStyle name="_Data_Tabellen Steuern" xfId="41310" xr:uid="{59C85675-6A3C-4160-9A43-49600ACE009B}"/>
    <cellStyle name="_Data_Titel" xfId="41311" xr:uid="{D0E5717D-A3F5-495C-9414-F954B58BA277}"/>
    <cellStyle name="_Data_TSI Grafischer_Bericht_Template_TEC Herrn Heil mit Sternausrichtung" xfId="41312" xr:uid="{8A5A88F6-E0BD-407E-A8C1-0EB960BB5FDC}"/>
    <cellStyle name="_Data_Übergabe_August" xfId="41331" xr:uid="{027DB1B2-88CB-459D-A177-3198F3AFDACE}"/>
    <cellStyle name="_Data_Übergabe_August_8_MIK Balance Sheet and P&amp;L" xfId="41332" xr:uid="{047996CD-3A50-4B02-9469-145A5DA928C3}"/>
    <cellStyle name="_Data_Übergabesheet MMR" xfId="41333" xr:uid="{CF314C78-E758-4647-B530-9271E4E3CBC0}"/>
    <cellStyle name="_Data_Umsatz -Aussenumsatz (TCS)" xfId="41313" xr:uid="{3A08BBE5-F583-4727-B5A5-0474E44C47C7}"/>
    <cellStyle name="_Data_Umsatz extern-intern für MMR" xfId="41314" xr:uid="{20B58C21-E921-4411-BF7D-0ABCDFD65DD5}"/>
    <cellStyle name="_Data_Umsatz nach SL" xfId="41315" xr:uid="{834C44F9-768F-47DE-BA8E-A48592EF026A}"/>
    <cellStyle name="_Data_Umsatz nach SL_8_MIK Balance Sheet and P&amp;L" xfId="41316" xr:uid="{369AD89E-E4DB-4DEE-878C-C1197F301AD1}"/>
    <cellStyle name="_Data_Unterlagen Susat" xfId="41317" xr:uid="{D0A27C62-9C17-493F-A1B8-E32318BE11CA}"/>
    <cellStyle name="_Data_Unterlagen Susat 2" xfId="41318" xr:uid="{26E677BD-96CD-4BE4-B337-CEDE219B095F}"/>
    <cellStyle name="_Data_Unterlagen Susat 2_Cognos" xfId="41319" xr:uid="{0B41C71E-E715-4D9D-B6C7-80BF9312B775}"/>
    <cellStyle name="_Data_Unterlagen Susat_Cognos" xfId="41320" xr:uid="{D26B865F-1197-4B22-A010-3988FFCA5645}"/>
    <cellStyle name="_Data_Vis_Konzern_12_P" xfId="41325" xr:uid="{85B60095-6D91-4D7F-BDB4-ED203AF9B5F1}"/>
    <cellStyle name="_Data_Vis_Konzern_12_P_Forecast Juli Zeitreihe mit FC_SZ 072004_12" xfId="41326" xr:uid="{D5DE3929-2309-4EE7-90B8-034DE8F148DC}"/>
    <cellStyle name="_Data_Vis_Konzern_12_P_Forecast Juli Zeitreihe mit FC_SZ 072004_13" xfId="41327" xr:uid="{D730524F-1EAE-481B-A2F8-D0EBB4466BB2}"/>
    <cellStyle name="_Data_VIS-Datei Konzern V3.3" xfId="41328" xr:uid="{860C4968-83EC-4560-85D6-3A638C28B93A}"/>
    <cellStyle name="_Data_visdeckb_2002-test" xfId="41329" xr:uid="{10DCF3C6-D0B3-4299-8BA1-94A3C8AA4E73}"/>
    <cellStyle name="_Data_Vorbereitende_Tabellen_Planung200811" xfId="41330" xr:uid="{47212357-67F2-4867-B2DD-BB881334E4FB}"/>
    <cellStyle name="_Data_Wertkopien Susat 2005-06-08" xfId="41321" xr:uid="{7E3657E2-2C55-4DE7-AE25-712E056CED45}"/>
    <cellStyle name="_Data_Wertkopien Susat 2005-06-08 2" xfId="41322" xr:uid="{937D6749-8706-490D-A3AC-DAB6F4EE91CD}"/>
    <cellStyle name="_Data_Wertkopien Susat 2005-06-08 2_Cognos" xfId="41323" xr:uid="{48D280A9-699C-40B9-9C28-AA8836B58336}"/>
    <cellStyle name="_Data_Wertkopien Susat 2005-06-08_Cognos" xfId="41324" xr:uid="{48A50F2B-97AD-4E7B-9C39-2617522896D8}"/>
    <cellStyle name="_Euro" xfId="41334" xr:uid="{BB4BF341-C1EE-430B-AAE5-A5E13699106B}"/>
    <cellStyle name="_Filius 2005 U-Wert FN 2005-06-27" xfId="41335" xr:uid="{1AC51AA3-8F5C-4168-8C06-B9E30B9145A1}"/>
    <cellStyle name="_Filius 2005 U-Wert FN 2005-06-27 2" xfId="41336" xr:uid="{5AD42806-7A0B-42ED-B0DB-D581F86F7CAF}"/>
    <cellStyle name="_GS Equity Research Driver Comparison" xfId="41337" xr:uid="{A05966EB-3D72-4E13-B20E-F27C7587BBBF}"/>
    <cellStyle name="_GS Equity Research Driver Comparison 2" xfId="41338" xr:uid="{F7FDE74E-823B-4FAD-BF17-F789E724387B}"/>
    <cellStyle name="_GS Model of VSTR" xfId="41339" xr:uid="{29A484EA-519F-4396-B1EB-2F506BDA148F}"/>
    <cellStyle name="_GS Model of VSTR 2" xfId="41340" xr:uid="{3CF1CD2F-E435-4CFE-AAE1-0D76D821B305}"/>
    <cellStyle name="_Header" xfId="41341" xr:uid="{0F48EECC-0A1F-4E36-B1F7-4503CB9F6784}"/>
    <cellStyle name="_Header_3years_auditors Strat plan 2004.12.17" xfId="41342" xr:uid="{CBFA48DC-69D2-4979-897C-49D2ACB11F94}"/>
    <cellStyle name="_Header_3years_FINAL 171204" xfId="41343" xr:uid="{7CB941B2-0624-4908-A663-8EF048269109}"/>
    <cellStyle name="_Header_Alle Töchter PlanDaten  mit Namen + mit Pers.kosten" xfId="41344" xr:uid="{FB4C7A33-BC51-42D4-9189-484F1F27F259}"/>
    <cellStyle name="_Header_am 22.06.05 von KPMG erhalten" xfId="41345" xr:uid="{25CB24CD-D5AC-40BC-A7C3-B21E4B4904AC}"/>
    <cellStyle name="_Header_am 22.06.05 von KPMG erhalten 2" xfId="41346" xr:uid="{7BBF1EB7-9C9D-4A3A-900D-8D1C315711E6}"/>
    <cellStyle name="_Header_Analysedatei für 2010.01-03 _Stand 20100419_Einheiten Kostenkoord. 3 DB" xfId="41347" xr:uid="{3F33E9AF-F935-40B1-A2F4-6C3BAA4784B1}"/>
    <cellStyle name="_Header_Analysedatei nur VerwA  für 201010 aus 2010.06_Einheiten mit SVSW1_Original" xfId="41348" xr:uid="{89C399C6-B4A8-4131-953D-5152A7E2A848}"/>
    <cellStyle name="_Header_Detail Structure TB II" xfId="41349" xr:uid="{4B013BAE-B2A7-432D-9D77-D1EA2319EB40}"/>
    <cellStyle name="_Header_dp01" xfId="41350" xr:uid="{E236573F-0196-44F7-AC9A-99FD023CF789}"/>
    <cellStyle name="_Header_dp01reg" xfId="41351" xr:uid="{A5BE475A-0B4B-4238-8778-DED423025E2F}"/>
    <cellStyle name="_Header_DP02" xfId="41352" xr:uid="{3B09A7F1-14CF-4F9A-85D9-62EAA6D3803E}"/>
    <cellStyle name="_Header_DP03" xfId="41353" xr:uid="{0CDA2ED9-5BC1-4A9A-8541-556F45769B40}"/>
    <cellStyle name="_Header_DP04" xfId="41354" xr:uid="{C01BB89E-6A04-49A8-A565-14D4FAF50B6D}"/>
    <cellStyle name="_Header_Ergebnisrechnung_FCH_IST_072005ytd" xfId="41355" xr:uid="{E4FE0587-3073-49D3-A9F7-1AB0D2E96BC4}"/>
    <cellStyle name="_Header_FDL__VIS September offiziell" xfId="41356" xr:uid="{A06B1DDA-628F-4DB2-A9CC-E292780E1C54}"/>
    <cellStyle name="_Header_Filiale_03 Staudi neueste Fassung_b " xfId="41357" xr:uid="{927EFB54-FCD0-4806-9EF8-8EE919646990}"/>
    <cellStyle name="_Header_Filius 2005 IS vollständig 2005-07-01" xfId="41358" xr:uid="{6313952C-EE32-4C62-86C3-4BED78AF4E9F}"/>
    <cellStyle name="_Header_Filius 2005 IS vollständig 2005-07-01 2" xfId="41359" xr:uid="{AC17863F-4188-45F7-90DF-0B9C3AF029EB}"/>
    <cellStyle name="_Header_Filius 2005 Wertekopien 2005-06-14" xfId="41360" xr:uid="{998FDB17-40D7-47D5-ACB3-0C3E1299ED36}"/>
    <cellStyle name="_Header_Filius 2005 Wertekopien 2005-06-14 2" xfId="41361" xr:uid="{EDEB8B23-3E89-452F-8E10-C74A3A395284}"/>
    <cellStyle name="_Header_Filius_2005_-_FN_an_Susat_2005-05-27" xfId="41362" xr:uid="{EE8E99D5-C90D-496D-8C1F-22D4027CFDF7}"/>
    <cellStyle name="_Header_Filius_2005_-_FN_an_Susat_2005-05-27 2" xfId="41363" xr:uid="{2C55FE7E-0259-4696-B90C-F6BD00507DC6}"/>
    <cellStyle name="_Header_Filius_2005_-_FN_an_Susat_2005-06-28" xfId="41364" xr:uid="{D357DEE6-A431-4CBC-874F-ED659F969A85}"/>
    <cellStyle name="_Header_Filius_2005_-_FN_an_Susat_2005-06-28 2" xfId="41365" xr:uid="{86193A71-A098-43BA-AB62-7106ABEBCEE6}"/>
    <cellStyle name="_Header_FRN (Modell 2.9) bis 2008_Plan AR_Protokoll" xfId="41366" xr:uid="{2D3F03BB-BFDC-4DEB-932C-DD8E59CCB317}"/>
    <cellStyle name="_Header_FRN (Modell 3.0_Basis KPMG) Plananpassungen" xfId="41367" xr:uid="{E57DA7E1-2A79-4600-8F20-5DCBEC4DB6D2}"/>
    <cellStyle name="_Header_FRN (Modell 3.0_Basis KPMG) Plananpassungen 2" xfId="41368" xr:uid="{59F073DB-DC62-4784-9B43-D61F87891F2A}"/>
    <cellStyle name="_Header_FRN (Modell 4.0_Basis KPMG_01-07) Plananpassungen" xfId="41369" xr:uid="{571466ED-7880-4402-AC4C-0978CDF1DD3B}"/>
    <cellStyle name="_Header_FRN (Modell 4.0_Basis KPMG_01-07) Plananpassungen 2" xfId="41370" xr:uid="{8BB9E859-6053-49A3-992F-543E5FE91154}"/>
    <cellStyle name="_Header_infor 2004 - Daten Susat 2004-04-21" xfId="41371" xr:uid="{A77A78DA-496B-4337-B2F3-0A9C5A057EA5}"/>
    <cellStyle name="_Header_infor 2004 - Daten Susat 2004-04-21 2" xfId="41372" xr:uid="{F15E91AD-0507-4864-A044-C3653654E2B9}"/>
    <cellStyle name="_Header_infor 2004 - Daten Susat UK 2004-04-23" xfId="41373" xr:uid="{1F3EAAF2-67B0-4615-AF98-CBFDBC1EC111}"/>
    <cellStyle name="_Header_infor 2004 - Daten Susat UK 2004-04-23 2" xfId="41374" xr:uid="{D6ED0A80-E108-45E1-817B-7C6E2495AF2C}"/>
    <cellStyle name="_Header_Input für voraussichtliche weitere Änderungen" xfId="41375" xr:uid="{B9ECBA0F-8704-42F7-BCF2-B09D34967938}"/>
    <cellStyle name="_Header_Inter-Gilde 2003 Modell Gilde 2003-08-22" xfId="41376" xr:uid="{18C5CD61-9B8D-4607-931C-C17674A050F5}"/>
    <cellStyle name="_Header_Inter-Gilde 2003 Modell Hasseröder 2003-08-18" xfId="41377" xr:uid="{CEC42511-FB46-496A-96B4-1BEF6896D130}"/>
    <cellStyle name="_Header_Konsolidierungsreport Budget" xfId="41378" xr:uid="{6CE9915E-FE8B-477C-97F8-2C9D7A17BC91}"/>
    <cellStyle name="_Header_Mappe1" xfId="41379" xr:uid="{AF7980A3-AF69-426F-AFC5-6D9C2A05509C}"/>
    <cellStyle name="_Header_MOB (Modell 1.0)" xfId="41380" xr:uid="{B7F2FEAF-96FB-4637-B33C-BA516E4ED96D}"/>
    <cellStyle name="_Header_MOB (Modell 2.0) bis 2008" xfId="41381" xr:uid="{291CD6A8-E946-49B2-9A0A-182A56F3C0D6}"/>
    <cellStyle name="_Header_Modell_01" xfId="41382" xr:uid="{6E3FA26C-6BB2-4ED6-BC91-BAB473102B97}"/>
    <cellStyle name="_Header_Modell_2_Vollaussch" xfId="41383" xr:uid="{A9FF4B0D-F85E-4CFF-81D9-7079A334D962}"/>
    <cellStyle name="_Header_Modell_2_Vollaussch 2" xfId="41384" xr:uid="{21942355-FB17-4512-B09C-311DCBF92FDA}"/>
    <cellStyle name="_Header_Nr3 ghs-impV3_sep_master" xfId="41385" xr:uid="{F34DAFF6-9B2D-4F41-94F0-553E7997BFC7}"/>
    <cellStyle name="_Header_Nr3 ghs-impV3_sep_master_neu" xfId="41386" xr:uid="{168F240E-F00F-4AD6-820C-4D3972E51D37}"/>
    <cellStyle name="_Header_Sachaufwand IST 2009 nach Gesellschaften" xfId="41387" xr:uid="{A824D2A1-C1A5-4F49-94DD-5EB1983DC5CB}"/>
    <cellStyle name="_Header_Sachkosten 201006 aus Datenbank_20100803_Ggü." xfId="41388" xr:uid="{B4C0E288-E062-49AE-8635-8044773CA87A}"/>
    <cellStyle name="_Header_Sachkosten 201007 aus Datenbank_20100830_Ggü." xfId="41389" xr:uid="{1C853D28-FBBF-4888-AF72-36D613FC20C7}"/>
    <cellStyle name="_Header_Sachkosten 201009 aus Datenbank_20101027_Ggü." xfId="41390" xr:uid="{FE52439D-454B-44D5-96BF-4AE09C9AC910}"/>
    <cellStyle name="_Header_Sachkosten Nov 2010 _Stand 20101223 final" xfId="41391" xr:uid="{D84408FA-DDC0-4239-8E9B-2D291C3A1A4E}"/>
    <cellStyle name="_Header_Sachkosten Nov 2010 blanko" xfId="41392" xr:uid="{E1A87180-C321-40FE-8F32-AB24F24DC9D2}"/>
    <cellStyle name="_Header_Sonderwert Einlagenrückgewähr Szenarien" xfId="41393" xr:uid="{C8332C19-4A58-4C3A-ADDB-3FCE8A336A30}"/>
    <cellStyle name="_Header_Sonderwert Einlagenrückgewähr Szenarien 2" xfId="41394" xr:uid="{26B9AF15-71C0-4A1C-B6B1-F3DDDA18B128}"/>
    <cellStyle name="_Header_Structure_2004_05" xfId="41395" xr:uid="{C1EBCA76-7D5C-420C-B1F7-8E7593024822}"/>
    <cellStyle name="_Header_Struktur 2005" xfId="41396" xr:uid="{3453820E-E9C1-453D-AFA4-4B9C9494CC53}"/>
    <cellStyle name="_Header_Szenarien" xfId="41397" xr:uid="{2FFE847D-C12E-4132-8C2D-D6669AE4EF19}"/>
    <cellStyle name="_Header_Szenarien_01-07" xfId="41398" xr:uid="{277832C6-DF61-420C-AA32-0AD69F43DB31}"/>
    <cellStyle name="_Header_Unterlagen Susat" xfId="41399" xr:uid="{78CAFEA6-BC71-4F60-A0AA-C67E192C9F41}"/>
    <cellStyle name="_Header_Unterlagen Susat 2" xfId="41400" xr:uid="{24199B1C-327E-4AB0-9EEF-185E72BC41C8}"/>
    <cellStyle name="_Header_Vis_Konzern_12_P" xfId="41403" xr:uid="{36C2497A-7C5B-4160-9BC0-09426D064188}"/>
    <cellStyle name="_Header_Vorbereitende_Tabellen_Planung200811" xfId="41404" xr:uid="{892E1BC0-53AA-4D7B-B749-26449146978D}"/>
    <cellStyle name="_Header_Wertkopien Susat 2005-06-08" xfId="41401" xr:uid="{2EAC3E66-17EF-476C-AF45-AEE7FAEFDFA6}"/>
    <cellStyle name="_Header_Wertkopien Susat 2005-06-08 2" xfId="41402" xr:uid="{F7C9EE51-1E91-4624-B79C-CA5ACBD8BFF3}"/>
    <cellStyle name="_Heading" xfId="41405" xr:uid="{A308A656-255D-4D11-B65E-F3CB6AA28AD9}"/>
    <cellStyle name="_Hidden" xfId="41406" xr:uid="{55E0916A-A014-4CE5-895A-8245B09309D9}"/>
    <cellStyle name="_Highlight" xfId="41407" xr:uid="{9E13FC09-BF7D-4B35-8CD7-4E27874B83B9}"/>
    <cellStyle name="_Multiple" xfId="41408" xr:uid="{3DB0BFE9-7EB9-4271-BEBE-4303347895FC}"/>
    <cellStyle name="_Multiple_06 03 08 GuV nach UKV Logi - K" xfId="41409" xr:uid="{AA0DD9F4-C9F0-435C-9C83-EFE4A3A41A83}"/>
    <cellStyle name="_Multiple_06 03 08 GuV nach UKV Logi - K 2" xfId="41410" xr:uid="{4C8F6069-6348-4B22-80E2-30741FEE2073}"/>
    <cellStyle name="_Multiple_2005-06-13 K-Value mc AG" xfId="41411" xr:uid="{CD116D73-00C9-466D-924C-3CD4B9F8EC3B}"/>
    <cellStyle name="_Multiple_2005-06-13 K-Value mc AG 2" xfId="41412" xr:uid="{7FA9A8C7-948C-47C5-9A8B-D3ED656B940D}"/>
    <cellStyle name="_Multiple_2005-06-22 K-Value freenet" xfId="41413" xr:uid="{B99E167D-20B9-4CBA-BC3B-C2B085AE95A3}"/>
    <cellStyle name="_Multiple_2005-06-22 K-Value freenet 2" xfId="41414" xr:uid="{17FC48DD-BEBB-4C0C-8A41-01117BE6A41F}"/>
    <cellStyle name="_Multiple_2005-06-22 K-Value freenet Annuität" xfId="41415" xr:uid="{1A74E7EA-77C9-429A-8148-C5FA8824A9A8}"/>
    <cellStyle name="_Multiple_2005-06-22 K-Value freenet Annuität 2" xfId="41416" xr:uid="{D5EB49E7-44A9-46A2-800F-A75F13FCAF1F}"/>
    <cellStyle name="_Multiple_2005-06-22 K-Value mc AG" xfId="41417" xr:uid="{0B925EA7-59F8-4DEA-9F97-9E7D6CFFBE32}"/>
    <cellStyle name="_Multiple_2005-06-22 K-Value mc AG 2" xfId="41418" xr:uid="{1A259F26-0F1D-4E3F-B8CD-D0C3341315E4}"/>
    <cellStyle name="_Multiple_2005-06-22 K-Value mc AG und FN" xfId="41419" xr:uid="{171444CD-548D-48E2-9E9D-D055D5244DF4}"/>
    <cellStyle name="_Multiple_2005-06-22 K-Value mc AG und FN 2" xfId="41420" xr:uid="{72FF07C1-0A46-4AE5-9161-B31D7104BF94}"/>
    <cellStyle name="_Multiple_2005-06-27 K-Value freenet Dummy" xfId="41421" xr:uid="{E782939B-AF9B-45E4-86C7-ED6064AAA4B8}"/>
    <cellStyle name="_Multiple_2005-06-27 K-Value freenet Dummy 2" xfId="41422" xr:uid="{3C4FA9CE-72C9-4EBB-8E74-C8546A4A01A7}"/>
    <cellStyle name="_Multiple_avp" xfId="41423" xr:uid="{38865721-2873-4BA4-A85B-C21CE973590A}"/>
    <cellStyle name="_Multiple_avp 2" xfId="41424" xr:uid="{AE6853E9-8768-4211-B26F-952E79A4F6A6}"/>
    <cellStyle name="_Multiple_Book1" xfId="41425" xr:uid="{4687101E-1962-4AD0-BE52-F3DAE337E635}"/>
    <cellStyle name="_Multiple_Book1 2" xfId="41426" xr:uid="{B09F4528-308E-43A2-ACC9-284BAADEBEAC}"/>
    <cellStyle name="_Multiple_csc" xfId="41427" xr:uid="{0DC6AD4B-B053-48AE-9E1D-0EA4A94CC0EC}"/>
    <cellStyle name="_Multiple_dcf" xfId="41428" xr:uid="{8FAC15A8-63D6-4411-8D8D-923A4EC3162D}"/>
    <cellStyle name="_Multiple_dcf 2" xfId="41429" xr:uid="{CD6D885A-0408-472F-A8C8-7424B469920C}"/>
    <cellStyle name="_Multiple_Filius 2005 U-Wert FN 2005-06-27" xfId="41430" xr:uid="{4023D048-12A3-40FF-B703-9ACA611EDB4E}"/>
    <cellStyle name="_Multiple_Filius 2005 U-Wert FN 2005-06-27 2" xfId="41431" xr:uid="{82D5BF44-8E5E-4D40-8871-B2F556FCB356}"/>
    <cellStyle name="_Multiple_Financing alternatives key credit" xfId="41432" xr:uid="{4477BCD6-2D28-4510-ADFF-380D3620C4FB}"/>
    <cellStyle name="_Multiple_Financing alternatives key credit 2" xfId="41433" xr:uid="{F9EB4C9F-E23B-4DB6-BA4E-724BB0935CCD}"/>
    <cellStyle name="_Multiple_Project Wincor LBO Model 2a" xfId="41434" xr:uid="{F5EBA43E-A8E7-44FF-BC6D-A673417B8A7E}"/>
    <cellStyle name="_Multiple_Project Wincor LBO Model 2a 2" xfId="41435" xr:uid="{33F4B5D9-571F-4322-AF49-EBBD6B8FA6D0}"/>
    <cellStyle name="_Multiple_Project Wincor LBO Model 2b" xfId="41436" xr:uid="{03EBB395-0817-47E7-91D0-F5CE01838059}"/>
    <cellStyle name="_Multiple_Project Wincor LBO Model 2b 2" xfId="41437" xr:uid="{CB6C53A1-70A4-4BA8-93A9-E3E36902E420}"/>
    <cellStyle name="_Multiple_Surftime DCF v7" xfId="41438" xr:uid="{A95F4AF3-0955-4951-B2C4-55C1DBA058CE}"/>
    <cellStyle name="_Multiple_Surftime DCF v7 2" xfId="41439" xr:uid="{FF9A6DAD-CEF2-44CE-846F-351BA040A89C}"/>
    <cellStyle name="_Multiple_Working Capital Swings" xfId="41440" xr:uid="{82CD3E5B-B171-452C-A526-E3FB6103C834}"/>
    <cellStyle name="_Multiple_Working Capital Swings 2" xfId="41441" xr:uid="{EAE4DBFE-9B00-406E-9218-A9E55109FEB9}"/>
    <cellStyle name="_MultipleSpace" xfId="41442" xr:uid="{EF959E34-AE09-47C8-A854-1A31DC24C538}"/>
    <cellStyle name="_MultipleSpace 2" xfId="41443" xr:uid="{82A0E019-F087-4F81-B68F-C81372023CB8}"/>
    <cellStyle name="_MultipleSpace_am 22.06.05 von KPMG erhalten" xfId="41444" xr:uid="{80D98DB6-D377-4DFD-B602-C7E5155C3353}"/>
    <cellStyle name="_MultipleSpace_avp" xfId="41445" xr:uid="{4BB52538-6292-4D88-80D7-288868161099}"/>
    <cellStyle name="_MultipleSpace_avp 2" xfId="41446" xr:uid="{CD00C016-E427-449D-93B7-34CA46FB88D5}"/>
    <cellStyle name="_MultipleSpace_Book1" xfId="41447" xr:uid="{B7842299-5F22-4B6B-88D5-A22B13AEF460}"/>
    <cellStyle name="_MultipleSpace_Book1 2" xfId="41448" xr:uid="{25BB64F0-D8D0-4D3F-B44E-83D596EA3AA1}"/>
    <cellStyle name="_MultipleSpace_csc" xfId="41449" xr:uid="{15F1F2C2-9A20-4B3D-9383-D126F73F2148}"/>
    <cellStyle name="_MultipleSpace_dcf" xfId="41450" xr:uid="{016C50D4-0C40-4F25-828E-B675ACA8435F}"/>
    <cellStyle name="_MultipleSpace_dcf 2" xfId="41451" xr:uid="{0D0F9F60-96FC-4017-B26B-E74AC2972ED0}"/>
    <cellStyle name="_MultipleSpace_Filius 2005 IS vollständig 2005-07-01" xfId="41452" xr:uid="{C6DFA0CE-C16B-4E2B-8592-FC22DFAA603B}"/>
    <cellStyle name="_MultipleSpace_Filius 2005 Wertekopien 2005-06-14" xfId="41453" xr:uid="{E20AE97E-3AB8-4430-9112-3EE688B431D2}"/>
    <cellStyle name="_MultipleSpace_Filius_2005_-_FN_an_Susat_2005-05-27" xfId="41454" xr:uid="{74C9C1F5-3E61-470F-B7F0-BEB1E3E04647}"/>
    <cellStyle name="_MultipleSpace_Filius_2005_-_FN_an_Susat_2005-06-28" xfId="41455" xr:uid="{8F8A645F-D16E-4C49-880E-81FC42C5D6E3}"/>
    <cellStyle name="_MultipleSpace_Financing alternatives key credit" xfId="41456" xr:uid="{6D6E28DC-2981-4DA9-8BC2-80BDB4BE383D}"/>
    <cellStyle name="_MultipleSpace_Financing alternatives key credit 2" xfId="41457" xr:uid="{42D202E3-251A-4686-A767-24C403BF23B9}"/>
    <cellStyle name="_MultipleSpace_FRN (Modell 2.9) bis 2008_Plan AR_Protokoll" xfId="41458" xr:uid="{8BE5E265-E292-45A0-BC4A-9E68AFD29838}"/>
    <cellStyle name="_MultipleSpace_FRN (Modell 2.9) bis 2008_Plan AR_Protokoll 2" xfId="41459" xr:uid="{21ACA188-A19F-46BD-8F81-916D38BAE6DD}"/>
    <cellStyle name="_MultipleSpace_FRN (Modell 3.0_Basis KPMG) Plananpassungen" xfId="41460" xr:uid="{7A0E92EB-937E-43BB-A6D5-8A47251B91B1}"/>
    <cellStyle name="_MultipleSpace_FRN (Modell 4.0_Basis KPMG_01-07) Plananpassungen" xfId="41461" xr:uid="{AD8F7CD6-5365-4A87-9F07-20F692F1750F}"/>
    <cellStyle name="_MultipleSpace_MOB (Modell 1.0)" xfId="41462" xr:uid="{5B4BF6B0-E27D-4B9E-8236-0834B17A5AAB}"/>
    <cellStyle name="_MultipleSpace_MOB (Modell 1.0) 2" xfId="41463" xr:uid="{2995BFEF-62EE-485B-9272-5C9D993B3CED}"/>
    <cellStyle name="_MultipleSpace_MOB (Modell 2.0) bis 2008" xfId="41464" xr:uid="{ED1846B0-C6FA-48C2-B286-01281C5E173D}"/>
    <cellStyle name="_MultipleSpace_MOB (Modell 2.0) bis 2008 2" xfId="41465" xr:uid="{ABCE8800-ED70-4F51-8027-AA368D4BC76C}"/>
    <cellStyle name="_MultipleSpace_Project Wincor LBO Model 2a" xfId="41466" xr:uid="{D4BC3AB6-4C3B-40A6-A88B-45B20F13D608}"/>
    <cellStyle name="_MultipleSpace_Project Wincor LBO Model 2b" xfId="41467" xr:uid="{C762AFF8-E4F8-4221-AACA-9BBD149F43DB}"/>
    <cellStyle name="_MultipleSpace_Sonderwert Einlagenrückgewähr Szenarien" xfId="41468" xr:uid="{5D33557F-4EE8-43DA-9C86-39EF2178ADB3}"/>
    <cellStyle name="_MultipleSpace_Surftime DCF v7" xfId="41469" xr:uid="{837D4BD1-0320-4008-A634-0F2F9BA8A0D3}"/>
    <cellStyle name="_MultipleSpace_Surftime DCF v7 2" xfId="41470" xr:uid="{036FC86A-A617-4138-8EC2-6FCA08240C2B}"/>
    <cellStyle name="_MultipleSpace_Szenarien" xfId="41471" xr:uid="{2C6F499D-DCF0-402F-89FB-0F350CD4120E}"/>
    <cellStyle name="_MultipleSpace_Szenarien 2" xfId="41472" xr:uid="{F8F1C865-C5EC-4AA9-847F-62465C68058F}"/>
    <cellStyle name="_MultipleSpace_Szenarien_01-07" xfId="41473" xr:uid="{AA9DDC7A-ACC0-40F2-A27D-9C249690C724}"/>
    <cellStyle name="_MultipleSpace_Szenarien_01-07 2" xfId="41474" xr:uid="{7140BF78-9F84-4215-AC5A-926F024BE25A}"/>
    <cellStyle name="_MultipleSpace_Wertkopien Susat 2005-06-08" xfId="41475" xr:uid="{0E6527D6-D120-4F23-84FC-A86EA0200BB3}"/>
    <cellStyle name="_MultipleSpace_Working Capital Swings" xfId="41476" xr:uid="{7EF65CF8-6601-418A-B77E-B9C32D71F806}"/>
    <cellStyle name="_MultipleSpace_Working Capital Swings 2" xfId="41477" xr:uid="{36E5A0E0-068F-4B0D-A8B8-7EF34A2E48E8}"/>
    <cellStyle name="_Percent" xfId="41478" xr:uid="{3AF3EBEF-65EE-4830-A764-973B7E9AD889}"/>
    <cellStyle name="_Percent_06 03 08 GuV nach UKV Logi - K" xfId="41479" xr:uid="{D0FC5618-27B6-48CE-88A4-DA60F95650F5}"/>
    <cellStyle name="_Percent_06 03 08 GuV nach UKV Logi - K 2" xfId="41480" xr:uid="{9C5A85C4-C37E-4D26-9F7B-D9A6DBD014A0}"/>
    <cellStyle name="_Percent_avp" xfId="41481" xr:uid="{D49B498A-B008-4D57-BB4F-8D9526C7D7B3}"/>
    <cellStyle name="_Percent_avp 2" xfId="41482" xr:uid="{C7B928E9-5BAC-4592-AD5B-AE8A62E84036}"/>
    <cellStyle name="_Percent_dcf" xfId="41483" xr:uid="{6E891925-DAF8-4F2C-A126-1032F1BB00B4}"/>
    <cellStyle name="_Percent_dcf 2" xfId="41484" xr:uid="{6A00B9AD-FCD8-41C3-9392-2A5BBD9249DF}"/>
    <cellStyle name="_Percent_Surftime DCF v7" xfId="41485" xr:uid="{3278CEE3-0BD4-4BB4-AB36-4C82C2062F2A}"/>
    <cellStyle name="_Percent_Surftime DCF v7 2" xfId="41486" xr:uid="{CEAEBEBA-03BB-45BE-8725-EB6938D6CDE0}"/>
    <cellStyle name="_PercentSpace" xfId="41487" xr:uid="{8B9ECF5D-FF00-4139-AEFE-0DD72B88F1F7}"/>
    <cellStyle name="_PercentSpace_06 03 08 GuV nach UKV Logi - K" xfId="41488" xr:uid="{E01062A4-7447-4DDA-B55F-6627D0830F08}"/>
    <cellStyle name="_PercentSpace_06 03 08 GuV nach UKV Logi - K 2" xfId="41489" xr:uid="{CD08430E-5CA3-4DF0-BFE6-9C45C04E1463}"/>
    <cellStyle name="_PercentSpace_avp" xfId="41490" xr:uid="{7C2C3AC3-34C6-4BA4-A7F4-EA3FB02C16F1}"/>
    <cellStyle name="_PercentSpace_avp 2" xfId="41491" xr:uid="{99F4044B-468E-4DA8-B7CE-D6305BFB4BB8}"/>
    <cellStyle name="_PercentSpace_dcf" xfId="41492" xr:uid="{3CF90E3F-C389-4A37-A619-8F9A7B503E3D}"/>
    <cellStyle name="_PercentSpace_dcf 2" xfId="41493" xr:uid="{92A4FEA5-0537-4BB9-9FC1-3326C5AC5178}"/>
    <cellStyle name="_PercentSpace_Surftime DCF v7" xfId="41494" xr:uid="{219EFFC0-D3DE-493A-9BB0-680291AE1AE3}"/>
    <cellStyle name="_PercentSpace_Surftime DCF v7 2" xfId="41495" xr:uid="{9AE78665-DF36-4906-B954-E9EE8BC9D5FC}"/>
    <cellStyle name="_Row1" xfId="41496" xr:uid="{3FCA4E42-107E-4903-9ACE-10083C01CD25}"/>
    <cellStyle name="_Row1 2" xfId="41497" xr:uid="{7B02EB71-80D1-4B3F-9C56-61BE5B507294}"/>
    <cellStyle name="_Row1_8_MIK Balance Sheet and P&amp;L" xfId="41498" xr:uid="{266C6AFD-0AF7-47AE-B4E3-D695440AEEF9}"/>
    <cellStyle name="_Row1_Alle Töchter PlanDaten  mit Namen + mit Pers.kosten" xfId="41499" xr:uid="{524CA15C-D702-4CF0-8B78-DA373FE4FC62}"/>
    <cellStyle name="_Row1_am 22.06.05 von KPMG erhalten" xfId="41500" xr:uid="{12F09674-0375-4F12-AF2B-BD72DF56EB8B}"/>
    <cellStyle name="_Row1_Analysedatei für 2010.01-03 _Stand 20100419_Einheiten Kostenkoord. 3 DB" xfId="41501" xr:uid="{C3DF4100-1DA1-4CF3-9222-501A5D2A7FEA}"/>
    <cellStyle name="_Row1_Analysedatei nur VerwA  für 201010 aus 2010.06_Einheiten mit SVSW1_Original" xfId="41502" xr:uid="{134608DA-22FA-46D9-8F2D-6D06104EBA85}"/>
    <cellStyle name="_Row1_Business Plan2004-2013 BU FCH_V1.64" xfId="41503" xr:uid="{66848B4D-04D2-4007-A307-E37EBD58CA20}"/>
    <cellStyle name="_Row1_Business Plan2004-2013 BU FCH_V1.64 2" xfId="41504" xr:uid="{68100887-889B-45FF-8FD8-324EED3DA0A3}"/>
    <cellStyle name="_Row1_Detail Structure TB II" xfId="41505" xr:uid="{08A3D30F-A239-4624-B938-E9E51A317B0E}"/>
    <cellStyle name="_Row1_dp01" xfId="41506" xr:uid="{542A1667-F7D4-4A1C-9A3D-84E89AF3DE29}"/>
    <cellStyle name="_Row1_dp01reg" xfId="41507" xr:uid="{AF3A3931-63B9-42AD-86D7-AA252397FD76}"/>
    <cellStyle name="_Row1_DP02" xfId="41508" xr:uid="{F5F8492D-512C-40D4-8155-C204FFB3586B}"/>
    <cellStyle name="_Row1_DP03" xfId="41509" xr:uid="{CE5CEF04-ABDC-4BEF-843F-705BFB984552}"/>
    <cellStyle name="_Row1_DP04" xfId="41510" xr:uid="{347E455D-28A9-49B8-AB52-3E3F498BB300}"/>
    <cellStyle name="_Row1_Ergebnisrechnung_FCH_IST_072005ytd" xfId="41511" xr:uid="{3D510EA7-26A0-4892-99DF-CF6A607CB9A0}"/>
    <cellStyle name="_Row1_FDL__VIS September offiziell" xfId="41512" xr:uid="{CACB9753-FE53-49A1-BF2D-6C025E0D9CE8}"/>
    <cellStyle name="_Row1_FDL__VIS September offiziell_Cognos" xfId="41513" xr:uid="{352482B9-E300-4C38-A2AC-108870043DCB}"/>
    <cellStyle name="_Row1_Filiale_03 Staudi neueste Fassung_b " xfId="41514" xr:uid="{B9FDC2E4-5D2D-44D4-BEC6-C5458F88B690}"/>
    <cellStyle name="_Row1_Filiale_03 Staudi neueste Fassung_b _Cognos" xfId="41515" xr:uid="{88CE2C91-A544-4221-9085-1D8CD41B600C}"/>
    <cellStyle name="_Row1_Filius 2005 IS vollständig 2005-07-01" xfId="41516" xr:uid="{3E51841B-59E1-4EEC-9968-E8C8476D9585}"/>
    <cellStyle name="_Row1_Filius 2005 Wertekopien 2005-06-14" xfId="41517" xr:uid="{0EDEA802-1429-4F88-900D-55EC7CBAEE7D}"/>
    <cellStyle name="_Row1_Filius_2005_-_FN_an_Susat_2005-05-27" xfId="41518" xr:uid="{7321FB7E-6148-4664-8043-4CEC2E21083C}"/>
    <cellStyle name="_Row1_Filius_2005_-_FN_an_Susat_2005-06-28" xfId="41519" xr:uid="{5EACB03D-022E-4542-AEC5-63C236DF2C9E}"/>
    <cellStyle name="_Row1_FRN (Modell 2.9) bis 2008_Plan AR_Protokoll" xfId="41520" xr:uid="{C5EC36DA-3788-46B9-9550-E733CC070CFD}"/>
    <cellStyle name="_Row1_FRN (Modell 2.9) bis 2008_Plan AR_Protokoll 2" xfId="41521" xr:uid="{919F4C3E-D270-41D6-8F33-8D216C1B5C0C}"/>
    <cellStyle name="_Row1_FRN (Modell 3.0_Basis KPMG) Plananpassungen" xfId="41522" xr:uid="{DD804745-8814-4669-92C5-E9C605DB509F}"/>
    <cellStyle name="_Row1_FRN (Modell 4.0_Basis KPMG_01-07) Plananpassungen" xfId="41523" xr:uid="{579C7D99-DA1B-4D1E-838B-753D6D9821EC}"/>
    <cellStyle name="_Row1_infor 2004 - Daten Susat 2004-04-21" xfId="41524" xr:uid="{ED99A631-F810-4726-81C0-CBAAAB5F65DA}"/>
    <cellStyle name="_Row1_infor 2004 - Daten Susat UK 2004-04-23" xfId="41525" xr:uid="{D65736F0-1BDA-4B89-97A8-5230240C2B5B}"/>
    <cellStyle name="_Row1_Input für voraussichtliche weitere Änderungen" xfId="41526" xr:uid="{A8BD9CC5-D874-4B75-8CC2-35003D0C6B07}"/>
    <cellStyle name="_Row1_Input für voraussichtliche weitere Änderungen_Cognos" xfId="41527" xr:uid="{2ED17D48-6AD9-4005-A800-7DB0E4391500}"/>
    <cellStyle name="_Row1_Inter-Gilde 2003 Modell Gilde 2003-08-22" xfId="41528" xr:uid="{DCDDB99A-E5D9-416B-A3FF-EFF4D613A3D6}"/>
    <cellStyle name="_Row1_Inter-Gilde 2003 Modell Gilde 2003-08-22 2" xfId="41529" xr:uid="{25C84DE1-1452-4B2F-9363-423831BE2469}"/>
    <cellStyle name="_Row1_Inter-Gilde 2003 Modell Hasseröder 2003-08-18" xfId="41530" xr:uid="{3AFDFDE4-4D4F-4EFB-86E3-E9F80C35F11B}"/>
    <cellStyle name="_Row1_Inter-Gilde 2003 Modell Hasseröder 2003-08-18 2" xfId="41531" xr:uid="{5ACE2DA1-1394-41BC-91D7-A12796F63F53}"/>
    <cellStyle name="_Row1_Konsolidierungsreport Budget" xfId="41532" xr:uid="{1AF17EAF-A8FB-45C1-A3A6-E192BB310BBC}"/>
    <cellStyle name="_Row1_Mappe1" xfId="41533" xr:uid="{B7254217-76D1-4C56-81CC-B7B5B1D371FA}"/>
    <cellStyle name="_Row1_Mappe1 2" xfId="41534" xr:uid="{C8E1C44C-8E22-4D6D-9137-72B2C846FD57}"/>
    <cellStyle name="_Row1_Mappe3" xfId="41535" xr:uid="{E4DB3CC7-A0F0-45A5-B551-E346F70294DA}"/>
    <cellStyle name="_Row1_Mappe3 2" xfId="41536" xr:uid="{ED5F966C-552D-43CE-9640-474C5F2602DA}"/>
    <cellStyle name="_Row1_Mikado FCH Tabellen" xfId="41537" xr:uid="{BB1D6854-AE92-494A-8414-F1A54D7678CA}"/>
    <cellStyle name="_Row1_Mikado FCH Tabellen 2" xfId="41538" xr:uid="{BBA4B149-9011-44A0-88EE-7FB71A191FF5}"/>
    <cellStyle name="_Row1_MOB (Modell 1.0)" xfId="41539" xr:uid="{048F912B-ADE5-4E87-9DAC-6F1D19CFDAE9}"/>
    <cellStyle name="_Row1_MOB (Modell 1.0) 2" xfId="41540" xr:uid="{31CB31B4-3786-4F76-A77D-1771F31B9492}"/>
    <cellStyle name="_Row1_MOB (Modell 2.0) bis 2008" xfId="41541" xr:uid="{034D1846-9066-4E6C-BBA0-2C97F1707214}"/>
    <cellStyle name="_Row1_MOB (Modell 2.0) bis 2008 2" xfId="41542" xr:uid="{582940DC-CEA4-4B87-BF1F-905513EA33CF}"/>
    <cellStyle name="_Row1_Modell_01" xfId="41543" xr:uid="{7B805635-D7D9-4340-A4D2-03C3F138070F}"/>
    <cellStyle name="_Row1_Modell_01 2" xfId="41544" xr:uid="{74F3568D-7607-4EFC-8AA2-F5B727FF1C3B}"/>
    <cellStyle name="_Row1_Modell_2_Vollaussch" xfId="41545" xr:uid="{EECDBAF7-D76F-41CF-9023-0D087E12F0A1}"/>
    <cellStyle name="_Row1_Notes_280503_final1_draft" xfId="41546" xr:uid="{E99964F3-7E0D-41A3-9A91-21E18073DA35}"/>
    <cellStyle name="_Row1_Notes_280503_final1_draft_Cognos" xfId="41547" xr:uid="{722D66A0-18AD-44CB-AD2A-A307472FF8E4}"/>
    <cellStyle name="_Row1_Nr3 ghs-impV3_sep_master" xfId="41548" xr:uid="{9D413CEA-225F-40CC-B9B7-B94E4DA30E66}"/>
    <cellStyle name="_Row1_Nr3 ghs-impV3_sep_master 2" xfId="41549" xr:uid="{678AAAA9-1203-4BE6-B244-3E9736E2D496}"/>
    <cellStyle name="_Row1_Nr3 ghs-impV3_sep_master_neu" xfId="41550" xr:uid="{60C70A2D-5088-40EB-859A-0D1154D2E107}"/>
    <cellStyle name="_Row1_Nr3 ghs-impV3_sep_master_neu 2" xfId="41551" xr:uid="{1FEF0362-E4CB-41DC-82D5-A3BF102E1196}"/>
    <cellStyle name="_Row1_Sachaufwand IST 2009 nach Gesellschaften" xfId="41552" xr:uid="{8E15945C-982E-40EB-8726-466616A7B95F}"/>
    <cellStyle name="_Row1_Sachkosten 201006 aus Datenbank_20100803_Ggü." xfId="41553" xr:uid="{294AFAF1-6567-4638-B5AE-4B4B3D7800F6}"/>
    <cellStyle name="_Row1_Sachkosten 201007 aus Datenbank_20100830_Ggü." xfId="41554" xr:uid="{C28CCDA5-7AD9-46FD-BB79-178699C7272F}"/>
    <cellStyle name="_Row1_Sachkosten 201009 aus Datenbank_20101027_Ggü." xfId="41555" xr:uid="{9E55F0D1-6FDB-40E0-B8B6-9E19642D0D78}"/>
    <cellStyle name="_Row1_Sachkosten Nov 2010 _Stand 20101223 final" xfId="41556" xr:uid="{7B772D98-5199-47B9-A6D3-EB64E65CC677}"/>
    <cellStyle name="_Row1_Sachkosten Nov 2010 _Stand 20101223 final_Cognos" xfId="41557" xr:uid="{4492240C-616D-4A3A-987E-87CC95126699}"/>
    <cellStyle name="_Row1_Sachkosten Nov 2010 blanko" xfId="41558" xr:uid="{371D8670-3FEF-45DA-983E-B8D9299EF099}"/>
    <cellStyle name="_Row1_Sachkosten Nov 2010 blanko_Cognos" xfId="41559" xr:uid="{F32B9D60-EF6D-463A-A2A2-D5390A1DE171}"/>
    <cellStyle name="_Row1_Sonderwert Einlagenrückgewähr Szenarien" xfId="41560" xr:uid="{E4785A04-0BC4-436B-A28F-819FFD44EBD8}"/>
    <cellStyle name="_Row1_Structure_2004_05" xfId="41561" xr:uid="{0736D244-C334-4A34-BA5B-9EE5FC92C5F7}"/>
    <cellStyle name="_Row1_Structure_2004_05_Cognos" xfId="41562" xr:uid="{9306D12A-55F4-4943-A115-F43141CEFD4E}"/>
    <cellStyle name="_Row1_Struktur 2005" xfId="41563" xr:uid="{0DFAEF79-52A5-4BEB-847F-C89F8DE0C772}"/>
    <cellStyle name="_Row1_Szenarien" xfId="41564" xr:uid="{72FC11F2-83AB-409E-8A6D-4E33067B3D08}"/>
    <cellStyle name="_Row1_Szenarien 2" xfId="41565" xr:uid="{091717A0-7ACB-4682-9E51-0C1F5F558CBF}"/>
    <cellStyle name="_Row1_Szenarien_01-07" xfId="41566" xr:uid="{143DB225-0666-4691-9B10-617CABCCF1AF}"/>
    <cellStyle name="_Row1_Szenarien_01-07 2" xfId="41567" xr:uid="{8ADE328B-8788-49DA-8879-86BB374C6F5F}"/>
    <cellStyle name="_Row1_Unterlagen Susat" xfId="41568" xr:uid="{9FC8757A-8C4D-4E0A-AF3C-86CE54531C87}"/>
    <cellStyle name="_Row1_Update Business Plan 2005-10-11 V1" xfId="41569" xr:uid="{541473D8-0BE1-4C37-84D9-A96706A0D852}"/>
    <cellStyle name="_Row1_Vergangenheit und Planung Sovello V1AUl" xfId="41570" xr:uid="{6463E293-BE4A-45CD-A198-5BA99EE9BAB5}"/>
    <cellStyle name="_Row1_Vis_Konzern_12_P" xfId="41572" xr:uid="{29D22C1D-0DC8-46CB-8098-98582F815E87}"/>
    <cellStyle name="_Row1_Vis_Konzern_12_P_Cognos" xfId="41573" xr:uid="{C082051F-56FE-412A-9CF1-DA0F3E847AE1}"/>
    <cellStyle name="_Row1_Vorbereitende_Tabellen_Planung200811" xfId="41574" xr:uid="{81BFB933-6219-4E6C-BB45-8E4A54DC3551}"/>
    <cellStyle name="_Row1_Wertkopien Susat 2005-06-08" xfId="41571" xr:uid="{576E4246-288D-4524-99F2-59A3CE3D87EC}"/>
    <cellStyle name="_Row2" xfId="41575" xr:uid="{E4A25E52-39AB-4538-ABC4-A83A56F43243}"/>
    <cellStyle name="_Row2_Alle Töchter PlanDaten  mit Namen + mit Pers.kosten" xfId="41576" xr:uid="{613774AF-3C7A-4C70-B414-75DA96492D47}"/>
    <cellStyle name="_Row2_am 22.06.05 von KPMG erhalten" xfId="41577" xr:uid="{38372876-137D-45C8-BEA9-1DD42F68C457}"/>
    <cellStyle name="_Row2_Analysedatei für 2010.01-03 _Stand 20100419_Einheiten Kostenkoord. 3 DB" xfId="41578" xr:uid="{D8FA3195-FA04-4050-943F-C9E34EEE58C9}"/>
    <cellStyle name="_Row2_Analysedatei nur VerwA  für 201010 aus 2010.06_Einheiten mit SVSW1_Original" xfId="41579" xr:uid="{66074A88-5AA0-42AC-9808-34CF5DFF5F79}"/>
    <cellStyle name="_Row2_Detail Structure TB II" xfId="41580" xr:uid="{D5053DEE-154F-4A38-B856-44E3AFC9C2CE}"/>
    <cellStyle name="_Row2_dp01" xfId="41581" xr:uid="{2D41A24A-CFEA-4177-8D45-201DF1830324}"/>
    <cellStyle name="_Row2_dp01reg" xfId="41582" xr:uid="{E2EBCBE8-8581-42BC-84B8-518380CDCF7A}"/>
    <cellStyle name="_Row2_DP02" xfId="41583" xr:uid="{AD38A7A1-8CA6-48F8-BF56-9133327B5C2D}"/>
    <cellStyle name="_Row2_DP03" xfId="41584" xr:uid="{DD790BEF-0045-45EA-899F-364A30EE4B47}"/>
    <cellStyle name="_Row2_DP04" xfId="41585" xr:uid="{FB335D6E-05E3-4D8B-9F94-F3C5FE73C146}"/>
    <cellStyle name="_Row2_Ergebnisrechnung_FCH_IST_072005ytd" xfId="41586" xr:uid="{9E3A8A63-58E3-4F40-BBEB-07560EB8545A}"/>
    <cellStyle name="_Row2_FDL__VIS September offiziell" xfId="41587" xr:uid="{E4ABF8EB-7A29-4CF6-9462-4C9F4780291B}"/>
    <cellStyle name="_Row2_FDL__VIS September offiziell 2" xfId="41588" xr:uid="{43E45C94-24CB-4C6F-ADA8-162A60A2B3A8}"/>
    <cellStyle name="_Row2_FDL__VIS September offiziell 3" xfId="41589" xr:uid="{8D49D3AC-60A7-4307-9B5F-A116E36E319B}"/>
    <cellStyle name="_Row2_FDL__VIS September offiziell 4" xfId="41590" xr:uid="{C596D481-E7D3-4CEF-B3D0-2A4548ECA48D}"/>
    <cellStyle name="_Row2_FDL__VIS September offiziell 5" xfId="41591" xr:uid="{C0D84713-8C11-44A7-B177-6B6E60D2C0E7}"/>
    <cellStyle name="_Row2_Filiale_03 Staudi neueste Fassung_b " xfId="41592" xr:uid="{E8D8B062-90A3-45A0-8D25-618BA0EA656B}"/>
    <cellStyle name="_Row2_Filiale_03 Staudi neueste Fassung_b  2" xfId="41593" xr:uid="{493E7B9B-3319-4F47-91D8-993BBA40B176}"/>
    <cellStyle name="_Row2_Filiale_03 Staudi neueste Fassung_b  3" xfId="41594" xr:uid="{77F83D4C-0CD2-4366-9FFC-4F76CEB65CC3}"/>
    <cellStyle name="_Row2_Filiale_03 Staudi neueste Fassung_b  4" xfId="41595" xr:uid="{45EBF25E-4E8C-499B-8253-E1C03BD8D7E1}"/>
    <cellStyle name="_Row2_Filiale_03 Staudi neueste Fassung_b  5" xfId="41596" xr:uid="{D1ACC35B-5719-4AB1-B869-4B7182BB4FE5}"/>
    <cellStyle name="_Row2_Filius 2005 IS vollständig 2005-07-01" xfId="41597" xr:uid="{CEE710C2-DB27-4C0A-B6C0-39401AFFD72F}"/>
    <cellStyle name="_Row2_Filius 2005 Wertekopien 2005-06-14" xfId="41598" xr:uid="{E934CD48-0967-4782-96BC-D2EB2EB1CBCD}"/>
    <cellStyle name="_Row2_Filius_2005_-_FN_an_Susat_2005-05-27" xfId="41599" xr:uid="{696096D5-9F8A-4C47-A02F-34E7ECAE372B}"/>
    <cellStyle name="_Row2_Filius_2005_-_FN_an_Susat_2005-06-28" xfId="41600" xr:uid="{2AE6B637-709A-4197-A242-73A8D8C581BC}"/>
    <cellStyle name="_Row2_FRN (Modell 2.9) bis 2008_Plan AR_Protokoll" xfId="41601" xr:uid="{651D8E99-A746-47EF-A679-454A30031704}"/>
    <cellStyle name="_Row2_FRN (Modell 3.0_Basis KPMG) Plananpassungen" xfId="41602" xr:uid="{E2774B8E-577A-4DA5-812E-3B3169954BF6}"/>
    <cellStyle name="_Row2_FRN (Modell 4.0_Basis KPMG_01-07) Plananpassungen" xfId="41603" xr:uid="{F5A86409-BC54-45C7-A58F-016F8AFA94F4}"/>
    <cellStyle name="_Row2_infor 2004 - Daten Susat 2004-04-21" xfId="41604" xr:uid="{14E753DA-CC74-4943-93AC-78AB371F421F}"/>
    <cellStyle name="_Row2_infor 2004 - Daten Susat UK 2004-04-23" xfId="41605" xr:uid="{DDF228E9-52AA-4B13-93CA-BB94B71D4F87}"/>
    <cellStyle name="_Row2_Input für voraussichtliche weitere Änderungen" xfId="41606" xr:uid="{C34C05CA-4376-467C-9ACF-7F15D772B340}"/>
    <cellStyle name="_Row2_Input für voraussichtliche weitere Änderungen 2" xfId="41607" xr:uid="{D45CA000-C73F-467E-8C3D-69A0257B4719}"/>
    <cellStyle name="_Row2_Input für voraussichtliche weitere Änderungen 3" xfId="41608" xr:uid="{D6425B2B-2677-44BF-8FD4-BB4826441DD0}"/>
    <cellStyle name="_Row2_Input für voraussichtliche weitere Änderungen 4" xfId="41609" xr:uid="{80784C5F-6D1F-49CC-91F0-5D28500D531A}"/>
    <cellStyle name="_Row2_Input für voraussichtliche weitere Änderungen 5" xfId="41610" xr:uid="{50B032CF-F306-4FC0-ABB7-730A6C09D873}"/>
    <cellStyle name="_Row2_Inter-Gilde 2003 Modell Gilde 2003-08-22" xfId="41611" xr:uid="{EEB185E5-2113-4C78-B5BE-51D175D611E8}"/>
    <cellStyle name="_Row2_Inter-Gilde 2003 Modell Hasseröder 2003-08-18" xfId="41612" xr:uid="{DA103BCA-E845-4524-86E6-3FA48B00AE77}"/>
    <cellStyle name="_Row2_Konsolidierungsreport Budget" xfId="41613" xr:uid="{BA3762FE-5DEC-4106-956A-D70B4BCD2D30}"/>
    <cellStyle name="_Row2_Länderreporting" xfId="41614" xr:uid="{719D8E88-6FDB-4756-8939-DCD72C0588F7}"/>
    <cellStyle name="_Row2_Länderreporting 2" xfId="41615" xr:uid="{7400D1F1-369C-4E0C-8575-08E0AFC9861E}"/>
    <cellStyle name="_Row2_Länderreporting 3" xfId="41616" xr:uid="{7F3F5647-ABEE-43B8-A684-2464349D5B35}"/>
    <cellStyle name="_Row2_Länderreporting 4" xfId="41617" xr:uid="{893A782C-B5B1-470A-A34B-EDC3A28AC1A6}"/>
    <cellStyle name="_Row2_Länderreporting 5" xfId="41618" xr:uid="{750C32C5-B2AE-4F64-8940-A789DF5308CF}"/>
    <cellStyle name="_Row2_Mappe1" xfId="41619" xr:uid="{817BC348-C5E9-4C81-A942-471BB6ED5CF4}"/>
    <cellStyle name="_Row2_MOB (Modell 1.0)" xfId="41620" xr:uid="{3015DEEA-20C5-4143-B259-B7B30D695775}"/>
    <cellStyle name="_Row2_MOB (Modell 2.0) bis 2008" xfId="41621" xr:uid="{016A7E5F-9D47-4F48-94F0-E0127AEBCF0D}"/>
    <cellStyle name="_Row2_Modell_01" xfId="41622" xr:uid="{BAA80206-D920-41AD-920D-65000141348A}"/>
    <cellStyle name="_Row2_Modell_2_Vollaussch" xfId="41623" xr:uid="{A2486D88-6656-4BBA-A056-E2301137A57E}"/>
    <cellStyle name="_Row2_Nr3 ghs-impV3_sep_master" xfId="41624" xr:uid="{87746114-DFB4-4720-9DC5-862A0A2A09AC}"/>
    <cellStyle name="_Row2_Nr3 ghs-impV3_sep_master_neu" xfId="41625" xr:uid="{F2BC1BBD-D088-497F-BB87-DBAC071A3AAA}"/>
    <cellStyle name="_Row2_Sachaufwand IST 2009 nach Gesellschaften" xfId="41626" xr:uid="{371B1B4D-58C0-4721-A61F-81444DE50FA5}"/>
    <cellStyle name="_Row2_Sachkosten 201006 aus Datenbank_20100803_Ggü." xfId="41627" xr:uid="{07F91E64-E146-46C0-8334-5FB6DBE43336}"/>
    <cellStyle name="_Row2_Sachkosten 201007 aus Datenbank_20100830_Ggü." xfId="41628" xr:uid="{F87E66E9-ECBD-425C-B1B3-E8C0CB594148}"/>
    <cellStyle name="_Row2_Sachkosten 201009 aus Datenbank_20101027_Ggü." xfId="41629" xr:uid="{172AB4DD-E814-43BF-A1C7-1E5B2F28F970}"/>
    <cellStyle name="_Row2_Sachkosten Nov 2010 _Stand 20101223 final" xfId="41630" xr:uid="{7AF18189-92EF-41E6-9FB0-5F99C69411C8}"/>
    <cellStyle name="_Row2_Sachkosten Nov 2010 _Stand 20101223 final 2" xfId="41631" xr:uid="{A25A3982-ECCD-4946-9D6B-B7DA4BE0064D}"/>
    <cellStyle name="_Row2_Sachkosten Nov 2010 _Stand 20101223 final 3" xfId="41632" xr:uid="{B7B64530-BC19-42E3-B5DB-077802176279}"/>
    <cellStyle name="_Row2_Sachkosten Nov 2010 _Stand 20101223 final 4" xfId="41633" xr:uid="{4ECA76DE-CA28-4B5D-9E7E-948B07DC23C2}"/>
    <cellStyle name="_Row2_Sachkosten Nov 2010 _Stand 20101223 final 5" xfId="41634" xr:uid="{4D9B82CC-3DFD-4790-ACF9-34F80793C11F}"/>
    <cellStyle name="_Row2_Sachkosten Nov 2010 blanko" xfId="41635" xr:uid="{027D8AAA-2C79-4820-88BD-CCDFF4E50EFF}"/>
    <cellStyle name="_Row2_Sachkosten Nov 2010 blanko 2" xfId="41636" xr:uid="{7B7993C5-2286-4054-B2A4-14EBFE727CD2}"/>
    <cellStyle name="_Row2_Sachkosten Nov 2010 blanko 3" xfId="41637" xr:uid="{52608A49-270E-4302-87E0-A744D765B26C}"/>
    <cellStyle name="_Row2_Sachkosten Nov 2010 blanko 4" xfId="41638" xr:uid="{2868C69C-6419-4CA2-8D52-8C9387DE9053}"/>
    <cellStyle name="_Row2_Sachkosten Nov 2010 blanko 5" xfId="41639" xr:uid="{6CE58245-D84D-4339-B2D5-15953D9BAF7F}"/>
    <cellStyle name="_Row2_Sonderwert Einlagenrückgewähr Szenarien" xfId="41640" xr:uid="{6D423893-2FB1-46CC-9F8F-76A2ACA51603}"/>
    <cellStyle name="_Row2_Structure_2004_05" xfId="41641" xr:uid="{04791145-C26B-484E-9D8E-CE1BAC9509B8}"/>
    <cellStyle name="_Row2_Structure_2004_05 2" xfId="41642" xr:uid="{17A31F3C-E063-4682-BB05-65332850A736}"/>
    <cellStyle name="_Row2_Structure_2004_05 3" xfId="41643" xr:uid="{52527AC8-7D89-4707-ACAB-CAB433D400CE}"/>
    <cellStyle name="_Row2_Structure_2004_05 4" xfId="41644" xr:uid="{24B2827F-A1AE-4DE4-A2DA-4855C84BDF48}"/>
    <cellStyle name="_Row2_Structure_2004_05 5" xfId="41645" xr:uid="{A985D116-ECA9-4E21-9B44-8B927F4C3003}"/>
    <cellStyle name="_Row2_Struktur 2005" xfId="41646" xr:uid="{9946D72E-ABE8-4CC4-822F-3ABC72799DE5}"/>
    <cellStyle name="_Row2_Szenarien" xfId="41647" xr:uid="{F5316AD0-F019-4CF2-B129-CCB87C6F129E}"/>
    <cellStyle name="_Row2_Szenarien_01-07" xfId="41648" xr:uid="{0EFE6532-6E1D-46EB-A873-52B6A28DC1B3}"/>
    <cellStyle name="_Row2_Unterlagen Susat" xfId="41649" xr:uid="{1BF90843-5D24-4543-B430-BC3333B48E06}"/>
    <cellStyle name="_Row2_Vis_Konzern_12_P" xfId="41651" xr:uid="{E47EF211-1D3B-4386-AF8C-C5599FA886E8}"/>
    <cellStyle name="_Row2_Vis_Konzern_12_P 2" xfId="41652" xr:uid="{1A4DF026-0FF0-4F0B-ADB7-CACB54FCD162}"/>
    <cellStyle name="_Row2_Vis_Konzern_12_P 3" xfId="41653" xr:uid="{76853802-60FB-47CB-A648-CB0E91B51D1E}"/>
    <cellStyle name="_Row2_Vis_Konzern_12_P 4" xfId="41654" xr:uid="{F84F37DF-16F9-49C0-9820-5743040E224F}"/>
    <cellStyle name="_Row2_Vis_Konzern_12_P 5" xfId="41655" xr:uid="{C0345F8D-0EE2-434E-94B5-0AF5071458AF}"/>
    <cellStyle name="_Row2_Vorbereitende_Tabellen_Planung200811" xfId="41656" xr:uid="{3BE96206-D7D0-499F-AAFC-B1968A4A666C}"/>
    <cellStyle name="_Row2_Wertkopien Susat 2005-06-08" xfId="41650" xr:uid="{1D57F9E2-BB6E-42BF-9E59-7F302E6F5655}"/>
    <cellStyle name="_Row3" xfId="41657" xr:uid="{5800BA25-0684-4870-A736-D87D7684A35A}"/>
    <cellStyle name="_Row3_Alle Töchter PlanDaten  mit Namen + mit Pers.kosten" xfId="41658" xr:uid="{B5CB3DFA-BED8-40B5-8D4B-F9B29E2A177B}"/>
    <cellStyle name="_Row3_am 22.06.05 von KPMG erhalten" xfId="41659" xr:uid="{9CD4680E-62F5-4E16-953E-8298804EF260}"/>
    <cellStyle name="_Row3_Analysedatei für 2010.01-03 _Stand 20100419_Einheiten Kostenkoord. 3 DB" xfId="41660" xr:uid="{1035B835-32FB-41A2-8370-DB92C4900387}"/>
    <cellStyle name="_Row3_Analysedatei nur VerwA  für 201010 aus 2010.06_Einheiten mit SVSW1_Original" xfId="41661" xr:uid="{A57700C6-8898-4203-AE48-D9649A22C816}"/>
    <cellStyle name="_Row3_Detail Structure TB II" xfId="41662" xr:uid="{22DC9B57-56E4-4262-B5E9-AD5B5AD9AE3A}"/>
    <cellStyle name="_Row3_dp01" xfId="41663" xr:uid="{D4F62DE4-1B91-403A-9670-AB26CB830ED3}"/>
    <cellStyle name="_Row3_dp01reg" xfId="41664" xr:uid="{A9120BEE-7064-430E-9D2C-0A93B6EB7A10}"/>
    <cellStyle name="_Row3_DP02" xfId="41665" xr:uid="{831F87EB-93CA-45F3-87D4-F8261731E71E}"/>
    <cellStyle name="_Row3_DP03" xfId="41666" xr:uid="{6A4EBBF0-3DFF-45C4-9126-78114724C393}"/>
    <cellStyle name="_Row3_DP04" xfId="41667" xr:uid="{5DD3536E-11DE-40B4-B799-DB5178BB1638}"/>
    <cellStyle name="_Row3_Ergebnisrechnung_FCH_IST_072005ytd" xfId="41668" xr:uid="{6B8725D8-1432-4AB9-BFCF-A723D4AB923F}"/>
    <cellStyle name="_Row3_FDL__VIS September offiziell" xfId="41669" xr:uid="{D48AF396-A415-4841-8404-06B9A3F0D0D3}"/>
    <cellStyle name="_Row3_FDL__VIS September offiziell 2" xfId="41670" xr:uid="{F8DD2E63-24F2-4F2B-BEFB-47DAD3E9E014}"/>
    <cellStyle name="_Row3_FDL__VIS September offiziell 3" xfId="41671" xr:uid="{1F740BB6-D948-4AD0-9D96-2BD3C5CC224C}"/>
    <cellStyle name="_Row3_FDL__VIS September offiziell 4" xfId="41672" xr:uid="{B33A7E6C-4324-4C3E-9F78-DA8240A475C1}"/>
    <cellStyle name="_Row3_FDL__VIS September offiziell 5" xfId="41673" xr:uid="{C5006B95-143C-4D43-9C8F-8D19E7C0D28A}"/>
    <cellStyle name="_Row3_Filiale_03 Staudi neueste Fassung_b " xfId="41674" xr:uid="{A2FB03CA-0158-42B7-BE9C-EBBDF8F3FB42}"/>
    <cellStyle name="_Row3_Filiale_03 Staudi neueste Fassung_b  2" xfId="41675" xr:uid="{58BA0022-96B8-4097-8871-498CE755F2B9}"/>
    <cellStyle name="_Row3_Filiale_03 Staudi neueste Fassung_b  3" xfId="41676" xr:uid="{DCC72D84-3F8E-4C14-8819-369DB3BE027E}"/>
    <cellStyle name="_Row3_Filiale_03 Staudi neueste Fassung_b  4" xfId="41677" xr:uid="{9132760C-808D-4ECE-98EB-1821524B6D35}"/>
    <cellStyle name="_Row3_Filiale_03 Staudi neueste Fassung_b  5" xfId="41678" xr:uid="{7B389E63-BECA-4F2C-894C-3F4AD63FC519}"/>
    <cellStyle name="_Row3_Filius 2005 IS vollständig 2005-07-01" xfId="41679" xr:uid="{CD98314E-F711-4CDA-A0D2-E1A4C0EC695E}"/>
    <cellStyle name="_Row3_Filius 2005 Wertekopien 2005-06-14" xfId="41680" xr:uid="{29323E66-26BC-4012-B145-C10ECAA55DD8}"/>
    <cellStyle name="_Row3_Filius_2005_-_FN_an_Susat_2005-05-27" xfId="41681" xr:uid="{C28A8B6E-3404-48A4-8A2E-DFE7E8867532}"/>
    <cellStyle name="_Row3_Filius_2005_-_FN_an_Susat_2005-06-28" xfId="41682" xr:uid="{BF74626C-B300-4465-87A4-9FD1BD33908A}"/>
    <cellStyle name="_Row3_FRN (Modell 2.9) bis 2008_Plan AR_Protokoll" xfId="41683" xr:uid="{3807598A-85F8-4F27-821B-09A90D8AC247}"/>
    <cellStyle name="_Row3_FRN (Modell 3.0_Basis KPMG) Plananpassungen" xfId="41684" xr:uid="{0BDD45C9-70B7-45FF-9AD1-BF08A76433ED}"/>
    <cellStyle name="_Row3_FRN (Modell 4.0_Basis KPMG_01-07) Plananpassungen" xfId="41685" xr:uid="{A49CCDA0-3D0A-4395-952F-F7C980DD748D}"/>
    <cellStyle name="_Row3_infor 2004 - Daten Susat 2004-04-21" xfId="41686" xr:uid="{5673CD32-6164-4F3C-B55E-EDE652183011}"/>
    <cellStyle name="_Row3_infor 2004 - Daten Susat UK 2004-04-23" xfId="41687" xr:uid="{3651495F-BF24-4050-B824-D07BF86191EC}"/>
    <cellStyle name="_Row3_Input für voraussichtliche weitere Änderungen" xfId="41688" xr:uid="{5D272D50-88A1-402C-80DA-F692BB361D98}"/>
    <cellStyle name="_Row3_Input für voraussichtliche weitere Änderungen 2" xfId="41689" xr:uid="{4B9419A7-688E-4DEF-8E1E-BE6B25F7905E}"/>
    <cellStyle name="_Row3_Input für voraussichtliche weitere Änderungen 3" xfId="41690" xr:uid="{ED24215B-994C-4919-9421-67AF9289A770}"/>
    <cellStyle name="_Row3_Input für voraussichtliche weitere Änderungen 4" xfId="41691" xr:uid="{DFE858E6-23C5-42D4-93FC-774DCAFD021C}"/>
    <cellStyle name="_Row3_Input für voraussichtliche weitere Änderungen 5" xfId="41692" xr:uid="{2296B42C-C19E-41AF-9920-A49D726D22C6}"/>
    <cellStyle name="_Row3_Inter-Gilde 2003 Modell Gilde 2003-08-22" xfId="41693" xr:uid="{D1C31C38-189E-4164-B754-29C3ED238E25}"/>
    <cellStyle name="_Row3_Inter-Gilde 2003 Modell Hasseröder 2003-08-18" xfId="41694" xr:uid="{6A1AAE18-4117-4FA8-B25B-A2C43600814B}"/>
    <cellStyle name="_Row3_Konsolidierungsreport Budget" xfId="41695" xr:uid="{4B418DF8-F09F-4D2E-A731-8AC184D75870}"/>
    <cellStyle name="_Row3_Länderreporting" xfId="41696" xr:uid="{63E2DA1A-0E89-45F8-A9B2-374E0345C331}"/>
    <cellStyle name="_Row3_Länderreporting 2" xfId="41697" xr:uid="{BED21B58-8B60-42F8-A093-8030A17E9E77}"/>
    <cellStyle name="_Row3_Länderreporting 3" xfId="41698" xr:uid="{0141F61C-91AB-4E2D-BE5A-ADEF40AB4AFC}"/>
    <cellStyle name="_Row3_Länderreporting 4" xfId="41699" xr:uid="{F8EEC6AC-6022-410F-8CDA-2318DC247717}"/>
    <cellStyle name="_Row3_Länderreporting 5" xfId="41700" xr:uid="{8F1F47A5-E6AD-471F-AB9B-F125C401D571}"/>
    <cellStyle name="_Row3_Mappe1" xfId="41701" xr:uid="{1D07F86B-E20C-464B-864E-BF21FFA62F30}"/>
    <cellStyle name="_Row3_MOB (Modell 1.0)" xfId="41702" xr:uid="{48037833-286D-4D3F-A835-348B6FE4CBB6}"/>
    <cellStyle name="_Row3_MOB (Modell 2.0) bis 2008" xfId="41703" xr:uid="{B2F0A7C4-F949-4A1B-BA79-48751D91A41B}"/>
    <cellStyle name="_Row3_Modell_01" xfId="41704" xr:uid="{DB7A9EFB-E1F4-456C-8655-C21E20212CDF}"/>
    <cellStyle name="_Row3_Modell_2_Vollaussch" xfId="41705" xr:uid="{827F5022-384C-41A1-AA40-8DB8771FC75D}"/>
    <cellStyle name="_Row3_Nr3 ghs-impV3_sep_master" xfId="41706" xr:uid="{DB29D950-E5DD-4351-91EB-0D4BC8DFDBD5}"/>
    <cellStyle name="_Row3_Nr3 ghs-impV3_sep_master_neu" xfId="41707" xr:uid="{4FCE9B5B-7E57-42B7-97CC-3D3DBDEA062D}"/>
    <cellStyle name="_Row3_Sachaufwand IST 2009 nach Gesellschaften" xfId="41708" xr:uid="{A4A3F197-88A1-4977-A6D2-669C411B96EB}"/>
    <cellStyle name="_Row3_Sachkosten 201006 aus Datenbank_20100803_Ggü." xfId="41709" xr:uid="{78494D87-256D-4E24-B355-74C3A002678E}"/>
    <cellStyle name="_Row3_Sachkosten 201007 aus Datenbank_20100830_Ggü." xfId="41710" xr:uid="{6498214A-2809-48C9-8B2F-E978D0A36008}"/>
    <cellStyle name="_Row3_Sachkosten 201009 aus Datenbank_20101027_Ggü." xfId="41711" xr:uid="{6003E139-F9A6-45E1-B195-7E06CF699552}"/>
    <cellStyle name="_Row3_Sachkosten Nov 2010 _Stand 20101223 final" xfId="41712" xr:uid="{CDC8A29B-B51F-4D07-8288-D547F55A326D}"/>
    <cellStyle name="_Row3_Sachkosten Nov 2010 _Stand 20101223 final 2" xfId="41713" xr:uid="{C8A76293-B7DD-427C-A217-6557861F5C34}"/>
    <cellStyle name="_Row3_Sachkosten Nov 2010 _Stand 20101223 final 3" xfId="41714" xr:uid="{9B2634DC-B557-49DA-8AF1-69C19449250F}"/>
    <cellStyle name="_Row3_Sachkosten Nov 2010 _Stand 20101223 final 4" xfId="41715" xr:uid="{7A0D7227-5958-4040-BB52-EE4695521873}"/>
    <cellStyle name="_Row3_Sachkosten Nov 2010 _Stand 20101223 final 5" xfId="41716" xr:uid="{E50C7048-1654-4DF1-B531-7C37B83DE025}"/>
    <cellStyle name="_Row3_Sachkosten Nov 2010 blanko" xfId="41717" xr:uid="{4F62847F-F795-4403-AEB7-ABA6F890636B}"/>
    <cellStyle name="_Row3_Sachkosten Nov 2010 blanko 2" xfId="41718" xr:uid="{708B62DD-1646-4D23-B3E7-A9D446608CEE}"/>
    <cellStyle name="_Row3_Sachkosten Nov 2010 blanko 3" xfId="41719" xr:uid="{FC9CF12D-C36E-4B06-9D9E-1E15A7906A27}"/>
    <cellStyle name="_Row3_Sachkosten Nov 2010 blanko 4" xfId="41720" xr:uid="{FD3C1D1C-DEF0-4942-94FC-D41247ABAD00}"/>
    <cellStyle name="_Row3_Sachkosten Nov 2010 blanko 5" xfId="41721" xr:uid="{D19C4DB7-0AFA-48B9-AB6F-FA4399E18A2D}"/>
    <cellStyle name="_Row3_Sonderwert Einlagenrückgewähr Szenarien" xfId="41722" xr:uid="{D83EE1D1-1EE4-4C52-8329-59E5E8EEC560}"/>
    <cellStyle name="_Row3_Structure_2004_05" xfId="41723" xr:uid="{1A5855B1-C166-464C-880D-029AA1C4DB61}"/>
    <cellStyle name="_Row3_Structure_2004_05 2" xfId="41724" xr:uid="{47F6E5E2-185F-41DF-949F-E69A02328B7A}"/>
    <cellStyle name="_Row3_Structure_2004_05 3" xfId="41725" xr:uid="{CBFCEB37-01AB-47EE-B832-69B3BA775509}"/>
    <cellStyle name="_Row3_Structure_2004_05 4" xfId="41726" xr:uid="{1922D78A-9553-4172-847A-6F98A9F471C6}"/>
    <cellStyle name="_Row3_Structure_2004_05 5" xfId="41727" xr:uid="{EFA35604-9939-472E-9557-05FE86528C52}"/>
    <cellStyle name="_Row3_Struktur 2005" xfId="41728" xr:uid="{D18CD80D-AB13-41D2-878C-ADE47B331CC2}"/>
    <cellStyle name="_Row3_Szenarien" xfId="41729" xr:uid="{A9D5A9CD-F456-4B6D-8919-873014B6D2EB}"/>
    <cellStyle name="_Row3_Szenarien_01-07" xfId="41730" xr:uid="{F468A374-420C-4544-BE3F-B4EA173BF161}"/>
    <cellStyle name="_Row3_Unterlagen Susat" xfId="41731" xr:uid="{57D4B2B7-BE08-4161-BC80-33CAA0E9BB5C}"/>
    <cellStyle name="_Row3_Vis_Konzern_12_P" xfId="41733" xr:uid="{181E8EBD-CA7B-43F9-B81B-1FE115AB6F52}"/>
    <cellStyle name="_Row3_Vis_Konzern_12_P 2" xfId="41734" xr:uid="{B8C0953C-20A3-474E-99E5-9E69A6F2781B}"/>
    <cellStyle name="_Row3_Vis_Konzern_12_P 3" xfId="41735" xr:uid="{6539E0B0-F172-4838-A987-F78AD8DC69DA}"/>
    <cellStyle name="_Row3_Vis_Konzern_12_P 4" xfId="41736" xr:uid="{EB916AC5-5FB4-449C-86A4-490C758F31E1}"/>
    <cellStyle name="_Row3_Vis_Konzern_12_P 5" xfId="41737" xr:uid="{B850A064-017B-4D88-9A2E-AF97E8B104E1}"/>
    <cellStyle name="_Row3_Vorbereitende_Tabellen_Planung200811" xfId="41738" xr:uid="{37EAAD6B-AF5F-4C7D-AE91-F901CFF28ACD}"/>
    <cellStyle name="_Row3_Wertkopien Susat 2005-06-08" xfId="41732" xr:uid="{F19789A1-221C-45C2-9C00-0BBA25A29342}"/>
    <cellStyle name="_Row4" xfId="41739" xr:uid="{08B6E4BF-4A1D-411F-ACCC-0393558017E5}"/>
    <cellStyle name="_Row4_Alle Töchter PlanDaten  mit Namen + mit Pers.kosten" xfId="41740" xr:uid="{64385BCA-9BFD-41EB-A981-396556FA0189}"/>
    <cellStyle name="_Row4_am 22.06.05 von KPMG erhalten" xfId="41741" xr:uid="{A4159E2D-0EEB-4A89-A1F3-CD00345584B2}"/>
    <cellStyle name="_Row4_Analysedatei für 2010.01-03 _Stand 20100419_Einheiten Kostenkoord. 3 DB" xfId="41742" xr:uid="{AECD3F46-5B07-4306-8E5D-22FF41134CE7}"/>
    <cellStyle name="_Row4_Analysedatei nur VerwA  für 201010 aus 2010.06_Einheiten mit SVSW1_Original" xfId="41743" xr:uid="{B7859D43-E3C5-4449-B0EE-BCAC40F254F0}"/>
    <cellStyle name="_Row4_Detail Structure TB II" xfId="41744" xr:uid="{DCFCD1DB-ABEA-453C-A49F-8A31F3239BE1}"/>
    <cellStyle name="_Row4_dp01" xfId="41745" xr:uid="{DA708049-0283-4066-9C0B-75FB50D41CE4}"/>
    <cellStyle name="_Row4_dp01reg" xfId="41746" xr:uid="{422E8F4F-83E6-438F-949C-A4DF5B9C00BD}"/>
    <cellStyle name="_Row4_DP02" xfId="41747" xr:uid="{252AF940-74A2-4298-B14D-B255794F7ACE}"/>
    <cellStyle name="_Row4_DP03" xfId="41748" xr:uid="{4CDD21C9-705F-4D5B-AC01-57D6B7331E2B}"/>
    <cellStyle name="_Row4_DP04" xfId="41749" xr:uid="{3405A67D-2F61-4B15-A372-ED181A8B15D6}"/>
    <cellStyle name="_Row4_Ergebnisrechnung_FCH_IST_072005ytd" xfId="41750" xr:uid="{B69A63C1-9384-484F-9831-F872185D030F}"/>
    <cellStyle name="_Row4_FDL__VIS September offiziell" xfId="41751" xr:uid="{9665D933-C700-4437-8D54-F0B00EEF3E20}"/>
    <cellStyle name="_Row4_FDL__VIS September offiziell 2" xfId="41752" xr:uid="{C40D458D-D10A-455B-8F27-0893681679A1}"/>
    <cellStyle name="_Row4_FDL__VIS September offiziell 3" xfId="41753" xr:uid="{E6C6E6DE-E495-4D88-872E-E0EDEF16DC45}"/>
    <cellStyle name="_Row4_FDL__VIS September offiziell 4" xfId="41754" xr:uid="{2DF2CEF0-164C-4328-922F-B92546DBA0F5}"/>
    <cellStyle name="_Row4_FDL__VIS September offiziell 5" xfId="41755" xr:uid="{01059D8A-4182-4704-B7A9-7EBF53256BBB}"/>
    <cellStyle name="_Row4_Filiale_03 Staudi neueste Fassung_b " xfId="41756" xr:uid="{474580A7-CF04-46AF-938B-5CD1B4BEC68E}"/>
    <cellStyle name="_Row4_Filiale_03 Staudi neueste Fassung_b  2" xfId="41757" xr:uid="{FC2D0A98-5E66-4C48-835E-442180E40179}"/>
    <cellStyle name="_Row4_Filiale_03 Staudi neueste Fassung_b  3" xfId="41758" xr:uid="{2DF5E9C1-F03B-43E4-8A53-3013AB03EC33}"/>
    <cellStyle name="_Row4_Filiale_03 Staudi neueste Fassung_b  4" xfId="41759" xr:uid="{CBCE3229-4A9A-4714-89DC-B0AD7F17C0FD}"/>
    <cellStyle name="_Row4_Filiale_03 Staudi neueste Fassung_b  5" xfId="41760" xr:uid="{6C25F3B6-892C-4301-9145-7C92960BB30B}"/>
    <cellStyle name="_Row4_Filius 2005 IS vollständig 2005-07-01" xfId="41761" xr:uid="{ED8FAEE1-8D9C-4840-9251-5A9ED04023CC}"/>
    <cellStyle name="_Row4_Filius 2005 Wertekopien 2005-06-14" xfId="41762" xr:uid="{7BAD5224-C827-4C52-B08D-7EC8E1468D1F}"/>
    <cellStyle name="_Row4_Filius_2005_-_FN_an_Susat_2005-05-27" xfId="41763" xr:uid="{A8B29B05-9DC7-4A83-BAE8-616F3FA0042C}"/>
    <cellStyle name="_Row4_Filius_2005_-_FN_an_Susat_2005-06-28" xfId="41764" xr:uid="{45EE77DE-A7F5-42C5-AC56-69E6FC70890A}"/>
    <cellStyle name="_Row4_FRN (Modell 2.9) bis 2008_Plan AR_Protokoll" xfId="41765" xr:uid="{9DCCF1E4-D2C2-465C-AF39-949A7C6D4DD0}"/>
    <cellStyle name="_Row4_FRN (Modell 3.0_Basis KPMG) Plananpassungen" xfId="41766" xr:uid="{3E7CE9F0-0562-4813-BC48-4EEE348FBBD0}"/>
    <cellStyle name="_Row4_FRN (Modell 4.0_Basis KPMG_01-07) Plananpassungen" xfId="41767" xr:uid="{DAA35898-55F2-4157-BA05-4D62528E7792}"/>
    <cellStyle name="_Row4_infor 2004 - Daten Susat 2004-04-21" xfId="41768" xr:uid="{C737B3D5-90A3-45C1-A4E6-2F8F7F0EA01D}"/>
    <cellStyle name="_Row4_infor 2004 - Daten Susat UK 2004-04-23" xfId="41769" xr:uid="{CD6A2EED-33CC-4AC1-AE82-2B1DF8DB34B7}"/>
    <cellStyle name="_Row4_Input für voraussichtliche weitere Änderungen" xfId="41770" xr:uid="{EE0F2E80-2AFF-4E81-9554-DF644C2E045F}"/>
    <cellStyle name="_Row4_Input für voraussichtliche weitere Änderungen 2" xfId="41771" xr:uid="{9BB23EB1-F35F-4029-8299-22B73EAD581D}"/>
    <cellStyle name="_Row4_Input für voraussichtliche weitere Änderungen 3" xfId="41772" xr:uid="{52D863E5-EBBA-41F5-BA98-52619E13A55B}"/>
    <cellStyle name="_Row4_Input für voraussichtliche weitere Änderungen 4" xfId="41773" xr:uid="{1AC9DBE4-B7CD-44D9-9DB7-BAD120DBFACC}"/>
    <cellStyle name="_Row4_Input für voraussichtliche weitere Änderungen 5" xfId="41774" xr:uid="{70DF8761-3EBD-49C1-A136-6FB0BBC4E10F}"/>
    <cellStyle name="_Row4_Inter-Gilde 2003 Modell Gilde 2003-08-22" xfId="41775" xr:uid="{437C0663-B6A5-4125-A2F7-4A39F9DC7942}"/>
    <cellStyle name="_Row4_Inter-Gilde 2003 Modell Hasseröder 2003-08-18" xfId="41776" xr:uid="{3641F551-BD56-422A-A568-432F66F07E67}"/>
    <cellStyle name="_Row4_Konsolidierungsreport Budget" xfId="41777" xr:uid="{7DC596B9-36BC-400C-B23B-6301D343EB65}"/>
    <cellStyle name="_Row4_Länderreporting" xfId="41778" xr:uid="{97098282-8C53-458B-B17D-00C489341C59}"/>
    <cellStyle name="_Row4_Länderreporting 2" xfId="41779" xr:uid="{12E1DCB5-28BC-4D7A-8327-02B98A47D6EA}"/>
    <cellStyle name="_Row4_Länderreporting 3" xfId="41780" xr:uid="{361A8520-68D7-494C-A38A-850CD9C1353A}"/>
    <cellStyle name="_Row4_Länderreporting 4" xfId="41781" xr:uid="{BE87749E-6D3D-45B2-907D-245A42808D8B}"/>
    <cellStyle name="_Row4_Länderreporting 5" xfId="41782" xr:uid="{58C9E283-0700-4E55-96B2-5D9A91469E39}"/>
    <cellStyle name="_Row4_Mappe1" xfId="41783" xr:uid="{FF1638BB-40A8-45F6-8A19-0351B19594B6}"/>
    <cellStyle name="_Row4_MOB (Modell 1.0)" xfId="41784" xr:uid="{4869C293-580E-4DCE-87A3-BA3F9CBE3E9E}"/>
    <cellStyle name="_Row4_MOB (Modell 2.0) bis 2008" xfId="41785" xr:uid="{710809B6-80EE-4167-B3D1-2703AFA2C117}"/>
    <cellStyle name="_Row4_Modell_01" xfId="41786" xr:uid="{933F6A41-3889-407C-AE65-A02EB6820D3D}"/>
    <cellStyle name="_Row4_Modell_2_Vollaussch" xfId="41787" xr:uid="{BB524B8F-5F1E-40BF-AF6D-DD69AFCF3F2A}"/>
    <cellStyle name="_Row4_Nr3 ghs-impV3_sep_master" xfId="41788" xr:uid="{A79D962C-E8A4-4E71-B3CB-40B269E9C67A}"/>
    <cellStyle name="_Row4_Nr3 ghs-impV3_sep_master_neu" xfId="41789" xr:uid="{2874C4AA-2283-47E4-AD0A-564BC8947FAD}"/>
    <cellStyle name="_Row4_Sachaufwand IST 2009 nach Gesellschaften" xfId="41790" xr:uid="{EE5DEA62-08EB-418F-BEBF-5A51B06B4DDE}"/>
    <cellStyle name="_Row4_Sachkosten 201006 aus Datenbank_20100803_Ggü." xfId="41791" xr:uid="{7B480202-17DD-480E-964F-2F1976F6F1A5}"/>
    <cellStyle name="_Row4_Sachkosten 201007 aus Datenbank_20100830_Ggü." xfId="41792" xr:uid="{E721530B-AA08-42BF-B95D-68C1E76B2357}"/>
    <cellStyle name="_Row4_Sachkosten 201009 aus Datenbank_20101027_Ggü." xfId="41793" xr:uid="{5FDC2180-918D-405F-A452-FBCFCD141B77}"/>
    <cellStyle name="_Row4_Sachkosten Nov 2010 _Stand 20101223 final" xfId="41794" xr:uid="{4A86D97B-1025-42FE-AB2B-0E68D8AD8190}"/>
    <cellStyle name="_Row4_Sachkosten Nov 2010 _Stand 20101223 final 2" xfId="41795" xr:uid="{01A68864-16CD-41D9-AFAD-962D3F2B29E0}"/>
    <cellStyle name="_Row4_Sachkosten Nov 2010 _Stand 20101223 final 3" xfId="41796" xr:uid="{961E536B-E477-4F67-8059-246D6D7D75D0}"/>
    <cellStyle name="_Row4_Sachkosten Nov 2010 _Stand 20101223 final 4" xfId="41797" xr:uid="{17AD2C84-62F3-4D94-BBF1-905BBF6A58E2}"/>
    <cellStyle name="_Row4_Sachkosten Nov 2010 _Stand 20101223 final 5" xfId="41798" xr:uid="{C5D8AEE1-8D7A-406F-B58A-0E2820FBE184}"/>
    <cellStyle name="_Row4_Sachkosten Nov 2010 blanko" xfId="41799" xr:uid="{0EDCA7B2-ECB5-431F-802D-9BF07A8447B2}"/>
    <cellStyle name="_Row4_Sachkosten Nov 2010 blanko 2" xfId="41800" xr:uid="{1CACDD51-BA05-44A7-99EF-78F8AFBB35C7}"/>
    <cellStyle name="_Row4_Sachkosten Nov 2010 blanko 3" xfId="41801" xr:uid="{3A8639B7-BE14-4013-B03E-3EE4235778C2}"/>
    <cellStyle name="_Row4_Sachkosten Nov 2010 blanko 4" xfId="41802" xr:uid="{5401049F-B8AE-4D93-B4E8-B930F2F7D77B}"/>
    <cellStyle name="_Row4_Sachkosten Nov 2010 blanko 5" xfId="41803" xr:uid="{FD7D5B4F-FA96-488C-B396-88625A3E31A8}"/>
    <cellStyle name="_Row4_Sonderwert Einlagenrückgewähr Szenarien" xfId="41804" xr:uid="{488A98B8-DC25-4496-8989-D2DB175DB271}"/>
    <cellStyle name="_Row4_Structure_2004_05" xfId="41805" xr:uid="{50CDDA8D-7538-4355-8534-1C22233F344E}"/>
    <cellStyle name="_Row4_Structure_2004_05 2" xfId="41806" xr:uid="{81A15344-8CDA-4FAD-808D-57F4629AA959}"/>
    <cellStyle name="_Row4_Structure_2004_05 3" xfId="41807" xr:uid="{2C0B0169-8754-43AF-8CF2-7D04ED195E94}"/>
    <cellStyle name="_Row4_Structure_2004_05 4" xfId="41808" xr:uid="{72800E57-A04C-4F93-AEA9-E2E5579CA0E1}"/>
    <cellStyle name="_Row4_Structure_2004_05 5" xfId="41809" xr:uid="{4C55A08C-42F7-42D9-8F40-87120BACF6C9}"/>
    <cellStyle name="_Row4_Struktur 2005" xfId="41810" xr:uid="{20D65ED3-D815-41BB-A0AF-CCAAA8555C1B}"/>
    <cellStyle name="_Row4_Szenarien" xfId="41811" xr:uid="{EEF2FF48-8983-4667-842B-6EB961519DE9}"/>
    <cellStyle name="_Row4_Szenarien_01-07" xfId="41812" xr:uid="{033E7D7C-2308-4030-9E3D-8DE0EB6DA485}"/>
    <cellStyle name="_Row4_Unterlagen Susat" xfId="41813" xr:uid="{0077CC2F-3CE2-4EB0-8C4C-C4FAE50001CA}"/>
    <cellStyle name="_Row4_Vis_Konzern_12_P" xfId="41815" xr:uid="{9316CF97-B380-44D5-B4DE-45DAD69DF0CF}"/>
    <cellStyle name="_Row4_Vis_Konzern_12_P 2" xfId="41816" xr:uid="{76BD28AD-F05F-4439-9BC5-4F54DB08110D}"/>
    <cellStyle name="_Row4_Vis_Konzern_12_P 3" xfId="41817" xr:uid="{6D889514-561C-4762-A066-2D7163A19D16}"/>
    <cellStyle name="_Row4_Vis_Konzern_12_P 4" xfId="41818" xr:uid="{B14B182F-0466-469A-8FF2-575CAD4710D2}"/>
    <cellStyle name="_Row4_Vis_Konzern_12_P 5" xfId="41819" xr:uid="{C54E6753-2B39-41F3-A7DF-909C93F1C093}"/>
    <cellStyle name="_Row4_Vorbereitende_Tabellen_Planung200811" xfId="41820" xr:uid="{8859BF37-60A4-4067-B107-D30211EC77A8}"/>
    <cellStyle name="_Row4_Wertkopien Susat 2005-06-08" xfId="41814" xr:uid="{8DE635CE-1885-4A0C-BCA7-33BE68B64D24}"/>
    <cellStyle name="_Row5" xfId="41821" xr:uid="{2D40ED51-B53F-4938-AF87-9F106E44633C}"/>
    <cellStyle name="_Row5_Alle Töchter PlanDaten  mit Namen + mit Pers.kosten" xfId="41822" xr:uid="{6B01D98C-9920-4C82-846A-0A9B12C98B69}"/>
    <cellStyle name="_Row5_am 22.06.05 von KPMG erhalten" xfId="41823" xr:uid="{C6C960DE-6D23-47AF-84AB-37511B06CACB}"/>
    <cellStyle name="_Row5_Analysedatei für 2010.01-03 _Stand 20100419_Einheiten Kostenkoord. 3 DB" xfId="41824" xr:uid="{0AF267AB-5C1D-4912-91E4-30C8C7A281BC}"/>
    <cellStyle name="_Row5_Analysedatei nur VerwA  für 201010 aus 2010.06_Einheiten mit SVSW1_Original" xfId="41825" xr:uid="{AE312270-9FC9-4789-AD22-5F3A2B6A3194}"/>
    <cellStyle name="_Row5_Detail Structure TB II" xfId="41826" xr:uid="{C86F3335-17C8-48F8-B92F-27A65A43922C}"/>
    <cellStyle name="_Row5_dp01" xfId="41827" xr:uid="{F53937BA-C3B2-46DF-BDC7-E12ECB8B6202}"/>
    <cellStyle name="_Row5_dp01reg" xfId="41828" xr:uid="{37EC3B64-ED77-4FE4-88BB-2B99634973AB}"/>
    <cellStyle name="_Row5_DP02" xfId="41829" xr:uid="{CAF4CF17-3284-4820-99D5-75DBF072E8CD}"/>
    <cellStyle name="_Row5_DP03" xfId="41830" xr:uid="{874BF7A3-9CF9-4BE7-83A4-49FA1711DC75}"/>
    <cellStyle name="_Row5_DP04" xfId="41831" xr:uid="{DB287AD2-8973-42D2-BA00-C872D6FB0937}"/>
    <cellStyle name="_Row5_Ergebnisrechnung_FCH_IST_072005ytd" xfId="41832" xr:uid="{F6F98742-79A6-4097-B776-2C9B109FEBAF}"/>
    <cellStyle name="_Row5_FDL__VIS September offiziell" xfId="41833" xr:uid="{8B18BEEB-67F4-4450-9091-2D91569A2B08}"/>
    <cellStyle name="_Row5_FDL__VIS September offiziell 2" xfId="41834" xr:uid="{C1F90CAD-3E00-46FF-BC5F-D419C9F21665}"/>
    <cellStyle name="_Row5_FDL__VIS September offiziell 3" xfId="41835" xr:uid="{C186481A-8459-4E69-B28C-37BF35778B6B}"/>
    <cellStyle name="_Row5_FDL__VIS September offiziell 4" xfId="41836" xr:uid="{9B6EE910-96F3-486E-9DC2-9C9A542F2226}"/>
    <cellStyle name="_Row5_FDL__VIS September offiziell 5" xfId="41837" xr:uid="{5DB5ED11-BFD8-4FFF-8638-064905074B2E}"/>
    <cellStyle name="_Row5_Filiale_03 Staudi neueste Fassung_b " xfId="41838" xr:uid="{2A7E0EA6-807B-467D-8DEA-7228F810B275}"/>
    <cellStyle name="_Row5_Filiale_03 Staudi neueste Fassung_b  2" xfId="41839" xr:uid="{C7CFEF6E-FEE3-448D-808C-199B93AE6D0B}"/>
    <cellStyle name="_Row5_Filiale_03 Staudi neueste Fassung_b  3" xfId="41840" xr:uid="{26B73D95-E25D-40FD-83F7-874E65E8A66D}"/>
    <cellStyle name="_Row5_Filiale_03 Staudi neueste Fassung_b  4" xfId="41841" xr:uid="{FD8BBAEF-CC30-4862-91DD-D40FE2FBF3FB}"/>
    <cellStyle name="_Row5_Filiale_03 Staudi neueste Fassung_b  5" xfId="41842" xr:uid="{BB621DCC-C0FE-4F1C-A7B3-E42050E8E7CC}"/>
    <cellStyle name="_Row5_Filius 2005 IS vollständig 2005-07-01" xfId="41843" xr:uid="{4CB221C6-451B-424E-AE71-199C86A3D700}"/>
    <cellStyle name="_Row5_Filius 2005 Wertekopien 2005-06-14" xfId="41844" xr:uid="{13B10C3F-2EA4-411C-9603-0FE221CAAD00}"/>
    <cellStyle name="_Row5_Filius_2005_-_FN_an_Susat_2005-05-27" xfId="41845" xr:uid="{ADDC4589-65EC-410C-96C4-EB6044513DDD}"/>
    <cellStyle name="_Row5_Filius_2005_-_FN_an_Susat_2005-06-28" xfId="41846" xr:uid="{F9E97504-EFCC-47DC-8DDB-F79E3FD227E4}"/>
    <cellStyle name="_Row5_FRN (Modell 2.9) bis 2008_Plan AR_Protokoll" xfId="41847" xr:uid="{DDE64035-8BD2-43E7-81E9-DB9DF66E3007}"/>
    <cellStyle name="_Row5_FRN (Modell 3.0_Basis KPMG) Plananpassungen" xfId="41848" xr:uid="{89F71585-483E-4017-92C1-72FD0A0486EA}"/>
    <cellStyle name="_Row5_FRN (Modell 4.0_Basis KPMG_01-07) Plananpassungen" xfId="41849" xr:uid="{7CE3CE55-68DE-4C1E-A2F4-75FABBBF40AF}"/>
    <cellStyle name="_Row5_infor 2004 - Daten Susat 2004-04-21" xfId="41850" xr:uid="{5CBC9902-4313-4A20-92B9-7E0EE88C6372}"/>
    <cellStyle name="_Row5_infor 2004 - Daten Susat UK 2004-04-23" xfId="41851" xr:uid="{5970F27C-F99D-4221-8620-A4CFCAE69D74}"/>
    <cellStyle name="_Row5_Input für voraussichtliche weitere Änderungen" xfId="41852" xr:uid="{1BD304DE-A2D6-44DF-8662-D3D4968527B8}"/>
    <cellStyle name="_Row5_Input für voraussichtliche weitere Änderungen 2" xfId="41853" xr:uid="{92F2B5B7-1CF0-418C-B075-9C47BBD6640A}"/>
    <cellStyle name="_Row5_Input für voraussichtliche weitere Änderungen 3" xfId="41854" xr:uid="{017B8F90-724D-4757-826A-7B7F7DBBB0F2}"/>
    <cellStyle name="_Row5_Input für voraussichtliche weitere Änderungen 4" xfId="41855" xr:uid="{5C1B5AA8-C81F-4821-A678-EDDFEDF3D054}"/>
    <cellStyle name="_Row5_Input für voraussichtliche weitere Änderungen 5" xfId="41856" xr:uid="{D5EAB0C0-1D54-492F-A621-0B7C093D63B1}"/>
    <cellStyle name="_Row5_Inter-Gilde 2003 Modell Gilde 2003-08-22" xfId="41857" xr:uid="{547922DC-9A3A-42D0-ADFA-F59DA8BCFDE1}"/>
    <cellStyle name="_Row5_Inter-Gilde 2003 Modell Hasseröder 2003-08-18" xfId="41858" xr:uid="{39E0C232-1E21-4B49-97A3-A8306700C0A0}"/>
    <cellStyle name="_Row5_Konsolidierungsreport Budget" xfId="41859" xr:uid="{35C2770D-26D6-4CDA-B9B2-45AA610EE959}"/>
    <cellStyle name="_Row5_Länderreporting" xfId="41860" xr:uid="{61195054-64E4-4F02-ADDB-151DCD06A465}"/>
    <cellStyle name="_Row5_Länderreporting 2" xfId="41861" xr:uid="{61B3C785-F39D-4B12-ACA1-367616E6051F}"/>
    <cellStyle name="_Row5_Länderreporting 3" xfId="41862" xr:uid="{D51BB2F8-2CBF-46D7-9C40-8179A7485E0A}"/>
    <cellStyle name="_Row5_Länderreporting 4" xfId="41863" xr:uid="{0DDFEDC9-D3BC-4B6B-A2BB-1AEC0CA64733}"/>
    <cellStyle name="_Row5_Länderreporting 5" xfId="41864" xr:uid="{72DCE321-0026-4E9C-B3DA-B6FDFD9F09BC}"/>
    <cellStyle name="_Row5_Mappe1" xfId="41865" xr:uid="{04DC1A66-4157-4EEB-BC21-761BE508DEB2}"/>
    <cellStyle name="_Row5_MOB (Modell 1.0)" xfId="41866" xr:uid="{E0922F01-0CA7-427B-9D74-9E6FD2C230FC}"/>
    <cellStyle name="_Row5_MOB (Modell 2.0) bis 2008" xfId="41867" xr:uid="{CB6951F0-AA0A-425E-97B4-C4AB3E97CE5D}"/>
    <cellStyle name="_Row5_Modell_01" xfId="41868" xr:uid="{9E63B920-D346-47D1-8AAC-229BA293EAA6}"/>
    <cellStyle name="_Row5_Modell_2_Vollaussch" xfId="41869" xr:uid="{5E1006C0-A215-48E0-B816-D544FF1D80C4}"/>
    <cellStyle name="_Row5_Nr3 ghs-impV3_sep_master" xfId="41870" xr:uid="{EF538D0C-0603-4900-A018-20021FDB473F}"/>
    <cellStyle name="_Row5_Nr3 ghs-impV3_sep_master_neu" xfId="41871" xr:uid="{A01C3D78-65F8-48D4-9D80-44BFECA734E2}"/>
    <cellStyle name="_Row5_Sachaufwand IST 2009 nach Gesellschaften" xfId="41872" xr:uid="{F06CC2CA-0841-4F4C-9421-4BA4F939C1B6}"/>
    <cellStyle name="_Row5_Sachkosten 201006 aus Datenbank_20100803_Ggü." xfId="41873" xr:uid="{6FA40076-E59D-476F-89CF-5650BA59A14E}"/>
    <cellStyle name="_Row5_Sachkosten 201007 aus Datenbank_20100830_Ggü." xfId="41874" xr:uid="{4BD9D786-9056-415C-A658-BF9FC619C5D8}"/>
    <cellStyle name="_Row5_Sachkosten 201009 aus Datenbank_20101027_Ggü." xfId="41875" xr:uid="{0721D154-3BF3-438D-8E8E-91B982370079}"/>
    <cellStyle name="_Row5_Sachkosten Nov 2010 _Stand 20101223 final" xfId="41876" xr:uid="{4FC9893E-9D70-4728-B810-778B4A9AED3E}"/>
    <cellStyle name="_Row5_Sachkosten Nov 2010 _Stand 20101223 final 2" xfId="41877" xr:uid="{167E16A8-3C94-4F0A-807E-2FC22B9D166F}"/>
    <cellStyle name="_Row5_Sachkosten Nov 2010 _Stand 20101223 final 3" xfId="41878" xr:uid="{7C6EB9BC-0E8E-4435-A43B-706DC9228A96}"/>
    <cellStyle name="_Row5_Sachkosten Nov 2010 _Stand 20101223 final 4" xfId="41879" xr:uid="{61A6D590-8448-403A-8200-9B615D4F1861}"/>
    <cellStyle name="_Row5_Sachkosten Nov 2010 _Stand 20101223 final 5" xfId="41880" xr:uid="{2DE48D57-B9D4-4CC7-B390-88F133CF6D0C}"/>
    <cellStyle name="_Row5_Sachkosten Nov 2010 blanko" xfId="41881" xr:uid="{CB039971-B7A4-49EC-9E3B-141104251E0D}"/>
    <cellStyle name="_Row5_Sachkosten Nov 2010 blanko 2" xfId="41882" xr:uid="{8CBB0310-9085-4D3D-B267-C7E5E95B8708}"/>
    <cellStyle name="_Row5_Sachkosten Nov 2010 blanko 3" xfId="41883" xr:uid="{F3DC43DD-48C5-477C-BF81-4FBFC4FF8371}"/>
    <cellStyle name="_Row5_Sachkosten Nov 2010 blanko 4" xfId="41884" xr:uid="{8397B1CA-ACC8-492F-A1D2-187F6EA73068}"/>
    <cellStyle name="_Row5_Sachkosten Nov 2010 blanko 5" xfId="41885" xr:uid="{C4F501DA-08CE-4CF9-A083-D29D5B68C5B4}"/>
    <cellStyle name="_Row5_Sonderwert Einlagenrückgewähr Szenarien" xfId="41886" xr:uid="{FC4E9E06-38CE-4471-A986-B1209797F318}"/>
    <cellStyle name="_Row5_Structure_2004_05" xfId="41887" xr:uid="{8A375B39-FE40-44BB-87E7-A499FA8A3E6A}"/>
    <cellStyle name="_Row5_Structure_2004_05 2" xfId="41888" xr:uid="{C064BB45-8DF6-4AB9-8197-D3151AF15502}"/>
    <cellStyle name="_Row5_Structure_2004_05 3" xfId="41889" xr:uid="{57593DFB-C143-4D6A-8DEA-69A72B9AE123}"/>
    <cellStyle name="_Row5_Structure_2004_05 4" xfId="41890" xr:uid="{883B93ED-543A-4813-B607-468948D30996}"/>
    <cellStyle name="_Row5_Structure_2004_05 5" xfId="41891" xr:uid="{56F16D9E-E95E-4B4C-96EF-7143C4E1851D}"/>
    <cellStyle name="_Row5_Struktur 2005" xfId="41892" xr:uid="{E28F24A1-7A64-42A9-AD59-9F5080B63431}"/>
    <cellStyle name="_Row5_Szenarien" xfId="41893" xr:uid="{4F936CB9-0E72-4475-A5F1-026B455A9BBB}"/>
    <cellStyle name="_Row5_Szenarien_01-07" xfId="41894" xr:uid="{F3541447-D9AF-4692-B375-42DBB25AA673}"/>
    <cellStyle name="_Row5_Unterlagen Susat" xfId="41895" xr:uid="{B4C94CE8-9513-4480-B06C-F0BA85EEA0D2}"/>
    <cellStyle name="_Row5_Vis_Konzern_12_P" xfId="41897" xr:uid="{7E59E06D-B5BA-49F5-89CC-4261C8B88793}"/>
    <cellStyle name="_Row5_Vis_Konzern_12_P 2" xfId="41898" xr:uid="{73A44989-9151-4E3A-A3DB-A09E859EF701}"/>
    <cellStyle name="_Row5_Vis_Konzern_12_P 3" xfId="41899" xr:uid="{1A5CE900-177D-455C-B85C-08CCF2CC6592}"/>
    <cellStyle name="_Row5_Vis_Konzern_12_P 4" xfId="41900" xr:uid="{88F0961E-B49D-4F49-85A5-91D77358BBB0}"/>
    <cellStyle name="_Row5_Vis_Konzern_12_P 5" xfId="41901" xr:uid="{0ED7A1A1-7CE3-481F-BBE2-0937946507E3}"/>
    <cellStyle name="_Row5_Vorbereitende_Tabellen_Planung200811" xfId="41902" xr:uid="{F9651682-3D3B-4C44-BDA6-F16C7522DF4F}"/>
    <cellStyle name="_Row5_Wertkopien Susat 2005-06-08" xfId="41896" xr:uid="{09C75AD3-8384-4478-A7EB-D23FDE70342E}"/>
    <cellStyle name="_Row6" xfId="41903" xr:uid="{C7357928-D634-40BA-9F71-1848B2FFFC9C}"/>
    <cellStyle name="_Row6_Alle Töchter PlanDaten  mit Namen + mit Pers.kosten" xfId="41904" xr:uid="{A6E76560-6EA1-4627-B4B7-4DA6F8FD2608}"/>
    <cellStyle name="_Row6_am 22.06.05 von KPMG erhalten" xfId="41905" xr:uid="{6BB932F3-E049-4189-B621-3F9B2FF2D980}"/>
    <cellStyle name="_Row6_Analysedatei für 2010.01-03 _Stand 20100419_Einheiten Kostenkoord. 3 DB" xfId="41906" xr:uid="{62FD5BD9-3361-4608-9786-6AFDBAE63F0D}"/>
    <cellStyle name="_Row6_Analysedatei nur VerwA  für 201010 aus 2010.06_Einheiten mit SVSW1_Original" xfId="41907" xr:uid="{88BB7BE8-56A7-45E9-9EF4-049C06E8B4D5}"/>
    <cellStyle name="_Row6_Detail Structure TB II" xfId="41908" xr:uid="{3BF922D6-3A96-4547-91E9-7D1713582430}"/>
    <cellStyle name="_Row6_dp01" xfId="41909" xr:uid="{2C39C231-2279-4DEC-913F-6B8AF32A74B4}"/>
    <cellStyle name="_Row6_dp01reg" xfId="41910" xr:uid="{0894D645-9342-4EF3-8CAE-8917A4986F38}"/>
    <cellStyle name="_Row6_DP02" xfId="41911" xr:uid="{8555E59E-4C37-4DA7-849F-CD60AA4541D6}"/>
    <cellStyle name="_Row6_DP03" xfId="41912" xr:uid="{BB4EB097-3F69-4390-AFFB-EF02488164AA}"/>
    <cellStyle name="_Row6_DP04" xfId="41913" xr:uid="{078D99F5-B058-47F1-AAFF-5A1CAC3B4010}"/>
    <cellStyle name="_Row6_Ergebnisrechnung_FCH_IST_072005ytd" xfId="41914" xr:uid="{FDD63E32-5902-4EB2-86A9-9BCE13BBDBD0}"/>
    <cellStyle name="_Row6_FDL__VIS September offiziell" xfId="41915" xr:uid="{90EBE6F3-2D95-4404-9D09-B786CB61AF92}"/>
    <cellStyle name="_Row6_FDL__VIS September offiziell 2" xfId="41916" xr:uid="{81BFB772-5B67-4E1C-B5F1-4F444B8FBE5F}"/>
    <cellStyle name="_Row6_FDL__VIS September offiziell 3" xfId="41917" xr:uid="{9C38EB56-166C-476F-B11F-4753FF30182A}"/>
    <cellStyle name="_Row6_FDL__VIS September offiziell 4" xfId="41918" xr:uid="{30DD1121-A854-4E4B-9BFE-D2B689156372}"/>
    <cellStyle name="_Row6_FDL__VIS September offiziell 5" xfId="41919" xr:uid="{3714F483-F25A-4142-82B2-B1319F53F425}"/>
    <cellStyle name="_Row6_Filiale_03 Staudi neueste Fassung_b " xfId="41920" xr:uid="{6A6B04D8-C3ED-4E8F-B992-7EDF930ECC89}"/>
    <cellStyle name="_Row6_Filiale_03 Staudi neueste Fassung_b  2" xfId="41921" xr:uid="{A3BC0B68-6E61-40D9-AF18-24867A800DA4}"/>
    <cellStyle name="_Row6_Filiale_03 Staudi neueste Fassung_b  3" xfId="41922" xr:uid="{CF73D2FA-AB4E-4A23-976A-757BF7471091}"/>
    <cellStyle name="_Row6_Filiale_03 Staudi neueste Fassung_b  4" xfId="41923" xr:uid="{6250DE75-F2E7-4168-8A24-C00C70CF5EC9}"/>
    <cellStyle name="_Row6_Filiale_03 Staudi neueste Fassung_b  5" xfId="41924" xr:uid="{53767281-CC26-4D7D-B9A5-D0DA3C421026}"/>
    <cellStyle name="_Row6_Filius 2005 IS vollständig 2005-07-01" xfId="41925" xr:uid="{08895C5F-EEC9-41C7-A2D3-D782CB3FAFE4}"/>
    <cellStyle name="_Row6_Filius 2005 Wertekopien 2005-06-14" xfId="41926" xr:uid="{C8F5B72A-08CC-4448-B94E-76088D6AC23A}"/>
    <cellStyle name="_Row6_Filius_2005_-_FN_an_Susat_2005-05-27" xfId="41927" xr:uid="{43319524-046D-4725-BB0A-83A28EC345A9}"/>
    <cellStyle name="_Row6_Filius_2005_-_FN_an_Susat_2005-06-28" xfId="41928" xr:uid="{FA40C7EF-9ACA-4A7F-9532-E12B5EB0BFDF}"/>
    <cellStyle name="_Row6_FRN (Modell 2.9) bis 2008_Plan AR_Protokoll" xfId="41929" xr:uid="{6AAACBCE-F571-4F13-B4C7-28FE05288A5F}"/>
    <cellStyle name="_Row6_FRN (Modell 3.0_Basis KPMG) Plananpassungen" xfId="41930" xr:uid="{EB3C9601-7D23-4577-AA32-60B1BC114725}"/>
    <cellStyle name="_Row6_FRN (Modell 4.0_Basis KPMG_01-07) Plananpassungen" xfId="41931" xr:uid="{72AB8A5B-F5A4-4F40-856E-204293332349}"/>
    <cellStyle name="_Row6_infor 2004 - Daten Susat 2004-04-21" xfId="41932" xr:uid="{9C6E863C-EA7D-42C3-B7C5-4D5A8CFA8050}"/>
    <cellStyle name="_Row6_infor 2004 - Daten Susat UK 2004-04-23" xfId="41933" xr:uid="{146D869E-85BA-47F6-ABCA-3A5B10D4CB8E}"/>
    <cellStyle name="_Row6_Input für voraussichtliche weitere Änderungen" xfId="41934" xr:uid="{186464C3-A6DA-42E6-82A7-9829B3DE8C89}"/>
    <cellStyle name="_Row6_Input für voraussichtliche weitere Änderungen 2" xfId="41935" xr:uid="{E1EE2D35-A9B8-4FA9-8CE1-09BEC037123D}"/>
    <cellStyle name="_Row6_Input für voraussichtliche weitere Änderungen 3" xfId="41936" xr:uid="{A94C60CE-C0EA-4D68-BA95-E4D21B429FC8}"/>
    <cellStyle name="_Row6_Input für voraussichtliche weitere Änderungen 4" xfId="41937" xr:uid="{B29D0077-A91A-4AB5-91BD-D65564ECECC1}"/>
    <cellStyle name="_Row6_Input für voraussichtliche weitere Änderungen 5" xfId="41938" xr:uid="{5C4CAE48-EA08-4B77-8F75-567769599166}"/>
    <cellStyle name="_Row6_Inter-Gilde 2003 Modell Gilde 2003-08-22" xfId="41939" xr:uid="{2B8817A7-0545-4285-8E77-E1E1E3136B84}"/>
    <cellStyle name="_Row6_Inter-Gilde 2003 Modell Hasseröder 2003-08-18" xfId="41940" xr:uid="{C3B8AD27-28E1-4187-A90A-DB7BA6DBEC13}"/>
    <cellStyle name="_Row6_Konsolidierungsreport Budget" xfId="41941" xr:uid="{CA0B8072-C137-41F9-860E-D780477616DE}"/>
    <cellStyle name="_Row6_Länderreporting" xfId="41942" xr:uid="{12D59CBE-D977-43A0-B179-1B93F8883D07}"/>
    <cellStyle name="_Row6_Länderreporting 2" xfId="41943" xr:uid="{C2B6D3CD-94DA-4946-94FC-E6E2E286E507}"/>
    <cellStyle name="_Row6_Länderreporting 3" xfId="41944" xr:uid="{561F4D71-8F49-4A0A-BC65-14D1BC1244C9}"/>
    <cellStyle name="_Row6_Länderreporting 4" xfId="41945" xr:uid="{8BCE580B-1F21-487D-8F04-1C075DBE2804}"/>
    <cellStyle name="_Row6_Länderreporting 5" xfId="41946" xr:uid="{52C334A1-9C85-448B-A1D8-2DA38428AB74}"/>
    <cellStyle name="_Row6_Mappe1" xfId="41947" xr:uid="{BE88A3F4-41E6-4814-A309-B9079B4CE4F1}"/>
    <cellStyle name="_Row6_MOB (Modell 1.0)" xfId="41948" xr:uid="{8CA543FF-17FE-4AF4-8E37-D925B1101991}"/>
    <cellStyle name="_Row6_MOB (Modell 2.0) bis 2008" xfId="41949" xr:uid="{E4E75D61-060A-40DE-B68C-F79637C96463}"/>
    <cellStyle name="_Row6_Modell_01" xfId="41950" xr:uid="{29DF9BD5-D576-4D3E-93D2-196F4ED23633}"/>
    <cellStyle name="_Row6_Modell_2_Vollaussch" xfId="41951" xr:uid="{B11AD217-EDBE-408A-BC75-FA1B7EE33E55}"/>
    <cellStyle name="_Row6_Nr3 ghs-impV3_sep_master" xfId="41952" xr:uid="{6C5F5DA7-4A53-4CED-A412-100791B2748A}"/>
    <cellStyle name="_Row6_Nr3 ghs-impV3_sep_master_neu" xfId="41953" xr:uid="{2DB84AE3-45C3-4FBB-A04D-0A2CE1E9D5C1}"/>
    <cellStyle name="_Row6_Sachaufwand IST 2009 nach Gesellschaften" xfId="41954" xr:uid="{1C496F92-3FBF-47DC-A290-F4E7B8FCE29D}"/>
    <cellStyle name="_Row6_Sachkosten 201006 aus Datenbank_20100803_Ggü." xfId="41955" xr:uid="{5B6D616F-C4C5-4CF0-BA6C-2C5AB5495C36}"/>
    <cellStyle name="_Row6_Sachkosten 201007 aus Datenbank_20100830_Ggü." xfId="41956" xr:uid="{0CDFDE70-9AB6-4875-832E-5AD4CD17F605}"/>
    <cellStyle name="_Row6_Sachkosten 201009 aus Datenbank_20101027_Ggü." xfId="41957" xr:uid="{FCA51A8F-FF6E-49C4-96E6-ADFD3AD3FA2B}"/>
    <cellStyle name="_Row6_Sachkosten Nov 2010 _Stand 20101223 final" xfId="41958" xr:uid="{F9ED01AA-01CD-4F1A-970D-19CA606E853A}"/>
    <cellStyle name="_Row6_Sachkosten Nov 2010 _Stand 20101223 final 2" xfId="41959" xr:uid="{CC62A670-B109-4C0D-994B-A7E18307CB58}"/>
    <cellStyle name="_Row6_Sachkosten Nov 2010 _Stand 20101223 final 3" xfId="41960" xr:uid="{D2C6DE0B-836D-48A7-860D-B1936D9F6F09}"/>
    <cellStyle name="_Row6_Sachkosten Nov 2010 _Stand 20101223 final 4" xfId="41961" xr:uid="{0F1673CA-2830-4FA6-BEE7-C0017293E1DF}"/>
    <cellStyle name="_Row6_Sachkosten Nov 2010 _Stand 20101223 final 5" xfId="41962" xr:uid="{5525D02D-032D-4349-99CA-1CC545AAD2A5}"/>
    <cellStyle name="_Row6_Sachkosten Nov 2010 blanko" xfId="41963" xr:uid="{C5080D12-330C-4FB9-8249-C9CB5A328108}"/>
    <cellStyle name="_Row6_Sachkosten Nov 2010 blanko 2" xfId="41964" xr:uid="{F9D6BF9C-26F7-49F5-AEA3-7694FEDDC182}"/>
    <cellStyle name="_Row6_Sachkosten Nov 2010 blanko 3" xfId="41965" xr:uid="{078EF907-8D37-4128-840A-124920531530}"/>
    <cellStyle name="_Row6_Sachkosten Nov 2010 blanko 4" xfId="41966" xr:uid="{97C94305-A5BB-46C1-BEAE-E4D7F4BA3123}"/>
    <cellStyle name="_Row6_Sachkosten Nov 2010 blanko 5" xfId="41967" xr:uid="{6C510772-BC5E-4BB4-BB29-24F06738C4CE}"/>
    <cellStyle name="_Row6_Sonderwert Einlagenrückgewähr Szenarien" xfId="41968" xr:uid="{C34A55AD-09B3-4497-A459-F5EE6FDFDFC6}"/>
    <cellStyle name="_Row6_Structure_2004_05" xfId="41969" xr:uid="{8398AB06-A36F-4440-8DB8-67B0B1F4A512}"/>
    <cellStyle name="_Row6_Structure_2004_05 2" xfId="41970" xr:uid="{A730004F-D5BB-4D46-9CB4-B597C8073044}"/>
    <cellStyle name="_Row6_Structure_2004_05 3" xfId="41971" xr:uid="{15F98A30-BA30-4B9E-BAC8-CDB4EC0F2A58}"/>
    <cellStyle name="_Row6_Structure_2004_05 4" xfId="41972" xr:uid="{3124F118-3FF4-4D1D-92DE-157024F67D7E}"/>
    <cellStyle name="_Row6_Structure_2004_05 5" xfId="41973" xr:uid="{ABD47809-4F4B-4006-9719-5653DC6DAD8D}"/>
    <cellStyle name="_Row6_Struktur 2005" xfId="41974" xr:uid="{2F4DD041-BD36-4B16-9D3D-83FD9416355F}"/>
    <cellStyle name="_Row6_Szenarien" xfId="41975" xr:uid="{C24730FF-D4E7-448D-AF77-31E7E528E931}"/>
    <cellStyle name="_Row6_Szenarien_01-07" xfId="41976" xr:uid="{5E0AABBA-9BC1-46A4-BFBF-38D12986D92A}"/>
    <cellStyle name="_Row6_Unterlagen Susat" xfId="41977" xr:uid="{43C8D3D6-FA6B-49DF-93EA-BDCDC440943F}"/>
    <cellStyle name="_Row6_Vis_Konzern_12_P" xfId="41979" xr:uid="{9514AE57-3C7F-4AA0-9408-FA73C5E7858E}"/>
    <cellStyle name="_Row6_Vis_Konzern_12_P 2" xfId="41980" xr:uid="{62C8238B-8C29-405B-BE36-EE3E5769AF98}"/>
    <cellStyle name="_Row6_Vis_Konzern_12_P 3" xfId="41981" xr:uid="{8DD9CFFB-0A1F-4A45-BE71-FDC77918F163}"/>
    <cellStyle name="_Row6_Vis_Konzern_12_P 4" xfId="41982" xr:uid="{3BE60B05-46CF-4C45-969B-1904C37C8957}"/>
    <cellStyle name="_Row6_Vis_Konzern_12_P 5" xfId="41983" xr:uid="{3BC8979E-4B6D-4204-98D8-EB12E037C660}"/>
    <cellStyle name="_Row6_Vorbereitende_Tabellen_Planung200811" xfId="41984" xr:uid="{02B62DB7-F759-41E1-845B-EFA4DDC8B6CB}"/>
    <cellStyle name="_Row6_Wertkopien Susat 2005-06-08" xfId="41978" xr:uid="{452F1DA0-D293-436A-A88F-A32C1E95A98B}"/>
    <cellStyle name="_Row7" xfId="41985" xr:uid="{659797BC-2918-467A-A62D-A932C8F9A097}"/>
    <cellStyle name="_Row7_Alle Töchter PlanDaten  mit Namen + mit Pers.kosten" xfId="41986" xr:uid="{E45C391A-10BB-49A3-A5C9-53D08A956565}"/>
    <cellStyle name="_Row7_am 22.06.05 von KPMG erhalten" xfId="41987" xr:uid="{D6BD4B63-91A6-422A-A492-3793E7B31CE0}"/>
    <cellStyle name="_Row7_Analysedatei für 2010.01-03 _Stand 20100419_Einheiten Kostenkoord. 3 DB" xfId="41988" xr:uid="{39685ADA-D5CA-42A5-BB37-1B0EFCF6FB47}"/>
    <cellStyle name="_Row7_Analysedatei nur VerwA  für 201010 aus 2010.06_Einheiten mit SVSW1_Original" xfId="41989" xr:uid="{1D400CA9-C8E4-4F89-865E-664ED7318491}"/>
    <cellStyle name="_Row7_Detail Structure TB II" xfId="41990" xr:uid="{47ABDBD5-3A5D-4A31-8221-9CFE1D4BF1E5}"/>
    <cellStyle name="_Row7_Ergebnisrechnung_FCH_IST_072005ytd" xfId="41991" xr:uid="{2D4A25B4-0DA6-471B-98AE-BB3EE92BF33E}"/>
    <cellStyle name="_Row7_FDL__VIS September offiziell" xfId="41992" xr:uid="{7081632D-2A98-4227-ACCF-3ABABD35D40F}"/>
    <cellStyle name="_Row7_FDL__VIS September offiziell 2" xfId="41993" xr:uid="{E5A21303-0511-4E62-8E9C-C12D0CBA39AD}"/>
    <cellStyle name="_Row7_FDL__VIS September offiziell 3" xfId="41994" xr:uid="{08606EF1-34D8-4440-81F1-CA991BADAC04}"/>
    <cellStyle name="_Row7_FDL__VIS September offiziell 4" xfId="41995" xr:uid="{E407943E-CFE3-4ED5-B646-C83AFBBF266D}"/>
    <cellStyle name="_Row7_FDL__VIS September offiziell 5" xfId="41996" xr:uid="{FDDE3A52-1148-413C-BCEE-E4B3096485DA}"/>
    <cellStyle name="_Row7_Filiale_03 Staudi neueste Fassung_b " xfId="41997" xr:uid="{FB457D5F-49F3-41B6-8C76-3544E78940B8}"/>
    <cellStyle name="_Row7_Filiale_03 Staudi neueste Fassung_b  2" xfId="41998" xr:uid="{3AA94273-9B14-40C7-9069-4B9208D52DE5}"/>
    <cellStyle name="_Row7_Filiale_03 Staudi neueste Fassung_b  3" xfId="41999" xr:uid="{E26ADD02-9DAF-4335-8186-28C7AC8A69A1}"/>
    <cellStyle name="_Row7_Filiale_03 Staudi neueste Fassung_b  4" xfId="42000" xr:uid="{77214DB5-7A00-4B1A-B6C5-378FEE903DC5}"/>
    <cellStyle name="_Row7_Filiale_03 Staudi neueste Fassung_b  5" xfId="42001" xr:uid="{5AD3E35A-6DD0-4863-B2A9-106E4053A2D9}"/>
    <cellStyle name="_Row7_Filius 2005 IS vollständig 2005-07-01" xfId="42002" xr:uid="{32750FA6-AE16-463F-8AC6-2A2DBCFD76DF}"/>
    <cellStyle name="_Row7_Filius 2005 Wertekopien 2005-06-14" xfId="42003" xr:uid="{4F9602E5-9DEA-4D22-AB26-FDB01A576E36}"/>
    <cellStyle name="_Row7_Filius_2005_-_FN_an_Susat_2005-05-27" xfId="42004" xr:uid="{2C026449-EC82-4D68-89B4-249005D9320D}"/>
    <cellStyle name="_Row7_Filius_2005_-_FN_an_Susat_2005-06-28" xfId="42005" xr:uid="{6C1E74D5-BBB7-4C5B-AE78-7C0467B68860}"/>
    <cellStyle name="_Row7_FRN (Modell 2.9) bis 2008_Plan AR_Protokoll" xfId="42006" xr:uid="{B1E2C85A-38DF-42B4-9758-94875F684138}"/>
    <cellStyle name="_Row7_FRN (Modell 3.0_Basis KPMG) Plananpassungen" xfId="42007" xr:uid="{5A6AF5CA-A12C-4934-BF35-2DB4CF8E4F38}"/>
    <cellStyle name="_Row7_FRN (Modell 4.0_Basis KPMG_01-07) Plananpassungen" xfId="42008" xr:uid="{3FCD481B-1D87-449D-BAE1-3BAA20BDD969}"/>
    <cellStyle name="_Row7_infor 2004 - Daten Susat 2004-04-21" xfId="42009" xr:uid="{6C474345-B81C-45DE-A6F9-344D4C8FB25B}"/>
    <cellStyle name="_Row7_infor 2004 - Daten Susat UK 2004-04-23" xfId="42010" xr:uid="{AE15302A-3556-4DAB-86A2-A8619D23575C}"/>
    <cellStyle name="_Row7_Input für voraussichtliche weitere Änderungen" xfId="42011" xr:uid="{C8D024B0-BBFE-48FD-8977-5792256F0371}"/>
    <cellStyle name="_Row7_Input für voraussichtliche weitere Änderungen 2" xfId="42012" xr:uid="{5F1C0EC9-9FB2-4E48-A5DD-4ADE056C74BB}"/>
    <cellStyle name="_Row7_Input für voraussichtliche weitere Änderungen 3" xfId="42013" xr:uid="{8647DD34-CFDD-44AB-AEBE-4DEC571BD947}"/>
    <cellStyle name="_Row7_Input für voraussichtliche weitere Änderungen 4" xfId="42014" xr:uid="{B9C07948-EF7B-488B-8F33-5658A02E52A7}"/>
    <cellStyle name="_Row7_Input für voraussichtliche weitere Änderungen 5" xfId="42015" xr:uid="{414A0D70-E450-456C-BDB0-194D081C35CF}"/>
    <cellStyle name="_Row7_Inter-Gilde 2003 Modell Gilde 2003-08-22" xfId="42016" xr:uid="{2992113E-886D-457B-8393-5A2A71890913}"/>
    <cellStyle name="_Row7_Inter-Gilde 2003 Modell Hasseröder 2003-08-18" xfId="42017" xr:uid="{00F1C6BD-746C-4E9B-9C0D-3748139DCD19}"/>
    <cellStyle name="_Row7_Konsolidierungsreport Budget" xfId="42018" xr:uid="{2E9E1C8E-5059-4B7A-A8F8-0EEF2684AFF5}"/>
    <cellStyle name="_Row7_Länderreporting" xfId="42019" xr:uid="{CE17E859-3CA8-455F-9BD2-D6AC8DF20749}"/>
    <cellStyle name="_Row7_Länderreporting 2" xfId="42020" xr:uid="{CF35B128-7ECF-4F44-AEE3-5FCF1E6867E0}"/>
    <cellStyle name="_Row7_Länderreporting 3" xfId="42021" xr:uid="{319C5254-1791-4EF9-B20C-AF5967C51C5B}"/>
    <cellStyle name="_Row7_Länderreporting 4" xfId="42022" xr:uid="{C772EBAF-2813-4A04-8135-5381CF06CDFC}"/>
    <cellStyle name="_Row7_Länderreporting 5" xfId="42023" xr:uid="{8B5A021E-6D19-4574-A532-398434A6C371}"/>
    <cellStyle name="_Row7_Mappe1" xfId="42024" xr:uid="{826CB83D-07D6-4903-9427-0A44B64C9B82}"/>
    <cellStyle name="_Row7_MOB (Modell 1.0)" xfId="42025" xr:uid="{19578F18-BF63-4B1C-9B1E-8586650CF65D}"/>
    <cellStyle name="_Row7_MOB (Modell 2.0) bis 2008" xfId="42026" xr:uid="{39C7089E-D672-403E-BE02-CA59ADC8AB84}"/>
    <cellStyle name="_Row7_Modell_01" xfId="42027" xr:uid="{D37EA7D5-5D31-46F0-A606-ECF4DE455DC6}"/>
    <cellStyle name="_Row7_Modell_2_Vollaussch" xfId="42028" xr:uid="{32992505-5845-41E8-9288-DAAEC3C9B349}"/>
    <cellStyle name="_Row7_Nr3 ghs-impV3_sep_master" xfId="42029" xr:uid="{10020BC6-DCE1-4831-9E92-F785CAD53A0F}"/>
    <cellStyle name="_Row7_Nr3 ghs-impV3_sep_master_neu" xfId="42030" xr:uid="{FC88BC28-D7EF-4969-8C61-256AD2BD3F7F}"/>
    <cellStyle name="_Row7_Sachaufwand IST 2009 nach Gesellschaften" xfId="42031" xr:uid="{013CE2F5-944A-4897-817B-6290AE0FF5C3}"/>
    <cellStyle name="_Row7_Sachkosten 201006 aus Datenbank_20100803_Ggü." xfId="42032" xr:uid="{09991954-7F8F-4471-BF87-7BEFC153201B}"/>
    <cellStyle name="_Row7_Sachkosten 201007 aus Datenbank_20100830_Ggü." xfId="42033" xr:uid="{6F8C4D56-2E31-4CF6-83F1-B4BA5E611ABF}"/>
    <cellStyle name="_Row7_Sachkosten 201009 aus Datenbank_20101027_Ggü." xfId="42034" xr:uid="{74BA55D8-A9E3-4C52-9FEE-35E743D5790D}"/>
    <cellStyle name="_Row7_Sachkosten Nov 2010 _Stand 20101223 final" xfId="42035" xr:uid="{A587F27C-DE57-48C5-AB8A-953C1431154E}"/>
    <cellStyle name="_Row7_Sachkosten Nov 2010 _Stand 20101223 final 2" xfId="42036" xr:uid="{8D80F94F-E1CA-45CB-8388-698CAA418F70}"/>
    <cellStyle name="_Row7_Sachkosten Nov 2010 _Stand 20101223 final 3" xfId="42037" xr:uid="{315D38D7-9B49-46E7-B793-C03E05C52751}"/>
    <cellStyle name="_Row7_Sachkosten Nov 2010 _Stand 20101223 final 4" xfId="42038" xr:uid="{8E8DB196-8899-470B-A4BB-88684ABC7A1D}"/>
    <cellStyle name="_Row7_Sachkosten Nov 2010 _Stand 20101223 final 5" xfId="42039" xr:uid="{81ADE165-10D7-4D9F-8CB4-19D679D7BF0C}"/>
    <cellStyle name="_Row7_Sachkosten Nov 2010 blanko" xfId="42040" xr:uid="{EC635B50-FFC0-42C1-B4FD-601A8DAA6234}"/>
    <cellStyle name="_Row7_Sachkosten Nov 2010 blanko 2" xfId="42041" xr:uid="{F9DE1A91-B0A7-4C4B-850A-030E77AA84B9}"/>
    <cellStyle name="_Row7_Sachkosten Nov 2010 blanko 3" xfId="42042" xr:uid="{B2F859BA-9221-4344-9250-AB770BC17BDC}"/>
    <cellStyle name="_Row7_Sachkosten Nov 2010 blanko 4" xfId="42043" xr:uid="{4C1D7560-AE23-4BFF-BAB9-8F3E5ED607DB}"/>
    <cellStyle name="_Row7_Sachkosten Nov 2010 blanko 5" xfId="42044" xr:uid="{24D6BE05-9A5A-4386-8EBC-A4BB43920204}"/>
    <cellStyle name="_Row7_Sonderwert Einlagenrückgewähr Szenarien" xfId="42045" xr:uid="{910B742F-9791-4671-B7C6-70B6CEED8A14}"/>
    <cellStyle name="_Row7_Structure_2004_05" xfId="42046" xr:uid="{9E2AAE8A-4D13-4B42-B39B-A386353162D3}"/>
    <cellStyle name="_Row7_Structure_2004_05 2" xfId="42047" xr:uid="{A6093AD4-4960-4FE8-BD40-32FA50F1D8FA}"/>
    <cellStyle name="_Row7_Structure_2004_05 3" xfId="42048" xr:uid="{8E4E8EBA-7615-4446-9E96-6D913CE04357}"/>
    <cellStyle name="_Row7_Structure_2004_05 4" xfId="42049" xr:uid="{EED7D7CA-90A9-41E7-9876-2E535079C762}"/>
    <cellStyle name="_Row7_Structure_2004_05 5" xfId="42050" xr:uid="{D7661ADE-9E62-4A31-BEE4-103C53F772E1}"/>
    <cellStyle name="_Row7_Struktur 2005" xfId="42051" xr:uid="{6B03F78F-5E3F-40A2-A71E-B8B77C7793CE}"/>
    <cellStyle name="_Row7_Szenarien" xfId="42052" xr:uid="{B46CB3F0-B623-4224-A4E2-9124AFF99C10}"/>
    <cellStyle name="_Row7_Szenarien_01-07" xfId="42053" xr:uid="{C959C67B-B5B3-4960-939D-85AD2048F399}"/>
    <cellStyle name="_Row7_Unterlagen Susat" xfId="42054" xr:uid="{5F66CC6F-C047-4B9F-9728-742E9B3E84B1}"/>
    <cellStyle name="_Row7_Vis_Konzern_12_P" xfId="42056" xr:uid="{071EE616-9F89-4EAB-8C65-2D77E7632ACD}"/>
    <cellStyle name="_Row7_Vis_Konzern_12_P 2" xfId="42057" xr:uid="{14ABCF10-891C-4611-9143-C6F97F484285}"/>
    <cellStyle name="_Row7_Vis_Konzern_12_P 3" xfId="42058" xr:uid="{E94DD370-D6D9-4840-BE39-FAB6553B5EB4}"/>
    <cellStyle name="_Row7_Vis_Konzern_12_P 4" xfId="42059" xr:uid="{6E40B9A7-1CF5-4AEB-8464-66666A7C1CCD}"/>
    <cellStyle name="_Row7_Vis_Konzern_12_P 5" xfId="42060" xr:uid="{A24E0C0C-0AE7-455F-9BB8-A67F0774EAD3}"/>
    <cellStyle name="_Row7_Vorbereitende_Tabellen_Planung200811" xfId="42061" xr:uid="{AC7A290A-F5D4-4BA7-A6F3-2F32C53538E4}"/>
    <cellStyle name="_Row7_Wertkopien Susat 2005-06-08" xfId="42055" xr:uid="{BA61CACE-2892-4A0B-BC2D-39ADBCC44F19}"/>
    <cellStyle name="_Sachkosten 201006 aus Datenbank_20100803_Ggü." xfId="42062" xr:uid="{3FEBC924-6743-4536-B29C-DD973364AA96}"/>
    <cellStyle name="_Sachkosten 201007 aus Datenbank_20100830_Ggü." xfId="42063" xr:uid="{F04BC15B-B1E0-4CC9-9E26-D6AFE654764B}"/>
    <cellStyle name="_Sachkosten 201009 aus Datenbank_20101027_Ggü." xfId="42064" xr:uid="{EDFB4FA9-3956-4F85-93A0-339B8B7F2246}"/>
    <cellStyle name="_Sachkosten Nov 2010 _Stand 20101223 final" xfId="42065" xr:uid="{52E5FFBE-B414-403F-BED5-70D34A6D1151}"/>
    <cellStyle name="_Sachkosten Nov 2010 blanko" xfId="42066" xr:uid="{3B4C87ED-B5E0-4873-99E7-077A47435ADC}"/>
    <cellStyle name="_SubHeading" xfId="42067" xr:uid="{18645D4C-3C08-4AB1-8922-7383DDB06A6E}"/>
    <cellStyle name="_SubHeading_prestemp" xfId="42068" xr:uid="{C4D6DCE2-6034-4FE3-B151-FA63B8EA5C71}"/>
    <cellStyle name="_Table" xfId="42069" xr:uid="{4761E9A3-FA0D-47BB-8DC2-4F5997E208A5}"/>
    <cellStyle name="_Table_Book1" xfId="42070" xr:uid="{6B58AE30-E466-4E9C-A862-3148AF0FF125}"/>
    <cellStyle name="_Table_Financing alternatives key credit" xfId="42071" xr:uid="{70A3B33C-F6E8-42F1-B0BC-A96BA541BD94}"/>
    <cellStyle name="_Table_Project Wincor LBO Model 2a" xfId="42072" xr:uid="{1F89A47A-26F6-47AA-A39D-6FD23FB08ADE}"/>
    <cellStyle name="_Table_Project Wincor LBO Model 2a 2" xfId="42073" xr:uid="{09F83122-6EA8-4F70-BA20-7D59F3DC12C3}"/>
    <cellStyle name="_Table_Project Wincor LBO Model 2a 3" xfId="42074" xr:uid="{B4B422C4-30A3-478D-A21F-B8E472896263}"/>
    <cellStyle name="_Table_Project Wincor LBO Model 2a 4" xfId="42075" xr:uid="{BEB1D993-E32C-4FBE-8643-DFD252992717}"/>
    <cellStyle name="_Table_Project Wincor LBO Model 2b" xfId="42076" xr:uid="{50B8BDD2-90CB-4A54-83B7-A5DC96AA1691}"/>
    <cellStyle name="_Table_Project Wincor LBO Model 2b 2" xfId="42077" xr:uid="{8C8FEFD1-8C34-4BF3-870B-1513DE157C3E}"/>
    <cellStyle name="_Table_Project Wincor LBO Model 2b 3" xfId="42078" xr:uid="{1BEB85CC-7BAA-4F9E-8662-06D10A61322B}"/>
    <cellStyle name="_Table_Project Wincor LBO Model 2b 4" xfId="42079" xr:uid="{FA52C13A-DCD2-4D19-853A-D918A2B266D9}"/>
    <cellStyle name="_Table_Working Capital Swings" xfId="42080" xr:uid="{6B4C84B5-D8E0-43D9-86CF-61A525878469}"/>
    <cellStyle name="_TableHead" xfId="42081" xr:uid="{8BF069C8-06E2-40A7-8D73-91A269F0379A}"/>
    <cellStyle name="_TableHead_Cognos" xfId="42082" xr:uid="{49A70DC3-29E3-43A9-A1CB-7688B07BDAFB}"/>
    <cellStyle name="_TableRowHead" xfId="42083" xr:uid="{A7FE5BF8-F59B-43DC-B535-1709C356AA1A}"/>
    <cellStyle name="_TableSuperHead" xfId="42084" xr:uid="{C132B229-E0B8-4A7F-8BC7-4C71C4ED9349}"/>
    <cellStyle name="_TableSuperHead_Book1" xfId="42085" xr:uid="{245F2D09-61DB-4354-A82A-DCDEC7D9F65D}"/>
    <cellStyle name="_TableSuperHead_Financing alternatives key credit" xfId="42086" xr:uid="{F5396589-2A14-426E-865F-002FD00DC882}"/>
    <cellStyle name="_TableSuperHead_Project Wincor LBO Model 2a" xfId="42087" xr:uid="{BD521BC3-1A08-4FA8-8824-A1FD9C9EF075}"/>
    <cellStyle name="_TableSuperHead_Project Wincor LBO Model 2b" xfId="42088" xr:uid="{305BD543-51A1-4C2E-9549-31CF0C491B43}"/>
    <cellStyle name="_TableSuperHead_Working Capital Swings" xfId="42089" xr:uid="{8157B827-F89A-46D6-9012-56506CD84209}"/>
    <cellStyle name="”ќђќ‘ћ‚›‰" xfId="42090" xr:uid="{2F738108-F675-423D-925B-1FADE383BCA6}"/>
    <cellStyle name="”љ‘ђћ‚ђќќ›‰" xfId="42091" xr:uid="{F51B6E22-C7D4-4BBF-9560-23AD67F314EF}"/>
    <cellStyle name="„…ќ…†ќ›‰" xfId="42092" xr:uid="{CDFE0E0C-54C2-46C0-A4C3-D9BAC5B986FD}"/>
    <cellStyle name="„ђ’ђ" xfId="42093" xr:uid="{5F2A5377-3B14-4B56-9119-75A7542CB4FE}"/>
    <cellStyle name="£ BP" xfId="42094" xr:uid="{72DA0438-AD23-404E-98F8-0C0E0AEAB8B6}"/>
    <cellStyle name="£ BP 2" xfId="42095" xr:uid="{04B069F0-06D3-4B58-B468-5C496C14AD72}"/>
    <cellStyle name="¥ JY" xfId="42096" xr:uid="{78D23525-38F6-48EE-92CD-D08F77A92AFF}"/>
    <cellStyle name="¥ JY 2" xfId="42097" xr:uid="{D545F630-87F6-4DCF-B762-64C49EAC1E82}"/>
    <cellStyle name="=C:\WINNT35\SYSTEM32\COMMAND.COM" xfId="42098" xr:uid="{A7F9A3BC-4E16-43EB-B612-AEB289799490}"/>
    <cellStyle name="°_x000c_" xfId="42099" xr:uid="{A43D0262-B7E9-4A0B-B34A-3717B2988D90}"/>
    <cellStyle name="‡ђѓћ‹ћ‚ћљ1" xfId="42100" xr:uid="{3CE90D9C-AC58-430C-9401-0EF5903101D9}"/>
    <cellStyle name="‡ђѓћ‹ћ‚ћљ2" xfId="42101" xr:uid="{00CAFB69-EF8B-4AB7-964E-B19D14FA4A01}"/>
    <cellStyle name="’ћѓћ‚›‰" xfId="42102" xr:uid="{E844252D-16A0-4C08-B218-8206171BFC0F}"/>
    <cellStyle name="’ћѓћ‚›‰ 2" xfId="42103" xr:uid="{4023D9D2-D2DF-4B97-9DD5-033C8F3E7701}"/>
    <cellStyle name="" xfId="42104" xr:uid="{3B11C145-CE0C-4CBD-B0A1-BB1D9FA4481D}"/>
    <cellStyle name="" xfId="42105" xr:uid="{3D42B79C-5DD9-4838-BE8D-575B88E1A9D5}"/>
    <cellStyle name=" 2" xfId="42106" xr:uid="{32F1B54E-6A90-4777-BC48-7DA2E27DAE34}"/>
    <cellStyle name="" xfId="42107" xr:uid="{F22477D7-78E2-4693-926A-6C82693CEE45}"/>
    <cellStyle name="" xfId="42108" xr:uid="{9694E3A8-0FB8-4FFE-A7BB-F17E55AFFE80}"/>
    <cellStyle name="" xfId="42109" xr:uid="{F1539A22-11CD-47FB-B2CF-23DFD2A1B102}"/>
    <cellStyle name="1" xfId="42110" xr:uid="{9626DC99-BACE-4684-B1DC-6EF84C3885AA}"/>
    <cellStyle name="2" xfId="42111" xr:uid="{C0C83202-C697-499A-8A42-A6E73AAA073B}"/>
    <cellStyle name="0" xfId="42112" xr:uid="{E7E5AC06-1B60-4427-8012-FCA87DB3E0B2}"/>
    <cellStyle name="0.0" xfId="42113" xr:uid="{2EED8CA2-0D39-41FA-84F4-4534575BE534}"/>
    <cellStyle name="0.0 2" xfId="42114" xr:uid="{54DCFBA1-D951-4243-905D-3A7F10EEAE7E}"/>
    <cellStyle name="0.00" xfId="42115" xr:uid="{01755FD7-A3A9-4C34-962D-242573B66F0C}"/>
    <cellStyle name="0.00 2" xfId="42116" xr:uid="{C7C69775-DD2E-4BA4-B8C9-264A2BE6AAA5}"/>
    <cellStyle name="0.0x" xfId="42117" xr:uid="{50F4280F-07A5-45FC-AC1F-166862AAB9F4}"/>
    <cellStyle name="0.0x 2" xfId="42118" xr:uid="{B617A0D6-3224-43A2-8FB3-1031E51FEB5E}"/>
    <cellStyle name="0.0x 3" xfId="42119" xr:uid="{84E2C6AA-6D8E-4033-9C3A-C25F3B81CE99}"/>
    <cellStyle name="0.0x 4" xfId="42120" xr:uid="{B7A67A64-11DB-40FE-A41B-704CB8B9576A}"/>
    <cellStyle name="0_06 03 08 GuV nach UKV Logi - K" xfId="42121" xr:uid="{CB51D2EE-DD6D-4B0E-983B-7A1F659ADB26}"/>
    <cellStyle name="0_06 03 08 GuV nach UKV Logi - K 2" xfId="42122" xr:uid="{D95B9ACF-1795-4A68-82FE-0F824A6FEAD5}"/>
    <cellStyle name="0_Big graph" xfId="42123" xr:uid="{88297905-0904-4B79-95E0-D7064E606B79}"/>
    <cellStyle name="0_Big graph 2" xfId="42124" xr:uid="{DFEAABDC-1968-40ED-94EE-8BB363D4B06A}"/>
    <cellStyle name="0_Big graph_Page 1f" xfId="42125" xr:uid="{B7CAF1B6-743E-433F-BFE8-A02C320318F3}"/>
    <cellStyle name="0_Big graph_Page 1f 2" xfId="42126" xr:uid="{E5BB8F46-8B9A-40E3-AA41-913E521D249D}"/>
    <cellStyle name="0_BP2" xfId="42127" xr:uid="{756FFAD1-7CD6-4294-9651-87690AC17D5D}"/>
    <cellStyle name="0_Page 1f" xfId="42128" xr:uid="{A07EAEE6-1B96-4F31-9009-C3DCCD13494D}"/>
    <cellStyle name="0_Page 1f 2" xfId="42129" xr:uid="{35963F21-0BEF-4772-AA0B-45DB4C5BCA7F}"/>
    <cellStyle name="0_Sub B" xfId="42130" xr:uid="{6351AAD3-4CB3-4927-85CA-E520B6189E68}"/>
    <cellStyle name="0_Sub B 2" xfId="42131" xr:uid="{AF316BF1-56AF-4107-A3DD-711E2E32E61C}"/>
    <cellStyle name="0_Sub B_1" xfId="42132" xr:uid="{774CD91B-817C-4C21-A4C2-5B860FF6B3F8}"/>
    <cellStyle name="0_Sub B_1 2" xfId="42133" xr:uid="{ABB7B46F-652D-48C8-9319-1197C3FBAB8F}"/>
    <cellStyle name="0_Sub B_1_Page 1f" xfId="42134" xr:uid="{9AEA071A-2569-41BB-9C54-F8E3795847A9}"/>
    <cellStyle name="0_Sub B_1_Page 1f 2" xfId="42135" xr:uid="{4C2FC5C7-3DD2-439E-B637-A166488360D9}"/>
    <cellStyle name="0_Sub B_Page 1f" xfId="42136" xr:uid="{242C2D68-7CA7-4AE9-B74D-686EA110ED65}"/>
    <cellStyle name="0_Sub B_Page 1f 2" xfId="42137" xr:uid="{74855FEF-A270-4747-9767-EF278FC35910}"/>
    <cellStyle name="0=&quot;-&quot;" xfId="42138" xr:uid="{945CB415-3644-484F-B50D-AAC7B965A38B}"/>
    <cellStyle name="01-ModuleTitle" xfId="42139" xr:uid="{565349C5-C810-49E7-9297-0DF9737247E9}"/>
    <cellStyle name="01-SubTitle" xfId="42140" xr:uid="{8F9FBB35-30A6-47C8-9F46-14BA39818E50}"/>
    <cellStyle name="03-ASectionTitle" xfId="42141" xr:uid="{8F999DA8-1946-4DE0-AE5D-454F099D1FFF}"/>
    <cellStyle name="03-ASectionTitle 2" xfId="42142" xr:uid="{FBD1870A-F8D0-4FE7-9952-833549E453A1}"/>
    <cellStyle name="03-ASectionTitle_Cognos" xfId="42143" xr:uid="{A6EB95C5-69A8-48F0-AA1A-774B85FE5D1D}"/>
    <cellStyle name="04-ASectionSub" xfId="42144" xr:uid="{0024143C-45D0-4F94-855C-41AD43CEF54A}"/>
    <cellStyle name="04-ASectionSub 2" xfId="42145" xr:uid="{B3A80251-6E84-44A3-91A1-8E376137F409}"/>
    <cellStyle name="05-Link" xfId="42146" xr:uid="{39F0E96A-C23D-4E03-8EA3-2FC7CEEA6DF8}"/>
    <cellStyle name="06-Link%" xfId="42147" xr:uid="{06DAFAEA-D9CB-4751-8D64-27BE2BD7E6A5}"/>
    <cellStyle name="07-Link[2]" xfId="42148" xr:uid="{D8AA570A-754E-4ABA-9755-503F313F2CA7}"/>
    <cellStyle name="08-Link[3]" xfId="42149" xr:uid="{C30B5A4E-C197-422A-906E-1C55E1DBF49C}"/>
    <cellStyle name="09-Input" xfId="42150" xr:uid="{FC7041B7-387A-44AE-BB8C-E60D15D500B1}"/>
    <cellStyle name="10-Input%" xfId="42151" xr:uid="{7C2C5FB1-3DD5-466A-AE1E-41FC8F0D307E}"/>
    <cellStyle name="11-Input[2]" xfId="42152" xr:uid="{275A1BB7-99F5-4B5B-90FD-4557AEC1B3CE}"/>
    <cellStyle name="11-Input[3]" xfId="42153" xr:uid="{7CB6DA76-6A99-4397-A0DB-8482BF002C9E}"/>
    <cellStyle name="12-SectionTitle" xfId="42154" xr:uid="{CB5AD9BE-D0DA-401C-B225-CAF5A88683CC}"/>
    <cellStyle name="13-SectionSub" xfId="42155" xr:uid="{941427A5-3448-42D7-B0F2-8129AE30B404}"/>
    <cellStyle name="14-SubSum" xfId="42156" xr:uid="{B51A192E-B54F-4DB3-9FC9-FB1B3EDCBA75}"/>
    <cellStyle name="18" xfId="42157" xr:uid="{53AC5B1E-8C37-4C23-B757-DE430DCEA258}"/>
    <cellStyle name="18 2" xfId="42158" xr:uid="{7F54055D-92D2-4CCD-94C8-D60C7554001F}"/>
    <cellStyle name="18 3" xfId="42159" xr:uid="{203A75E9-BE58-457D-AC36-0B5ED8A729D8}"/>
    <cellStyle name="20 % - Aksentti1" xfId="42160" xr:uid="{397C346B-9190-4E1B-8921-D26F181D3B48}"/>
    <cellStyle name="20 % - Aksentti2" xfId="42161" xr:uid="{A515DE6D-5A58-4B45-8F92-9B27A1B060E0}"/>
    <cellStyle name="20 % - Aksentti3" xfId="42162" xr:uid="{BDCBF7FA-C2A3-4DA2-BF5D-2E2449FF3E6B}"/>
    <cellStyle name="20 % - Aksentti4" xfId="42163" xr:uid="{E792BE68-1B3A-458A-94F2-2DE265EF898C}"/>
    <cellStyle name="20 % - Aksentti5" xfId="42164" xr:uid="{FCEECFFA-47B6-4527-9159-3BC7CCB57569}"/>
    <cellStyle name="20 % - Aksentti6" xfId="42165" xr:uid="{0397981C-F869-4053-8883-5B4E0B686F2C}"/>
    <cellStyle name="20 % - Akzent1" xfId="2970" xr:uid="{63A9052F-F594-4964-9C7B-52A25022B80C}"/>
    <cellStyle name="20 % - Akzent1 2" xfId="2971" xr:uid="{595B1B8D-1A8A-4B3D-B04C-A65F22236A44}"/>
    <cellStyle name="20 % - Akzent1 2 2" xfId="2972" xr:uid="{802D0C2A-5059-4DED-B443-D2C01605D30D}"/>
    <cellStyle name="20 % - Akzent1 2 3" xfId="47695" xr:uid="{2F4DFF15-37BE-471F-BB9D-2E335A847296}"/>
    <cellStyle name="20 % - Akzent1 2_3. Loans" xfId="2973" xr:uid="{F976C4C4-3203-4F56-85DE-15809B303773}"/>
    <cellStyle name="20 % - Akzent1 3" xfId="2974" xr:uid="{ABBD7EBD-FD0F-4D12-9B6D-7A22D99A8F0B}"/>
    <cellStyle name="20 % - Akzent1 4" xfId="42166" xr:uid="{DDCC221E-E1B9-49A4-9108-C35B1B7EE0D7}"/>
    <cellStyle name="20 % - Akzent1_3. Loans" xfId="2975" xr:uid="{546B39CD-B5D6-41DA-BE25-6F69B02A99B7}"/>
    <cellStyle name="20 % - Akzent2" xfId="2976" xr:uid="{6CB73F8B-254F-45F7-95A2-E19171F1AA20}"/>
    <cellStyle name="20 % - Akzent2 2" xfId="2977" xr:uid="{3A619A49-3212-4D39-86C5-BDE5414E973D}"/>
    <cellStyle name="20 % - Akzent2 2 2" xfId="2978" xr:uid="{35ED9613-682A-4DE4-8021-42FB7CBC8177}"/>
    <cellStyle name="20 % - Akzent2 2 3" xfId="47696" xr:uid="{CAED4953-B5AF-4531-B7E4-0931F3743C3C}"/>
    <cellStyle name="20 % - Akzent2 2_3. Loans" xfId="2979" xr:uid="{F383BE9C-2E95-4C60-AA32-CD982F9B9FDA}"/>
    <cellStyle name="20 % - Akzent2 3" xfId="2980" xr:uid="{03128303-3FF8-4778-92C6-202F430FCD84}"/>
    <cellStyle name="20 % - Akzent2 4" xfId="42167" xr:uid="{F9C8FD75-49D1-420F-B6C8-0B48A58BED45}"/>
    <cellStyle name="20 % - Akzent2_3. Loans" xfId="2981" xr:uid="{702B746A-3EA6-4CE9-9CB8-1F515C3F9F11}"/>
    <cellStyle name="20 % - Akzent3" xfId="2982" xr:uid="{F3084634-2471-4BF9-A950-98516235D193}"/>
    <cellStyle name="20 % - Akzent3 2" xfId="2983" xr:uid="{3AE20ADD-0AEB-4FD7-A0AD-E1CA1E04D3C9}"/>
    <cellStyle name="20 % - Akzent3 2 2" xfId="2984" xr:uid="{287C74FA-5DC1-4FB3-B435-5F97522B20F2}"/>
    <cellStyle name="20 % - Akzent3 2 3" xfId="47697" xr:uid="{BF789AF9-E1A4-45E3-B330-C2BAB18F3715}"/>
    <cellStyle name="20 % - Akzent3 2_3. Loans" xfId="2985" xr:uid="{398B617B-7020-4A8D-AB22-D2F44265FF0B}"/>
    <cellStyle name="20 % - Akzent3 3" xfId="2986" xr:uid="{220E8BFD-2C07-4CFB-A54A-E8C032C4A8CC}"/>
    <cellStyle name="20 % - Akzent3 4" xfId="42168" xr:uid="{A81B8EBD-182A-40CC-9EF8-6A9E7EE09FB5}"/>
    <cellStyle name="20 % - Akzent3_3. Loans" xfId="2987" xr:uid="{74761CB6-B2B0-4872-BA38-6C388BE8E0AE}"/>
    <cellStyle name="20 % - Akzent4" xfId="2988" xr:uid="{A70F87D7-55F4-4AE3-BD10-5185806FF942}"/>
    <cellStyle name="20 % - Akzent4 2" xfId="2989" xr:uid="{FFE97954-E063-435D-A2B0-F3D2B350416C}"/>
    <cellStyle name="20 % - Akzent4 2 2" xfId="2990" xr:uid="{A4C99CC7-144F-4547-BF2F-73B99D7D929C}"/>
    <cellStyle name="20 % - Akzent4 2 3" xfId="47698" xr:uid="{0DF37459-4232-41A5-AA11-55D6EA44B590}"/>
    <cellStyle name="20 % - Akzent4 2_3. Loans" xfId="2991" xr:uid="{61BE14AA-BC03-4F03-ABED-E80E2350F344}"/>
    <cellStyle name="20 % - Akzent4 3" xfId="2992" xr:uid="{F85E1E5F-AE4E-4C40-B920-54186CCF06FA}"/>
    <cellStyle name="20 % - Akzent4 4" xfId="42169" xr:uid="{F38BB77C-1AC8-43E1-9C90-45C48ADEAF4E}"/>
    <cellStyle name="20 % - Akzent4_3. Loans" xfId="2993" xr:uid="{6F9F1BA2-788D-47D9-AF4C-F5340F82A40D}"/>
    <cellStyle name="20 % - Akzent5" xfId="2994" xr:uid="{B376898C-941F-4E4E-96F5-9328AC474624}"/>
    <cellStyle name="20 % - Akzent5 2" xfId="2995" xr:uid="{483C8C8E-5F87-4287-B8BF-052C611C8C38}"/>
    <cellStyle name="20 % - Akzent5 2 2" xfId="2996" xr:uid="{3F35A25E-201D-48D0-B3CE-FBDA2891DD99}"/>
    <cellStyle name="20 % - Akzent5 2 3" xfId="47699" xr:uid="{753AC694-57D4-4616-BEAD-E80F41BB01CC}"/>
    <cellStyle name="20 % - Akzent5 2_3. Loans" xfId="2997" xr:uid="{E90269EB-45E7-4182-8416-3DE5B0E580A9}"/>
    <cellStyle name="20 % - Akzent5 3" xfId="2998" xr:uid="{9DD066EA-1965-4CA1-AC27-7C0DEE23BBDF}"/>
    <cellStyle name="20 % - Akzent5 4" xfId="42170" xr:uid="{8949E324-406F-4095-A6A8-B5CC51C48127}"/>
    <cellStyle name="20 % - Akzent5_3. Loans" xfId="2999" xr:uid="{54FCFCAF-9C5C-415C-A94D-7A50BEE78BB0}"/>
    <cellStyle name="20 % - Akzent6" xfId="3000" xr:uid="{35A40ADC-7EFB-41BF-8E46-4969CCCC967B}"/>
    <cellStyle name="20 % - Akzent6 2" xfId="3001" xr:uid="{2691F17E-BD97-42BD-8B68-13B798B60E3B}"/>
    <cellStyle name="20 % - Akzent6 2 2" xfId="3002" xr:uid="{E9E52F1D-1192-4609-8C59-1F34AAC3B391}"/>
    <cellStyle name="20 % - Akzent6 2 3" xfId="47700" xr:uid="{B26FB5CB-D568-4BF3-A9F5-B6390AE3052F}"/>
    <cellStyle name="20 % - Akzent6 2_3. Loans" xfId="3003" xr:uid="{33F999D9-F3F3-4916-B26E-96A1920A3723}"/>
    <cellStyle name="20 % - Akzent6 3" xfId="3004" xr:uid="{DC192827-8573-4E59-B313-BBC953CA6788}"/>
    <cellStyle name="20 % - Akzent6 4" xfId="42171" xr:uid="{AD9FEE8E-36BB-496C-A690-C01DB0C77BE7}"/>
    <cellStyle name="20 % - Akzent6_3. Loans" xfId="3005" xr:uid="{5939DF6C-4F70-4952-9221-A2A527430D51}"/>
    <cellStyle name="20 % - Accent1 2" xfId="47935" xr:uid="{05AF2B42-18F6-4D7E-B2BD-B6CA4EA2A632}"/>
    <cellStyle name="20 % - Accent1 2 2" xfId="47936" xr:uid="{BEAD71FE-FC12-47F1-888A-5E165B15DAC8}"/>
    <cellStyle name="20 % - Accent1 3" xfId="47937" xr:uid="{E3B05EFC-A7BE-472F-B564-D70B3E8E3FC0}"/>
    <cellStyle name="20 % - Accent1 3 2" xfId="47938" xr:uid="{F4E86F27-2F0D-4006-93AE-C21FC5B61506}"/>
    <cellStyle name="20 % - Accent1 4" xfId="47939" xr:uid="{183FAAA1-EA4B-4A64-8A4D-434DD3F86D22}"/>
    <cellStyle name="20 % - Accent1 5" xfId="47940" xr:uid="{48A510D6-FEBA-433A-A9C0-194F0BCA1CAB}"/>
    <cellStyle name="20 % - Accent2 2" xfId="47941" xr:uid="{01507706-FB79-4383-A4F3-761EA564CEB7}"/>
    <cellStyle name="20 % - Accent2 2 2" xfId="47942" xr:uid="{EFA6B53D-2ED0-43F2-91CB-A1A8F5F837D9}"/>
    <cellStyle name="20 % - Accent2 3" xfId="47943" xr:uid="{9C3BC101-5968-4CA9-9299-7D40C9C8A917}"/>
    <cellStyle name="20 % - Accent2 3 2" xfId="47944" xr:uid="{FA9F80FD-2BFD-4C81-9FD3-C83E08116653}"/>
    <cellStyle name="20 % - Accent2 4" xfId="47945" xr:uid="{E290C8FE-1EA3-4A9F-BBA9-A6FDF834C827}"/>
    <cellStyle name="20 % - Accent2 5" xfId="47946" xr:uid="{39E23234-B35D-45A1-B0BC-B050E88A47DC}"/>
    <cellStyle name="20 % - Accent3 2" xfId="47947" xr:uid="{E39DD24B-4EAB-4719-8BE5-AB0BDA6A35CD}"/>
    <cellStyle name="20 % - Accent3 2 2" xfId="47948" xr:uid="{92AA9BE2-25C1-4463-BF31-33E86A6E2771}"/>
    <cellStyle name="20 % - Accent3 3" xfId="47949" xr:uid="{02CF340F-A69C-4445-9DA9-E96A1348B4A9}"/>
    <cellStyle name="20 % - Accent3 3 2" xfId="47950" xr:uid="{2C29B19B-835E-42BC-BA49-B2EFAF0E93DB}"/>
    <cellStyle name="20 % - Accent3 4" xfId="47951" xr:uid="{A2CE59C2-A408-4E7E-91CE-F72B607239E0}"/>
    <cellStyle name="20 % - Accent3 5" xfId="47952" xr:uid="{F3B3973D-28A1-4371-B905-57D9004E2EB7}"/>
    <cellStyle name="20 % - Accent4 2" xfId="47953" xr:uid="{A5ABCF70-E98A-4A8F-813F-510A344C5CBA}"/>
    <cellStyle name="20 % - Accent4 2 2" xfId="47954" xr:uid="{50068B18-9768-4810-BDEA-A056EFAD5E56}"/>
    <cellStyle name="20 % - Accent4 3" xfId="47955" xr:uid="{602AAF45-DB65-4E2E-BE25-0019C62B4F6A}"/>
    <cellStyle name="20 % - Accent4 3 2" xfId="47956" xr:uid="{193F2530-BDD4-4CF6-B5FF-5ACC7C0E56B8}"/>
    <cellStyle name="20 % - Accent4 4" xfId="47957" xr:uid="{0A507D5A-9AD2-4C24-88F1-E1C1D1066844}"/>
    <cellStyle name="20 % - Accent4 5" xfId="47958" xr:uid="{EFE6C46A-BB78-44ED-990E-BA4092BCCAD7}"/>
    <cellStyle name="20 % - Accent5 2" xfId="47959" xr:uid="{3F9675ED-F01F-4C46-9B16-7E08FC85B994}"/>
    <cellStyle name="20 % - Accent5 2 2" xfId="47960" xr:uid="{6D270AFD-1A41-42AD-934E-5F8C0A94A07B}"/>
    <cellStyle name="20 % - Accent5 3" xfId="47961" xr:uid="{375D1DE5-A64A-4A9B-8712-5C24D6849763}"/>
    <cellStyle name="20 % - Accent5 3 2" xfId="47962" xr:uid="{983BE119-B925-4933-BDCE-FC03567D47EB}"/>
    <cellStyle name="20 % - Accent5 4" xfId="47963" xr:uid="{71B7403D-E278-4D6D-A286-6E0B15C64A38}"/>
    <cellStyle name="20 % - Accent5 5" xfId="47964" xr:uid="{ADD126AE-EE7B-4472-975D-DF7A47A1C2B1}"/>
    <cellStyle name="20 % - Accent6 2" xfId="47965" xr:uid="{3DCDC1F8-2CAA-4E9B-8144-E14E3558036F}"/>
    <cellStyle name="20 % - Accent6 2 2" xfId="47966" xr:uid="{5CBD5277-D0EE-408B-BD3B-BD92F0F9BF5D}"/>
    <cellStyle name="20 % - Accent6 3" xfId="47967" xr:uid="{D4B1B26E-E7B3-4607-8387-6CD65EAE13B8}"/>
    <cellStyle name="20 % - Accent6 3 2" xfId="47968" xr:uid="{821C9DE5-0580-4462-ACFE-3567C338404B}"/>
    <cellStyle name="20 % - Accent6 4" xfId="47969" xr:uid="{A9521A65-1806-4259-BCA4-F1C39932B1A0}"/>
    <cellStyle name="20 % - Accent6 5" xfId="47970" xr:uid="{CE3B3389-9B62-4B03-A422-E6DF51316038}"/>
    <cellStyle name="20% - Accent1" xfId="19" builtinId="30" customBuiltin="1"/>
    <cellStyle name="20% - Accent1 10" xfId="39609" xr:uid="{6A94E492-E793-46D0-8CB7-847E2AF321FE}"/>
    <cellStyle name="20% - Accent1 10 2" xfId="47701" xr:uid="{06DCDB99-306D-48CE-82CC-080AA4F9F30E}"/>
    <cellStyle name="20% - Accent1 10_Apart tables" xfId="52490" xr:uid="{8FE342D1-26DD-4EA4-A107-55674A40F14B}"/>
    <cellStyle name="20% - Accent1 11" xfId="50357" xr:uid="{178F1A63-93B6-4180-BD09-A83B8846A93B}"/>
    <cellStyle name="20% - Accent1 11 2" xfId="50358" xr:uid="{12F733F8-5495-4795-A0CB-BFA6B17D0B72}"/>
    <cellStyle name="20% - Accent1 12" xfId="50359" xr:uid="{158A1CF4-0ECF-411D-AA69-392BF6D9ADB7}"/>
    <cellStyle name="20% - Accent1 12 2" xfId="50360" xr:uid="{DC125F96-A2A2-4BA9-90AA-DB23F88BC75F}"/>
    <cellStyle name="20% - Accent1 13" xfId="50361" xr:uid="{697793EA-324F-471E-89F6-6D93803A014F}"/>
    <cellStyle name="20% - Accent1 13 2" xfId="50362" xr:uid="{32491315-D622-49CA-97E6-BEB62969077A}"/>
    <cellStyle name="20% - Accent1 14" xfId="50363" xr:uid="{3784CA7A-33E2-4830-9EAC-0BDCEC81E1DC}"/>
    <cellStyle name="20% - Accent1 14 2" xfId="50364" xr:uid="{8E31A014-866A-4E14-BB90-8673491532A1}"/>
    <cellStyle name="20% - Accent1 15" xfId="50365" xr:uid="{4E5D13FC-28A1-4307-B4BC-9CB7DF16A887}"/>
    <cellStyle name="20% - Accent1 15 2" xfId="50366" xr:uid="{2797195E-AE7F-4046-A01C-741F82B369F2}"/>
    <cellStyle name="20% - Accent1 16" xfId="50367" xr:uid="{4345413A-BA91-4792-B32D-5CCCA1D0DE9B}"/>
    <cellStyle name="20% - Accent1 16 2" xfId="50368" xr:uid="{1DA4333A-6900-4D98-A315-774576F29D85}"/>
    <cellStyle name="20% - Accent1 17" xfId="50369" xr:uid="{53A551D9-2A59-42FB-8A0C-B3FB90398524}"/>
    <cellStyle name="20% - Accent1 17 2" xfId="50370" xr:uid="{AB546B39-3C9B-4DB8-B952-7ED5F325AAAB}"/>
    <cellStyle name="20% - Accent1 18" xfId="50371" xr:uid="{E02014AB-3499-48A1-B758-334E29004C1F}"/>
    <cellStyle name="20% - Accent1 18 2" xfId="50372" xr:uid="{6E8D9E49-6703-4706-BEF7-CD7B0D5A130F}"/>
    <cellStyle name="20% - Accent1 19" xfId="50373" xr:uid="{71B897DC-7977-47E4-96CE-F5685600C2DB}"/>
    <cellStyle name="20% - Accent1 19 2" xfId="50374" xr:uid="{7A2F26DB-37C0-4D77-909D-C43741577D6D}"/>
    <cellStyle name="20% - Accent1 2" xfId="43" xr:uid="{238737B4-6344-4D06-A388-7DBD02A9A259}"/>
    <cellStyle name="20% - Accent1 2 10" xfId="3006" xr:uid="{9BB90FE9-95EF-40A7-87FA-C62636694087}"/>
    <cellStyle name="20% - Accent1 2 11" xfId="36518" xr:uid="{46DB1319-59D1-49B4-A9F9-0AD72B93E40B}"/>
    <cellStyle name="20% - Accent1 2 12" xfId="42172" xr:uid="{4738E11C-5D00-452C-8538-E0DE028282E2}"/>
    <cellStyle name="20% - Accent1 2 2" xfId="287" xr:uid="{78AD6036-5E96-4F7C-A3E1-94F2341660A2}"/>
    <cellStyle name="20% - Accent1 2 2 2" xfId="31531" xr:uid="{80846805-4ED8-4BB6-A861-F0C769E8A3A4}"/>
    <cellStyle name="20% - Accent1 2 2 2 2" xfId="50375" xr:uid="{06FEEE4B-A3FD-4F66-99DF-60B8A666B44C}"/>
    <cellStyle name="20% - Accent1 2 2 2 3" xfId="50376" xr:uid="{3EA8F7AF-01F4-416A-9AED-385C0CA5A155}"/>
    <cellStyle name="20% - Accent1 2 2 3" xfId="50377" xr:uid="{3EBDDB29-1967-46E5-B02B-9F4899E3CADF}"/>
    <cellStyle name="20% - Accent1 2 2 4" xfId="50378" xr:uid="{6292C6C7-2B39-410F-9B2D-2C95187BF219}"/>
    <cellStyle name="20% - Accent1 2 2 5" xfId="50379" xr:uid="{01409B1C-97BA-45C0-BCDE-0CC11451FAE2}"/>
    <cellStyle name="20% - Accent1 2 3" xfId="288" xr:uid="{7AF136CA-6D3F-4A8C-8C9D-88F94304C33D}"/>
    <cellStyle name="20% - Accent1 2 3 2" xfId="50380" xr:uid="{C35E3326-A8D5-4C4B-A967-5C09BFC08427}"/>
    <cellStyle name="20% - Accent1 2 3 3" xfId="50381" xr:uid="{4A6AC405-3A71-47BC-BF7A-3776FC3667E8}"/>
    <cellStyle name="20% - Accent1 2 4" xfId="289" xr:uid="{5140ADCD-EBEF-4DA1-A3F3-3C6F1948FCAB}"/>
    <cellStyle name="20% - Accent1 2 4 2" xfId="50382" xr:uid="{732B2D7C-D7B0-4C41-B517-C6DFE150AD81}"/>
    <cellStyle name="20% - Accent1 2 5" xfId="290" xr:uid="{23207660-A4FA-4CBF-8254-0E6279D42A31}"/>
    <cellStyle name="20% - Accent1 2 6" xfId="291" xr:uid="{30217352-9722-4D6B-905A-57C391CAE1F3}"/>
    <cellStyle name="20% - Accent1 2 7" xfId="292" xr:uid="{03CF4D0C-C43B-42E2-8516-9A6D71D92832}"/>
    <cellStyle name="20% - Accent1 2 8" xfId="293" xr:uid="{52443263-1F7B-4D63-8296-59BDE9C4AAA8}"/>
    <cellStyle name="20% - Accent1 2 9" xfId="294" xr:uid="{1053528A-E8F9-43BA-BA8D-BB6F0B11F08A}"/>
    <cellStyle name="20% - Accent1 2 9 2" xfId="3007" xr:uid="{E46F30A9-60D4-4D62-B4CE-9CEAFF31B19E}"/>
    <cellStyle name="20% - Accent1 2 9 3" xfId="45631" xr:uid="{BC1456AF-139F-4520-87EE-CC404FBCAB5C}"/>
    <cellStyle name="20% - Accent1 2 9_1" xfId="50383" xr:uid="{0684CC9D-B31E-4DEC-AFD9-63F0CC47A55B}"/>
    <cellStyle name="20% - Accent1 2_3. Loans" xfId="3008" xr:uid="{6DE729A7-9829-4368-9281-4FD6F2A393D0}"/>
    <cellStyle name="20% - Accent1 20" xfId="50384" xr:uid="{A2A044ED-5E67-4851-B93E-21DB564F8351}"/>
    <cellStyle name="20% - Accent1 20 2" xfId="50385" xr:uid="{BE95EB24-35D8-40A7-90A5-2E24B6930AE4}"/>
    <cellStyle name="20% - Accent1 21" xfId="50386" xr:uid="{D73BA425-7028-480D-A31D-AC1B4FA90242}"/>
    <cellStyle name="20% - Accent1 21 2" xfId="50387" xr:uid="{6D0FAC96-0905-48FB-832C-6BDEA99A81AE}"/>
    <cellStyle name="20% - Accent1 22" xfId="50388" xr:uid="{E570A964-8264-47C4-AC9F-00F1DBA72DA2}"/>
    <cellStyle name="20% - Accent1 22 2" xfId="50389" xr:uid="{73E6C77E-C072-45CE-B9EA-97331A079D9D}"/>
    <cellStyle name="20% - Accent1 23" xfId="50390" xr:uid="{6E7D274B-B90A-49C2-8C60-6A90413A6974}"/>
    <cellStyle name="20% - Accent1 23 2" xfId="50391" xr:uid="{02885C47-F9A1-431D-BEAB-4FCF31F873BD}"/>
    <cellStyle name="20% - Accent1 24" xfId="50392" xr:uid="{2A3DE11E-FB05-49EA-AE0C-D83C685B33FC}"/>
    <cellStyle name="20% - Accent1 24 2" xfId="50393" xr:uid="{3DC3B5D3-8F63-4576-96AE-074F5C27F703}"/>
    <cellStyle name="20% - Accent1 25" xfId="50394" xr:uid="{21354B72-C136-4069-9B27-77B91378E175}"/>
    <cellStyle name="20% - Accent1 25 2" xfId="50395" xr:uid="{40E356F7-17EA-4AE1-910E-3863BAF45507}"/>
    <cellStyle name="20% - Accent1 26" xfId="50396" xr:uid="{5300A6FD-BC04-4864-9B76-2CAA130832BD}"/>
    <cellStyle name="20% - Accent1 26 2" xfId="50397" xr:uid="{96560FD1-6ED5-471C-B477-463EB15FFAA9}"/>
    <cellStyle name="20% - Accent1 27" xfId="50398" xr:uid="{8AFADB53-53C1-4618-A005-2AFAD76A68F6}"/>
    <cellStyle name="20% - Accent1 27 2" xfId="50399" xr:uid="{2D5C14E6-64D8-4105-8E3A-751D74C3C5BB}"/>
    <cellStyle name="20% - Accent1 28" xfId="50400" xr:uid="{04B52A5C-BC56-47E5-8586-16882D3C2884}"/>
    <cellStyle name="20% - Accent1 28 2" xfId="50401" xr:uid="{DA47209C-6004-42D0-A435-A0BF512C4886}"/>
    <cellStyle name="20% - Accent1 29" xfId="50402" xr:uid="{C4DE3792-50B9-4ABE-A6F2-A50A8CAA52A3}"/>
    <cellStyle name="20% - Accent1 29 2" xfId="50403" xr:uid="{5C2770CE-A367-4450-B923-974A7EEE7E90}"/>
    <cellStyle name="20% - Accent1 3" xfId="295" xr:uid="{3A87AC42-E4C8-459F-AB76-40C534FFD817}"/>
    <cellStyle name="20% - Accent1 3 2" xfId="296" xr:uid="{7D828478-A208-40E9-99A9-6BC5EB39C689}"/>
    <cellStyle name="20% - Accent1 3 2 2" xfId="3009" xr:uid="{C57D7E12-BDA4-4960-8D0A-8F35226287BE}"/>
    <cellStyle name="20% - Accent1 3 2 2 2" xfId="45634" xr:uid="{0EF81B5B-96E1-49E1-9B46-0388BF6BCB9D}"/>
    <cellStyle name="20% - Accent1 3 2 3" xfId="45633" xr:uid="{3ADD9BE8-48DC-45FE-958D-8B5FD5E582A0}"/>
    <cellStyle name="20% - Accent1 3 2_2. Property deals" xfId="3010" xr:uid="{E34F37ED-B8C6-40DE-88CF-0EFD61B5809A}"/>
    <cellStyle name="20% - Accent1 3 3" xfId="3011" xr:uid="{798351E2-7723-4E24-8ABF-E0FF3AFB1D26}"/>
    <cellStyle name="20% - Accent1 3 3 2" xfId="45635" xr:uid="{48082A72-72E7-4D45-AAF6-CF0F6E51DE53}"/>
    <cellStyle name="20% - Accent1 3 3_Bought properties" xfId="50404" xr:uid="{33A1F741-F4C9-428A-A743-413D292C4BBA}"/>
    <cellStyle name="20% - Accent1 3 4" xfId="31532" xr:uid="{840E39D4-04E0-4020-AB69-BACEAB7C9754}"/>
    <cellStyle name="20% - Accent1 3 5" xfId="39542" xr:uid="{AA81DA55-619E-4627-90D7-6AECDFE85F61}"/>
    <cellStyle name="20% - Accent1 3 6" xfId="39591" xr:uid="{AC13FE53-0365-4350-9935-C1D6C8F95BA3}"/>
    <cellStyle name="20% - Accent1 3 7" xfId="45632" xr:uid="{BCD1D4A7-0D77-486B-BE05-571634C8CBBE}"/>
    <cellStyle name="20% - Accent1 3_2. Property deals" xfId="3012" xr:uid="{0D10B4A0-408D-4068-822C-2F6A50A20088}"/>
    <cellStyle name="20% - Accent1 30" xfId="50405" xr:uid="{B372D97D-E6E3-409E-8F90-8C4816C42BD9}"/>
    <cellStyle name="20% - Accent1 30 2" xfId="50406" xr:uid="{95EB4729-2BEB-4670-AC1B-F47671200427}"/>
    <cellStyle name="20% - Accent1 31" xfId="50407" xr:uid="{73398E9E-7465-43BB-803C-56ABC67D64B7}"/>
    <cellStyle name="20% - Accent1 31 2" xfId="50408" xr:uid="{CD0464C9-8AA3-41DA-B3FF-94DE6DCF9087}"/>
    <cellStyle name="20% - Accent1 32" xfId="50409" xr:uid="{E92D29CD-E9F0-4EBD-B291-39D556C26C63}"/>
    <cellStyle name="20% - Accent1 32 2" xfId="50410" xr:uid="{F842104B-2C82-4BB7-976B-84CA8F06A2D6}"/>
    <cellStyle name="20% - Accent1 33" xfId="50411" xr:uid="{0818396F-27A4-4D99-BCF8-1DC630B2CD68}"/>
    <cellStyle name="20% - Accent1 34" xfId="50412" xr:uid="{76057EE4-C738-4C5E-9244-0AD465165086}"/>
    <cellStyle name="20% - Accent1 35" xfId="50413" xr:uid="{1A552F06-82F5-42B8-8B38-B482AC807F0E}"/>
    <cellStyle name="20% - Accent1 36" xfId="50414" xr:uid="{5573901F-3BD2-4EF6-9CEE-16588E21A537}"/>
    <cellStyle name="20% - Accent1 37" xfId="50415" xr:uid="{5EBC37A7-D152-4042-89BF-F153838927A4}"/>
    <cellStyle name="20% - Accent1 38" xfId="50416" xr:uid="{A2A2874A-7C5D-477F-9921-CAF2E0203F62}"/>
    <cellStyle name="20% - Accent1 39" xfId="50417" xr:uid="{8D103F31-1411-4C5A-B296-80D5A2FC673B}"/>
    <cellStyle name="20% - Accent1 4" xfId="297" xr:uid="{A51D4C4A-173E-4A03-955D-42FE4316FF6A}"/>
    <cellStyle name="20% - Accent1 4 2" xfId="3013" xr:uid="{D0C2C797-EE8B-47AE-9937-3345B2B70BF8}"/>
    <cellStyle name="20% - Accent1 4 2 2" xfId="45637" xr:uid="{22CB11C4-78C2-404D-9167-9304D99F10EB}"/>
    <cellStyle name="20% - Accent1 4 3" xfId="45636" xr:uid="{49BFB0CB-F2FD-4ABF-9500-02FAC16A8E7B}"/>
    <cellStyle name="20% - Accent1 4 3 2" xfId="50418" xr:uid="{4DAD056F-30F3-404C-AEFC-5CA1CB8A687A}"/>
    <cellStyle name="20% - Accent1 4 3_Apart tables" xfId="52491" xr:uid="{1248782B-41CA-473B-8E8F-3F10994954FB}"/>
    <cellStyle name="20% - Accent1 4_2. Property deals" xfId="3014" xr:uid="{71B9D489-BE4D-4CC4-80C2-078782CC1550}"/>
    <cellStyle name="20% - Accent1 40" xfId="50419" xr:uid="{577C9693-2226-4045-9D77-977D36C68B4F}"/>
    <cellStyle name="20% - Accent1 41" xfId="50420" xr:uid="{3E07563E-BB61-4B65-AF34-EE128C666B95}"/>
    <cellStyle name="20% - Accent1 42" xfId="53226" xr:uid="{8CBD64BE-FECE-47AE-B3DD-BA6513C259F1}"/>
    <cellStyle name="20% - Accent1 5" xfId="298" xr:uid="{07BBC5AC-ED5E-4A72-8825-E20B367DB2CA}"/>
    <cellStyle name="20% - Accent1 5 2" xfId="50421" xr:uid="{AD439CC8-B1D4-43B4-815C-2834F63481E8}"/>
    <cellStyle name="20% - Accent1 5 3" xfId="50422" xr:uid="{B327DC27-6B7E-4958-ADB4-F2595EBA839F}"/>
    <cellStyle name="20% - Accent1 6" xfId="299" xr:uid="{E8D35E4F-B05B-43AE-B26B-98D2FCBAA3FB}"/>
    <cellStyle name="20% - Accent1 6 2" xfId="50423" xr:uid="{164BB16D-EF9A-4CC8-9133-95779E4814D3}"/>
    <cellStyle name="20% - Accent1 6 3" xfId="50424" xr:uid="{B7EF933A-17BA-4C66-B2B8-861A3CEA910D}"/>
    <cellStyle name="20% - Accent1 7" xfId="300" xr:uid="{4A9C57D0-2010-4EE8-A8FF-F95FBD89ADC7}"/>
    <cellStyle name="20% - Accent1 7 2" xfId="50425" xr:uid="{FFAE7B93-972D-46E0-BD96-EDBD5A31D80A}"/>
    <cellStyle name="20% - Accent1 7 3" xfId="50426" xr:uid="{95632EA6-8813-4D5D-87D8-2DDDDC2D310F}"/>
    <cellStyle name="20% - Accent1 7 4" xfId="50427" xr:uid="{BE29607C-D3A9-4D40-8530-69FE0AA6FE67}"/>
    <cellStyle name="20% - Accent1 8" xfId="301" xr:uid="{4F4CF973-4F0D-4F8D-BCD0-2ECE98B65635}"/>
    <cellStyle name="20% - Accent1 8 2" xfId="50428" xr:uid="{E68C3445-0E2B-4EA5-BC47-8ACDAB73D4A1}"/>
    <cellStyle name="20% - Accent1 8 3" xfId="50429" xr:uid="{ADE783EF-80C5-4F73-9CB3-FF4E9B0FA148}"/>
    <cellStyle name="20% - Accent1 8 4" xfId="50430" xr:uid="{BFE0065F-8DCE-4990-A6D3-9B7C9EF0CCBB}"/>
    <cellStyle name="20% - Accent1 9" xfId="302" xr:uid="{CBEBFB5F-CBC3-49F1-A707-EC66A3EF207E}"/>
    <cellStyle name="20% - Accent1 9 2" xfId="50431" xr:uid="{2E7EA488-C83E-45CC-B12A-4CFC0F8C6BF4}"/>
    <cellStyle name="20% - Accent1 9 3" xfId="50432" xr:uid="{76CE9623-49E8-4A88-9970-44671E0F834C}"/>
    <cellStyle name="20% - Accent1 9 4" xfId="50433" xr:uid="{D53F3E98-A606-427C-9C56-156BEE22FE33}"/>
    <cellStyle name="20% - Accent2" xfId="22" builtinId="34" customBuiltin="1"/>
    <cellStyle name="20% - Accent2 10" xfId="39610" xr:uid="{59A47A07-DA87-4FDE-A508-9174948BB91A}"/>
    <cellStyle name="20% - Accent2 10 2" xfId="47703" xr:uid="{7040EAA4-603D-4D25-86E2-979C5A508D96}"/>
    <cellStyle name="20% - Accent2 10_Apart tables" xfId="52492" xr:uid="{9725AB04-DFD3-4D6C-B899-94ADA698B0AC}"/>
    <cellStyle name="20% - Accent2 11" xfId="50434" xr:uid="{F4CBA1B7-A194-4180-B58A-0D6A42757945}"/>
    <cellStyle name="20% - Accent2 11 2" xfId="50435" xr:uid="{E04659E9-0DAF-430D-85D5-9DCF91005BBC}"/>
    <cellStyle name="20% - Accent2 12" xfId="50436" xr:uid="{403E995E-9C41-4EB7-B8A8-0270ECAB92B4}"/>
    <cellStyle name="20% - Accent2 12 2" xfId="50437" xr:uid="{97D2C2C3-2BB1-4918-85A8-85B5CBCA7685}"/>
    <cellStyle name="20% - Accent2 13" xfId="50438" xr:uid="{45EF1A29-509B-4C0E-AE11-75207E1E1DFD}"/>
    <cellStyle name="20% - Accent2 13 2" xfId="50439" xr:uid="{7937CED9-114F-42A5-8695-1949A7A55575}"/>
    <cellStyle name="20% - Accent2 14" xfId="50440" xr:uid="{0C874DA2-6B95-4CC1-91E0-0B46C7E029DB}"/>
    <cellStyle name="20% - Accent2 14 2" xfId="50441" xr:uid="{02933E75-5D4F-443E-A488-203DF2762DED}"/>
    <cellStyle name="20% - Accent2 15" xfId="50442" xr:uid="{3A50D9B8-FCD8-474C-B134-AC598C2574D8}"/>
    <cellStyle name="20% - Accent2 15 2" xfId="50443" xr:uid="{2DFDC42C-44E9-4615-9683-9099C54BF2F8}"/>
    <cellStyle name="20% - Accent2 16" xfId="50444" xr:uid="{7BE03E7B-64BE-4874-A255-787526C0D032}"/>
    <cellStyle name="20% - Accent2 16 2" xfId="50445" xr:uid="{7FDC1697-04CB-42F0-A143-36E02AF1967E}"/>
    <cellStyle name="20% - Accent2 17" xfId="50446" xr:uid="{5EC361EE-22ED-4AA1-B61A-F32B1B404029}"/>
    <cellStyle name="20% - Accent2 17 2" xfId="50447" xr:uid="{36C52986-54FA-4F74-B61D-B1018B222637}"/>
    <cellStyle name="20% - Accent2 18" xfId="50448" xr:uid="{226CB22F-9C64-49A7-B86A-00ABF5508D4A}"/>
    <cellStyle name="20% - Accent2 18 2" xfId="50449" xr:uid="{FB6CAAEE-64F2-47D5-87E5-617FFD62DDF0}"/>
    <cellStyle name="20% - Accent2 19" xfId="50450" xr:uid="{92F5F81A-E35A-4918-BD06-112296F4A45F}"/>
    <cellStyle name="20% - Accent2 19 2" xfId="50451" xr:uid="{57004EBE-00C0-483E-BCE4-BDFC830C9890}"/>
    <cellStyle name="20% - Accent2 2" xfId="44" xr:uid="{7ECCA35C-96D2-4238-9422-EBC59234D627}"/>
    <cellStyle name="20% - Accent2 2 10" xfId="3015" xr:uid="{E407E4A8-2CDA-42AF-A838-08ED9F6BDBC3}"/>
    <cellStyle name="20% - Accent2 2 11" xfId="36519" xr:uid="{F3CD8A9D-678C-48C4-BCEC-6E11F4331FEA}"/>
    <cellStyle name="20% - Accent2 2 12" xfId="42173" xr:uid="{D86D2338-D590-4465-9246-32C6B13CFBDB}"/>
    <cellStyle name="20% - Accent2 2 2" xfId="303" xr:uid="{4ECF59DB-6D8E-4269-9B4B-E324DC01D0B6}"/>
    <cellStyle name="20% - Accent2 2 2 2" xfId="31533" xr:uid="{57F3BBAE-2E96-4598-875A-9B8FCBD8ABAF}"/>
    <cellStyle name="20% - Accent2 2 2 2 2" xfId="50452" xr:uid="{ECD961BE-7226-4227-B9CD-585AB074F81F}"/>
    <cellStyle name="20% - Accent2 2 2 2 3" xfId="50453" xr:uid="{628EACD7-D073-4763-A402-18AE2173A3E5}"/>
    <cellStyle name="20% - Accent2 2 2 3" xfId="50454" xr:uid="{455F4A3E-1AE8-4BDA-99C6-D8B784FBCE5C}"/>
    <cellStyle name="20% - Accent2 2 2 4" xfId="50455" xr:uid="{E879383D-2A82-4EE5-9950-1392188C7336}"/>
    <cellStyle name="20% - Accent2 2 2 5" xfId="50456" xr:uid="{C508F111-69B9-4970-908A-0C2DBFD32431}"/>
    <cellStyle name="20% - Accent2 2 3" xfId="304" xr:uid="{97A3A62D-9DAB-45DA-BA6A-29A78F302A1F}"/>
    <cellStyle name="20% - Accent2 2 3 2" xfId="50457" xr:uid="{76F1A903-FA60-4B8B-9742-088B0F85783B}"/>
    <cellStyle name="20% - Accent2 2 3 3" xfId="50458" xr:uid="{E7787479-32C3-4584-9C2A-D684D9AAA36F}"/>
    <cellStyle name="20% - Accent2 2 4" xfId="305" xr:uid="{CCE51F8A-B8F8-413D-B327-305BF6CF7B71}"/>
    <cellStyle name="20% - Accent2 2 4 2" xfId="50459" xr:uid="{39E25D5D-CFC9-49EE-80FC-D161CBF476D4}"/>
    <cellStyle name="20% - Accent2 2 5" xfId="306" xr:uid="{DF606206-8EA4-43CC-907C-09F4222BB8CE}"/>
    <cellStyle name="20% - Accent2 2 6" xfId="307" xr:uid="{B19BEE90-1DC3-4488-A1CC-59935A6736B4}"/>
    <cellStyle name="20% - Accent2 2 7" xfId="308" xr:uid="{F3567BFE-8723-4FED-B565-FD221E20F680}"/>
    <cellStyle name="20% - Accent2 2 8" xfId="309" xr:uid="{404CF9FA-B692-40EE-992F-C5F7CF4BDB1D}"/>
    <cellStyle name="20% - Accent2 2 9" xfId="310" xr:uid="{5635BEF5-7969-4CFF-8C53-E655E5C1586C}"/>
    <cellStyle name="20% - Accent2 2 9 2" xfId="3016" xr:uid="{9C69EC31-7F6F-4F40-B0CF-9911D62CB8D1}"/>
    <cellStyle name="20% - Accent2 2 9 3" xfId="45651" xr:uid="{CD24B2AA-8171-4C25-865E-169F77F75BFB}"/>
    <cellStyle name="20% - Accent2 2 9_1" xfId="50460" xr:uid="{A29C6943-3F4A-4C08-91C7-621820CBB496}"/>
    <cellStyle name="20% - Accent2 2_3. Loans" xfId="3017" xr:uid="{1D249294-E03A-4524-A903-B961827AA562}"/>
    <cellStyle name="20% - Accent2 20" xfId="50461" xr:uid="{5CD9E374-003B-446D-95DB-DFE8D87A83D0}"/>
    <cellStyle name="20% - Accent2 20 2" xfId="50462" xr:uid="{EB2E8231-0F9A-4E3B-84C0-9247CB6A6D63}"/>
    <cellStyle name="20% - Accent2 21" xfId="50463" xr:uid="{5B14625F-DF36-4C52-A1E2-00A9B436EE05}"/>
    <cellStyle name="20% - Accent2 21 2" xfId="50464" xr:uid="{E40F59F1-BA3E-4992-AC1D-7C6EE1CAE349}"/>
    <cellStyle name="20% - Accent2 22" xfId="50465" xr:uid="{69350AC8-2FBF-4C45-8C5D-23BFAF97899D}"/>
    <cellStyle name="20% - Accent2 22 2" xfId="50466" xr:uid="{8BDBB489-58DD-400B-94B2-0DE92DCEB4D9}"/>
    <cellStyle name="20% - Accent2 23" xfId="50467" xr:uid="{E1C1BD49-B489-4969-A638-735E1EA1E234}"/>
    <cellStyle name="20% - Accent2 23 2" xfId="50468" xr:uid="{20765745-0770-46AC-AB11-6E2B40BFBA48}"/>
    <cellStyle name="20% - Accent2 24" xfId="50469" xr:uid="{7932E490-3711-4052-8EEB-97A159BC8C3A}"/>
    <cellStyle name="20% - Accent2 24 2" xfId="50470" xr:uid="{726068F7-2CDA-4232-946E-4354D9EB3624}"/>
    <cellStyle name="20% - Accent2 25" xfId="50471" xr:uid="{319FBFEA-91E4-4FA3-B803-B835CE2B7BAC}"/>
    <cellStyle name="20% - Accent2 25 2" xfId="50472" xr:uid="{8E3CDCAA-FB4A-40AF-B5E9-BB51A85C2097}"/>
    <cellStyle name="20% - Accent2 26" xfId="50473" xr:uid="{14318B31-68D1-40B9-8D58-C9DA21E1EF6C}"/>
    <cellStyle name="20% - Accent2 26 2" xfId="50474" xr:uid="{CC8F7D9F-DD7E-44FC-A7B9-6057B2CF4478}"/>
    <cellStyle name="20% - Accent2 27" xfId="50475" xr:uid="{461CFFDC-2760-4F16-9F3F-F977B40FB53E}"/>
    <cellStyle name="20% - Accent2 27 2" xfId="50476" xr:uid="{00942080-31DE-47A8-BF2C-A8D958DA08F3}"/>
    <cellStyle name="20% - Accent2 28" xfId="50477" xr:uid="{CB6AB3B3-2570-459C-BADA-5E509E606005}"/>
    <cellStyle name="20% - Accent2 28 2" xfId="50478" xr:uid="{9E4808D9-8B81-4D77-963C-B396E3665C94}"/>
    <cellStyle name="20% - Accent2 29" xfId="50479" xr:uid="{CCE0CD3F-5702-4983-A053-B85685C90C21}"/>
    <cellStyle name="20% - Accent2 29 2" xfId="50480" xr:uid="{D9B595FB-3771-436B-81C9-5835C868C719}"/>
    <cellStyle name="20% - Accent2 3" xfId="311" xr:uid="{A9BF6770-94C3-481C-849C-E2A742A4FFB0}"/>
    <cellStyle name="20% - Accent2 3 2" xfId="312" xr:uid="{FB578403-7B14-4E60-A619-B9D5850C8E3A}"/>
    <cellStyle name="20% - Accent2 3 2 2" xfId="3018" xr:uid="{2D19EB4C-DD43-4CFE-95F3-961F33FBEEA2}"/>
    <cellStyle name="20% - Accent2 3 2 2 2" xfId="45654" xr:uid="{4E5BF183-E592-4FA7-B9F1-977077055593}"/>
    <cellStyle name="20% - Accent2 3 2 3" xfId="45653" xr:uid="{53C38057-6780-4ADB-A296-84A2FB923BFA}"/>
    <cellStyle name="20% - Accent2 3 2_2. Property deals" xfId="3019" xr:uid="{657F3E17-BBB2-428A-994F-12E8690597ED}"/>
    <cellStyle name="20% - Accent2 3 3" xfId="3020" xr:uid="{F37A2520-F496-47D9-B31B-328F083F613A}"/>
    <cellStyle name="20% - Accent2 3 3 2" xfId="45655" xr:uid="{5FA63A7D-DF26-4623-9212-5579AEB6F3DA}"/>
    <cellStyle name="20% - Accent2 3 3_Bought properties" xfId="50481" xr:uid="{5EB6B98F-8A41-4D0F-BF2E-CDF97B773363}"/>
    <cellStyle name="20% - Accent2 3 4" xfId="31534" xr:uid="{E0939F7E-305B-4C9A-8D2A-4D9E940BD03C}"/>
    <cellStyle name="20% - Accent2 3 5" xfId="39543" xr:uid="{D8B4BA63-E505-4B2F-A013-979DFF3DCCD0}"/>
    <cellStyle name="20% - Accent2 3 6" xfId="39592" xr:uid="{62A97C34-A9DD-4721-8A00-C4ACF625DE39}"/>
    <cellStyle name="20% - Accent2 3 7" xfId="45652" xr:uid="{7358720E-6D7D-4F1D-A327-67D9E24F18B1}"/>
    <cellStyle name="20% - Accent2 3_2. Property deals" xfId="3021" xr:uid="{DC9387C1-FCCE-4BD1-877D-4F62F56681CA}"/>
    <cellStyle name="20% - Accent2 30" xfId="50482" xr:uid="{4ED8B19D-66C4-443E-9BF8-91ACD9D0633E}"/>
    <cellStyle name="20% - Accent2 30 2" xfId="50483" xr:uid="{789EED0A-58C0-41C1-AB3D-12CE3EEB8FEB}"/>
    <cellStyle name="20% - Accent2 31" xfId="50484" xr:uid="{D73C0403-64E6-4532-A812-478954C7858C}"/>
    <cellStyle name="20% - Accent2 31 2" xfId="50485" xr:uid="{B7270509-69ED-4680-B4CA-CFBDB3C16826}"/>
    <cellStyle name="20% - Accent2 32" xfId="50486" xr:uid="{2BCFD178-78A8-4DAC-8C45-3B3C760B9CC0}"/>
    <cellStyle name="20% - Accent2 32 2" xfId="50487" xr:uid="{429884CA-E583-42BA-903C-B265F2C86422}"/>
    <cellStyle name="20% - Accent2 33" xfId="50488" xr:uid="{2077970F-E363-45BA-97AC-CB655F582FBC}"/>
    <cellStyle name="20% - Accent2 34" xfId="50489" xr:uid="{3E4E66F0-5634-4AF5-A890-3A25596EA804}"/>
    <cellStyle name="20% - Accent2 35" xfId="50490" xr:uid="{DC44721F-2F49-4D63-B6C4-816CDCDC6507}"/>
    <cellStyle name="20% - Accent2 36" xfId="50491" xr:uid="{E90ADA77-39C4-43B9-BCCE-55D21E15C491}"/>
    <cellStyle name="20% - Accent2 37" xfId="50492" xr:uid="{8A77958D-696E-480E-8453-A5328BCF23DD}"/>
    <cellStyle name="20% - Accent2 38" xfId="50493" xr:uid="{DFC170FB-2109-45B1-9692-45DD8CBFBD2F}"/>
    <cellStyle name="20% - Accent2 39" xfId="50494" xr:uid="{E12AB6DA-69BA-494F-AB76-0FCA5334B980}"/>
    <cellStyle name="20% - Accent2 4" xfId="313" xr:uid="{754D5128-C974-46BD-A055-BCF06C6C7961}"/>
    <cellStyle name="20% - Accent2 4 2" xfId="3022" xr:uid="{43271135-3F35-4A86-BC8E-13E9D5B07511}"/>
    <cellStyle name="20% - Accent2 4 2 2" xfId="45657" xr:uid="{8A573F07-CF78-424B-9510-64DB75B5FAF5}"/>
    <cellStyle name="20% - Accent2 4 3" xfId="45656" xr:uid="{CDD495D3-2945-4839-B9D9-8BAA84692809}"/>
    <cellStyle name="20% - Accent2 4 3 2" xfId="50495" xr:uid="{593EA26F-CFEC-4969-AE37-4EE2C2A10408}"/>
    <cellStyle name="20% - Accent2 4 3_Apart tables" xfId="52493" xr:uid="{47C24152-38BE-4EC3-A418-394B2CF8C1A2}"/>
    <cellStyle name="20% - Accent2 4_2. Property deals" xfId="3023" xr:uid="{3BDFDA0C-C9EC-42B9-AEDF-B71EC5313F43}"/>
    <cellStyle name="20% - Accent2 40" xfId="50496" xr:uid="{9CA19FF5-6770-4677-AD52-1FC358AD6AEB}"/>
    <cellStyle name="20% - Accent2 41" xfId="50497" xr:uid="{E62B46EF-933F-4EFD-A712-D23824F31931}"/>
    <cellStyle name="20% - Accent2 42" xfId="53230" xr:uid="{4EC2F924-837D-428A-BA63-851E3417A744}"/>
    <cellStyle name="20% - Accent2 5" xfId="314" xr:uid="{25B861C3-A261-4895-A655-F28397FE88CE}"/>
    <cellStyle name="20% - Accent2 5 2" xfId="50498" xr:uid="{38BE55EC-D18B-47E0-827E-61F06E2CFCA1}"/>
    <cellStyle name="20% - Accent2 5 3" xfId="50499" xr:uid="{F52375CB-A742-4B6B-A895-54CFD336C3EC}"/>
    <cellStyle name="20% - Accent2 6" xfId="315" xr:uid="{8476A9AF-B0D1-4B2E-AD8F-FB299ECE1113}"/>
    <cellStyle name="20% - Accent2 6 2" xfId="50500" xr:uid="{E2DC4698-1518-4A78-ABCE-C825B268D153}"/>
    <cellStyle name="20% - Accent2 6 3" xfId="50501" xr:uid="{92F18894-31C1-41FF-8E6E-2DCA06C65F60}"/>
    <cellStyle name="20% - Accent2 7" xfId="316" xr:uid="{1E85C74C-0DB6-4A42-9356-814C8B47B125}"/>
    <cellStyle name="20% - Accent2 7 2" xfId="50502" xr:uid="{C7D97DB8-FA8B-40D0-9811-DE80B799810B}"/>
    <cellStyle name="20% - Accent2 7 3" xfId="50503" xr:uid="{036C24FC-CE93-4029-A615-60815866ECEA}"/>
    <cellStyle name="20% - Accent2 7 4" xfId="50504" xr:uid="{FBD0692B-EE12-45F0-ACE2-D47EAB64E987}"/>
    <cellStyle name="20% - Accent2 8" xfId="317" xr:uid="{BE74EC48-268F-46D5-9C56-367962C4C1E2}"/>
    <cellStyle name="20% - Accent2 8 2" xfId="50505" xr:uid="{8CF72EF5-E225-44AC-BB32-0F7F1F0A5CB8}"/>
    <cellStyle name="20% - Accent2 8 3" xfId="50506" xr:uid="{180A1849-1F4A-4F6F-9F33-492DC75CF718}"/>
    <cellStyle name="20% - Accent2 8 4" xfId="50507" xr:uid="{23FAEF40-BE14-4119-A921-46EBD2703B83}"/>
    <cellStyle name="20% - Accent2 9" xfId="318" xr:uid="{49FE8123-4B23-49C9-9EB4-BDD009DE54A4}"/>
    <cellStyle name="20% - Accent2 9 2" xfId="50508" xr:uid="{13629FF7-26BA-408E-A194-87CF05DD16A5}"/>
    <cellStyle name="20% - Accent2 9 3" xfId="50509" xr:uid="{F81ED7B8-15DD-474C-8B30-2EDC226C1D8F}"/>
    <cellStyle name="20% - Accent2 9 4" xfId="50510" xr:uid="{58362052-D662-4D1E-8DE6-BD234687AFEB}"/>
    <cellStyle name="20% - Accent3" xfId="25" builtinId="38" customBuiltin="1"/>
    <cellStyle name="20% - Accent3 10" xfId="39611" xr:uid="{193FCEED-20F4-412E-B327-84E94A5ABA95}"/>
    <cellStyle name="20% - Accent3 10 2" xfId="47705" xr:uid="{DBE214BC-25ED-4981-8018-1D63128CB891}"/>
    <cellStyle name="20% - Accent3 10_Apart tables" xfId="52494" xr:uid="{75BB54C2-4AC9-4778-BCAF-7E015591AAD9}"/>
    <cellStyle name="20% - Accent3 11" xfId="50511" xr:uid="{9243A37B-CD6D-4FD7-8C5E-CE3F3609063A}"/>
    <cellStyle name="20% - Accent3 11 2" xfId="50512" xr:uid="{D523F3B3-2750-430F-94E1-508715CC1EDD}"/>
    <cellStyle name="20% - Accent3 12" xfId="50513" xr:uid="{E9D9EC3E-B7B2-46B2-8C48-001E2277B2E9}"/>
    <cellStyle name="20% - Accent3 12 2" xfId="50514" xr:uid="{1106FD2E-114C-4D84-BE99-F8768B905FE5}"/>
    <cellStyle name="20% - Accent3 13" xfId="50515" xr:uid="{4CD5BF72-C419-4C97-99BF-F364619C6430}"/>
    <cellStyle name="20% - Accent3 13 2" xfId="50516" xr:uid="{C8A53A63-0598-4973-874E-1106BF23B87E}"/>
    <cellStyle name="20% - Accent3 14" xfId="50517" xr:uid="{E443F47D-79CA-491D-9D56-705D6EDE339B}"/>
    <cellStyle name="20% - Accent3 14 2" xfId="50518" xr:uid="{803E44A2-3324-44BD-8697-D1D09E0C998F}"/>
    <cellStyle name="20% - Accent3 15" xfId="50519" xr:uid="{93E71746-FC22-4F00-9053-13BD7E02B388}"/>
    <cellStyle name="20% - Accent3 15 2" xfId="50520" xr:uid="{ED07DEA3-536F-481A-BB89-9D9898EEE0EF}"/>
    <cellStyle name="20% - Accent3 16" xfId="50521" xr:uid="{801E842E-5202-4F2D-A2C8-4E735A4F62EB}"/>
    <cellStyle name="20% - Accent3 16 2" xfId="50522" xr:uid="{47EB77E4-D98D-4E89-ACD7-144DF5E0E9B9}"/>
    <cellStyle name="20% - Accent3 17" xfId="50523" xr:uid="{61D1EA71-4305-4DC3-86A9-358590210271}"/>
    <cellStyle name="20% - Accent3 17 2" xfId="50524" xr:uid="{10846201-ED79-4CF0-B377-A43B9E0FF921}"/>
    <cellStyle name="20% - Accent3 18" xfId="50525" xr:uid="{950B88FF-2296-495F-BBB6-BCA42FB137E6}"/>
    <cellStyle name="20% - Accent3 18 2" xfId="50526" xr:uid="{56371936-2A36-4C73-98FB-AA63DD90B0AB}"/>
    <cellStyle name="20% - Accent3 19" xfId="50527" xr:uid="{00D2D1B9-E2CB-479F-A76D-8C04EA6D0F7C}"/>
    <cellStyle name="20% - Accent3 19 2" xfId="50528" xr:uid="{3BE53132-A6C0-4F8E-8AE6-5B08FF7A2039}"/>
    <cellStyle name="20% - Accent3 2" xfId="45" xr:uid="{616A05E1-B7A1-4D12-ACAF-AD19E4BAC53A}"/>
    <cellStyle name="20% - Accent3 2 10" xfId="3024" xr:uid="{AF65DD2F-DDFF-46CE-8096-20A2F75C3600}"/>
    <cellStyle name="20% - Accent3 2 11" xfId="36520" xr:uid="{1E93608E-C7A5-49EA-8729-2CF8D49F131A}"/>
    <cellStyle name="20% - Accent3 2 12" xfId="42174" xr:uid="{301BF330-5262-4DF8-92DD-1F84B0BC63A8}"/>
    <cellStyle name="20% - Accent3 2 2" xfId="319" xr:uid="{7A41CC01-B2E7-40F6-AAD0-175F506495BB}"/>
    <cellStyle name="20% - Accent3 2 2 2" xfId="31536" xr:uid="{962AEEF5-269E-45D7-A949-24494EA87292}"/>
    <cellStyle name="20% - Accent3 2 2 2 2" xfId="50529" xr:uid="{5BB0B84F-0B76-484E-BF8E-01841FA39EF8}"/>
    <cellStyle name="20% - Accent3 2 2 2 3" xfId="50530" xr:uid="{4D1574EA-8CFF-4878-B6BB-2C900F344E75}"/>
    <cellStyle name="20% - Accent3 2 2 2_Apart tables" xfId="52495" xr:uid="{E950A427-8177-4E65-AB7F-D7444ED95923}"/>
    <cellStyle name="20% - Accent3 2 2 3" xfId="31537" xr:uid="{3D0F0214-0C83-49AB-B047-277113A61315}"/>
    <cellStyle name="20% - Accent3 2 2 4" xfId="50531" xr:uid="{DE3F2CC3-4B51-4F8A-A868-AE7E9A740239}"/>
    <cellStyle name="20% - Accent3 2 2 5" xfId="50532" xr:uid="{A818FACF-436B-4773-A04E-2AD2080F37B9}"/>
    <cellStyle name="20% - Accent3 2 2_Calc KF_ARPAB" xfId="31535" xr:uid="{FC708589-A4B3-4453-8669-85E9AD888CCB}"/>
    <cellStyle name="20% - Accent3 2 3" xfId="320" xr:uid="{9B24F004-4D20-4A2C-A425-6F1CBABBA91D}"/>
    <cellStyle name="20% - Accent3 2 3 2" xfId="31538" xr:uid="{DCC9AF6D-9B8E-47EA-9F43-7CEDC29E570C}"/>
    <cellStyle name="20% - Accent3 2 3 3" xfId="50533" xr:uid="{BF7A7172-5A93-4557-91B0-5A89A7C5FA8D}"/>
    <cellStyle name="20% - Accent3 2 4" xfId="321" xr:uid="{B908C98B-CD64-4037-85B1-B7B7BA45255E}"/>
    <cellStyle name="20% - Accent3 2 4 2" xfId="50534" xr:uid="{D84812BD-4C8E-4FE0-AD9B-8CA9CF32C258}"/>
    <cellStyle name="20% - Accent3 2 5" xfId="322" xr:uid="{C4723237-7AEF-4B53-B523-9AAB505DB0C5}"/>
    <cellStyle name="20% - Accent3 2 6" xfId="323" xr:uid="{E7B25955-AFBA-450D-A830-C4CCF5066496}"/>
    <cellStyle name="20% - Accent3 2 7" xfId="324" xr:uid="{E9AFB52D-5248-4498-BD4C-EF21061251A0}"/>
    <cellStyle name="20% - Accent3 2 8" xfId="325" xr:uid="{9D368167-5336-4625-A053-7C9E17F531A1}"/>
    <cellStyle name="20% - Accent3 2 9" xfId="326" xr:uid="{507C705A-3C9C-459E-93D5-BE2D13D34F97}"/>
    <cellStyle name="20% - Accent3 2 9 2" xfId="3025" xr:uid="{0411DDA6-36AA-495B-9B99-4458E4D92B60}"/>
    <cellStyle name="20% - Accent3 2 9 3" xfId="45671" xr:uid="{DEB6B24E-DAF2-4FA8-A790-701A501B760D}"/>
    <cellStyle name="20% - Accent3 2 9_1" xfId="50535" xr:uid="{95E6351A-5041-4BF0-9C32-6C22D553A095}"/>
    <cellStyle name="20% - Accent3 2_3. Loans" xfId="3026" xr:uid="{40FE715B-1822-4B0B-A310-88C410313F24}"/>
    <cellStyle name="20% - Accent3 20" xfId="50536" xr:uid="{8F6D2AA7-4B70-46D1-BE02-351CD3FA2336}"/>
    <cellStyle name="20% - Accent3 20 2" xfId="50537" xr:uid="{C3A7774D-24CD-4702-BB7E-014C57CBFDB4}"/>
    <cellStyle name="20% - Accent3 21" xfId="50538" xr:uid="{8D5D680B-AC8D-4AF5-A3C6-479D813FB6E2}"/>
    <cellStyle name="20% - Accent3 21 2" xfId="50539" xr:uid="{35AF77DA-A62A-4945-8DF4-4FF2FE71001F}"/>
    <cellStyle name="20% - Accent3 22" xfId="50540" xr:uid="{31BD908B-C060-46C1-8F95-5B11217E6DD2}"/>
    <cellStyle name="20% - Accent3 22 2" xfId="50541" xr:uid="{1C6DA925-BED8-4ED1-83E9-4CA145ECBD86}"/>
    <cellStyle name="20% - Accent3 23" xfId="50542" xr:uid="{110DCD24-C6E8-4077-A1C9-E8D9AF9E9461}"/>
    <cellStyle name="20% - Accent3 23 2" xfId="50543" xr:uid="{A95EC0E5-0511-49BC-9EA7-8FA25BB2EA65}"/>
    <cellStyle name="20% - Accent3 24" xfId="50544" xr:uid="{F6BF477D-5B32-4BF9-B64B-FC664E677EA7}"/>
    <cellStyle name="20% - Accent3 24 2" xfId="50545" xr:uid="{DC9115D5-25BB-445B-92F7-3F54E141EDD8}"/>
    <cellStyle name="20% - Accent3 25" xfId="50546" xr:uid="{E343D03D-F5BC-4AB4-BE53-3A8ACA2BAA03}"/>
    <cellStyle name="20% - Accent3 25 2" xfId="50547" xr:uid="{BC9E9867-BF07-48CF-9BD5-FE60CEC9266C}"/>
    <cellStyle name="20% - Accent3 26" xfId="50548" xr:uid="{6B3169A7-8D00-4E33-9F38-D3B0CDE6E8DA}"/>
    <cellStyle name="20% - Accent3 26 2" xfId="50549" xr:uid="{81D28B8E-088F-43AA-AB52-0692DF4077C8}"/>
    <cellStyle name="20% - Accent3 27" xfId="50550" xr:uid="{CC94D70E-9B9A-418E-A62E-F672608A7156}"/>
    <cellStyle name="20% - Accent3 27 2" xfId="50551" xr:uid="{BDEDC2F9-11B5-4191-84B3-1F991DFE97B5}"/>
    <cellStyle name="20% - Accent3 28" xfId="50552" xr:uid="{311A32E5-1E5A-4C6C-AC05-D5D868FF1F2F}"/>
    <cellStyle name="20% - Accent3 28 2" xfId="50553" xr:uid="{8301770C-2749-49F1-8006-D8A073A54437}"/>
    <cellStyle name="20% - Accent3 29" xfId="50554" xr:uid="{CD90A74E-79BD-4466-A908-CB90C734128D}"/>
    <cellStyle name="20% - Accent3 29 2" xfId="50555" xr:uid="{34114520-E34A-4D43-95DB-6E5C361C8CD2}"/>
    <cellStyle name="20% - Accent3 3" xfId="327" xr:uid="{DFE403DC-36BB-4864-9273-C7410FD3C368}"/>
    <cellStyle name="20% - Accent3 3 2" xfId="328" xr:uid="{481E1FB2-3919-4FE4-ADFA-36D50FB38FEE}"/>
    <cellStyle name="20% - Accent3 3 2 2" xfId="3027" xr:uid="{C18AB1CC-175A-4F3D-A195-6372E54349A6}"/>
    <cellStyle name="20% - Accent3 3 2 2 2" xfId="45674" xr:uid="{78D8D492-F593-44D4-A6E1-C88B212D1C4E}"/>
    <cellStyle name="20% - Accent3 3 2 3" xfId="45673" xr:uid="{85F83B14-8529-4E6F-A5D8-C5B8597F7CC6}"/>
    <cellStyle name="20% - Accent3 3 2_2. Property deals" xfId="3028" xr:uid="{D20E7B22-8DBF-4FD0-8D6C-FB7F256DA933}"/>
    <cellStyle name="20% - Accent3 3 3" xfId="3029" xr:uid="{AC80D9A6-B746-41D4-B87A-CE651E941A3E}"/>
    <cellStyle name="20% - Accent3 3 3 2" xfId="45675" xr:uid="{25C8A18D-5509-4CAC-8B92-C9D8E4805D6C}"/>
    <cellStyle name="20% - Accent3 3 3_Bought properties" xfId="50556" xr:uid="{3CEA1148-91D7-464C-A23A-07967510E651}"/>
    <cellStyle name="20% - Accent3 3 4" xfId="31539" xr:uid="{1264B84C-20E7-4188-8F9F-0076D0CDB76D}"/>
    <cellStyle name="20% - Accent3 3 5" xfId="39544" xr:uid="{B405680A-9265-4967-8CE4-86495FA77D89}"/>
    <cellStyle name="20% - Accent3 3 6" xfId="39593" xr:uid="{98255941-B8A2-464A-B1E1-46B2D5B53248}"/>
    <cellStyle name="20% - Accent3 3 7" xfId="45672" xr:uid="{99C27077-9D65-4DE3-ACD0-9E179AD030B5}"/>
    <cellStyle name="20% - Accent3 3_2. Property deals" xfId="3030" xr:uid="{1B6C2DF4-44FA-4ED3-BB68-449BC003733A}"/>
    <cellStyle name="20% - Accent3 30" xfId="50557" xr:uid="{B6E5AE86-C6AF-4527-B944-749903E0A3F6}"/>
    <cellStyle name="20% - Accent3 30 2" xfId="50558" xr:uid="{1362A460-C965-4C1F-99FF-011CB00BBD63}"/>
    <cellStyle name="20% - Accent3 31" xfId="50559" xr:uid="{0C963C63-9331-4F40-82E1-48C3A052DCBB}"/>
    <cellStyle name="20% - Accent3 31 2" xfId="50560" xr:uid="{3B19708D-18C4-4763-A0FA-C0F6B69AC061}"/>
    <cellStyle name="20% - Accent3 32" xfId="50561" xr:uid="{8D9D8B52-4BD2-4973-B4F7-6231B78C06EC}"/>
    <cellStyle name="20% - Accent3 32 2" xfId="50562" xr:uid="{26BA8561-CB03-4CEC-9046-720174895C49}"/>
    <cellStyle name="20% - Accent3 33" xfId="50563" xr:uid="{C76C8617-8C17-4469-B648-B07B87398B1E}"/>
    <cellStyle name="20% - Accent3 34" xfId="50564" xr:uid="{4048BFEB-A691-41B6-8B9D-A5CE42F34590}"/>
    <cellStyle name="20% - Accent3 35" xfId="50565" xr:uid="{EA8D3B74-5AC7-48D3-A0D7-BF7409B7F938}"/>
    <cellStyle name="20% - Accent3 36" xfId="50566" xr:uid="{7929F688-E95D-487B-864D-409B81506275}"/>
    <cellStyle name="20% - Accent3 37" xfId="50567" xr:uid="{A5973039-D1BA-4477-BAD3-2D87E90BF5E1}"/>
    <cellStyle name="20% - Accent3 38" xfId="50568" xr:uid="{8BEC88AD-24F5-4D8E-922F-88E1763571B2}"/>
    <cellStyle name="20% - Accent3 39" xfId="50569" xr:uid="{31A3692E-4486-488C-B5CD-5A298C5D202D}"/>
    <cellStyle name="20% - Accent3 4" xfId="329" xr:uid="{D2D6FB07-132D-4CC3-9154-64828C5583C4}"/>
    <cellStyle name="20% - Accent3 4 2" xfId="3031" xr:uid="{E350EF08-420C-4D9B-BA77-D0CFF1AF5A86}"/>
    <cellStyle name="20% - Accent3 4 2 2" xfId="45677" xr:uid="{D460C8F9-D418-477B-A57D-4DD7976AAAF1}"/>
    <cellStyle name="20% - Accent3 4 3" xfId="45676" xr:uid="{36E24D93-2C27-4A5C-A4D4-38790F644FBD}"/>
    <cellStyle name="20% - Accent3 4 3 2" xfId="50570" xr:uid="{3772907A-0B79-4703-8FF4-C7694504555C}"/>
    <cellStyle name="20% - Accent3 4 3_Apart tables" xfId="52496" xr:uid="{7E1326DE-37EF-40F9-AA40-1C47E322A677}"/>
    <cellStyle name="20% - Accent3 4_2. Property deals" xfId="3032" xr:uid="{9A15C5A1-A168-4DBD-9618-512CFFE189E6}"/>
    <cellStyle name="20% - Accent3 40" xfId="50571" xr:uid="{0B4681E3-1D24-4C23-A6C1-43F28A9EB914}"/>
    <cellStyle name="20% - Accent3 41" xfId="50572" xr:uid="{2E4DEC3A-20AE-4123-A8EE-CEEF908EE20F}"/>
    <cellStyle name="20% - Accent3 42" xfId="53234" xr:uid="{790F15A9-D7BE-40C7-A210-A739F5354656}"/>
    <cellStyle name="20% - Accent3 5" xfId="330" xr:uid="{D982552B-DCEF-422C-8841-B37ADEBBECD8}"/>
    <cellStyle name="20% - Accent3 5 2" xfId="50573" xr:uid="{D7B7D17E-CE1D-47A5-B8D0-935806BF240F}"/>
    <cellStyle name="20% - Accent3 5 3" xfId="50574" xr:uid="{EE148FC8-304D-448E-B5BC-4D114896CC7B}"/>
    <cellStyle name="20% - Accent3 6" xfId="331" xr:uid="{CB95D16D-A1E0-4255-B189-6668A2B3A5D7}"/>
    <cellStyle name="20% - Accent3 6 2" xfId="50575" xr:uid="{49E38171-2509-4359-98A7-F06012EB92B8}"/>
    <cellStyle name="20% - Accent3 6 3" xfId="50576" xr:uid="{D6477E41-8DCE-438E-9EF2-70079932C1B2}"/>
    <cellStyle name="20% - Accent3 7" xfId="332" xr:uid="{C7936FA6-2098-4C03-AFBF-24D187A7150A}"/>
    <cellStyle name="20% - Accent3 7 2" xfId="50577" xr:uid="{A91FD6D2-F97C-4CF0-8161-A55318B5F6F1}"/>
    <cellStyle name="20% - Accent3 7 3" xfId="50578" xr:uid="{AF648F1F-BE1C-4992-BA06-756AA6766595}"/>
    <cellStyle name="20% - Accent3 7 4" xfId="50579" xr:uid="{B4CC52E4-3F02-4EB1-A7A3-7FADB37E5F99}"/>
    <cellStyle name="20% - Accent3 8" xfId="333" xr:uid="{3ADFA2A5-6176-4D25-8EBB-3957B6C9B3B5}"/>
    <cellStyle name="20% - Accent3 8 2" xfId="50580" xr:uid="{48F24167-3BCF-42D8-94A8-B8AAC52B4412}"/>
    <cellStyle name="20% - Accent3 8 3" xfId="50581" xr:uid="{5C6FDC7C-50D8-4F9D-9AB4-4A9556DA0B43}"/>
    <cellStyle name="20% - Accent3 8 4" xfId="50582" xr:uid="{C84564CD-0325-483F-B1DE-FE82A7B84A4F}"/>
    <cellStyle name="20% - Accent3 9" xfId="334" xr:uid="{10C669FF-F244-418E-BCF5-972478CD2739}"/>
    <cellStyle name="20% - Accent3 9 2" xfId="50583" xr:uid="{1E581034-868C-402A-B4F4-239BD21F43DD}"/>
    <cellStyle name="20% - Accent3 9 3" xfId="50584" xr:uid="{07733FA7-6982-49E8-943C-725EA8D3383A}"/>
    <cellStyle name="20% - Accent3 9 4" xfId="50585" xr:uid="{945A1C91-D038-4BFC-A9DC-6AE68C855E7A}"/>
    <cellStyle name="20% - Accent4" xfId="28" builtinId="42" customBuiltin="1"/>
    <cellStyle name="20% - Accent4 10" xfId="39612" xr:uid="{00A8A33B-318E-4E66-9AE1-AB9D92B1351D}"/>
    <cellStyle name="20% - Accent4 10 2" xfId="47707" xr:uid="{B555EA7A-F624-433C-8D9C-A741482B8FB7}"/>
    <cellStyle name="20% - Accent4 10_Apart tables" xfId="52497" xr:uid="{B3239F76-A233-4EF2-9AB1-E2A76F81833D}"/>
    <cellStyle name="20% - Accent4 11" xfId="50586" xr:uid="{F47203D4-A00A-45EC-B526-F140C28C14D1}"/>
    <cellStyle name="20% - Accent4 11 2" xfId="50587" xr:uid="{E1F22ACB-5E0E-43B8-A937-9A273C24D79B}"/>
    <cellStyle name="20% - Accent4 12" xfId="50588" xr:uid="{2589AB59-24A6-4958-B088-6ECA337DB455}"/>
    <cellStyle name="20% - Accent4 12 2" xfId="50589" xr:uid="{3BB9A497-BE37-4778-9EDC-999A4DF4CDE3}"/>
    <cellStyle name="20% - Accent4 13" xfId="50590" xr:uid="{14BF0850-E98F-42DD-8E6A-8B12BAE16276}"/>
    <cellStyle name="20% - Accent4 13 2" xfId="50591" xr:uid="{35166A25-1C29-4257-8CD3-3BE701B224D2}"/>
    <cellStyle name="20% - Accent4 14" xfId="50592" xr:uid="{101C7F72-059C-4E09-9DB3-659EBF2FA98C}"/>
    <cellStyle name="20% - Accent4 14 2" xfId="50593" xr:uid="{D2D5DBD8-D53C-45E4-B555-5019EDE16822}"/>
    <cellStyle name="20% - Accent4 15" xfId="50594" xr:uid="{CAFE0EE4-CCF7-4C3D-933F-A1F77DBE2940}"/>
    <cellStyle name="20% - Accent4 15 2" xfId="50595" xr:uid="{06607FF7-6D56-4BCA-873B-679C48B0394A}"/>
    <cellStyle name="20% - Accent4 16" xfId="50596" xr:uid="{ECFBFDDE-7629-4BCD-8589-4D792B123C0A}"/>
    <cellStyle name="20% - Accent4 16 2" xfId="50597" xr:uid="{07AFB1FB-F752-4B62-BEFB-4187BDBA3781}"/>
    <cellStyle name="20% - Accent4 17" xfId="50598" xr:uid="{5C5649D4-8629-4F64-B4E2-948DD1A32F57}"/>
    <cellStyle name="20% - Accent4 17 2" xfId="50599" xr:uid="{1A7D8638-AD2F-48BA-A8D2-8B8DC9359FE6}"/>
    <cellStyle name="20% - Accent4 18" xfId="50600" xr:uid="{F4A70DA5-5571-4E14-92A9-D6FA49CAE692}"/>
    <cellStyle name="20% - Accent4 18 2" xfId="50601" xr:uid="{02D579F2-2D8F-4CE7-A971-9ACCB7C70601}"/>
    <cellStyle name="20% - Accent4 19" xfId="50602" xr:uid="{B66B2978-E58D-4E7C-8E8E-D239A60E7AED}"/>
    <cellStyle name="20% - Accent4 19 2" xfId="50603" xr:uid="{A28A286D-C590-4FA9-9484-757CBBF3A558}"/>
    <cellStyle name="20% - Accent4 2" xfId="46" xr:uid="{F3B436A1-6985-42E1-99EA-344852DBFBEB}"/>
    <cellStyle name="20% - Accent4 2 10" xfId="3033" xr:uid="{D71327D7-85E6-4A10-919B-797E46AF85F5}"/>
    <cellStyle name="20% - Accent4 2 11" xfId="36521" xr:uid="{35818A58-1140-42D8-9387-26FD11F2E71A}"/>
    <cellStyle name="20% - Accent4 2 12" xfId="42175" xr:uid="{200C1D39-ED87-4D16-9B68-EE9E9F269E7A}"/>
    <cellStyle name="20% - Accent4 2 2" xfId="335" xr:uid="{E961F2DE-37D7-4EAC-980A-0880A567C186}"/>
    <cellStyle name="20% - Accent4 2 2 2" xfId="31540" xr:uid="{9403177B-C91B-42A2-9183-5FDB3EC6A0EC}"/>
    <cellStyle name="20% - Accent4 2 2 2 2" xfId="50604" xr:uid="{42B7C5D7-71F8-44FE-AE75-147D81F4E44D}"/>
    <cellStyle name="20% - Accent4 2 2 2 3" xfId="50605" xr:uid="{7ECA34BA-A1B9-4CDF-AE2C-E3F3C1263DB8}"/>
    <cellStyle name="20% - Accent4 2 2 3" xfId="50606" xr:uid="{59A5A18D-01F4-4A15-AB7F-DBA578CBC8C3}"/>
    <cellStyle name="20% - Accent4 2 2 4" xfId="50607" xr:uid="{DB54244F-9D27-4EF6-9D39-3D6AF3DCB209}"/>
    <cellStyle name="20% - Accent4 2 2 5" xfId="50608" xr:uid="{C00A7B61-6B4E-4FF0-9832-3C12D7F8F8A8}"/>
    <cellStyle name="20% - Accent4 2 3" xfId="336" xr:uid="{9342E5B6-1F69-4887-B6FC-CDA5D0F50ECD}"/>
    <cellStyle name="20% - Accent4 2 3 2" xfId="50609" xr:uid="{28E9FCF3-B28B-4CB2-A5D8-0DE1C4896C4A}"/>
    <cellStyle name="20% - Accent4 2 3 3" xfId="50610" xr:uid="{EC35DFEA-4C37-49BB-A559-73339B88A4AA}"/>
    <cellStyle name="20% - Accent4 2 4" xfId="337" xr:uid="{F06B2546-8132-4695-9AD8-2F3AC9FE1632}"/>
    <cellStyle name="20% - Accent4 2 4 2" xfId="50611" xr:uid="{A4D7771D-274E-4520-B79D-45A6FD2B0BC8}"/>
    <cellStyle name="20% - Accent4 2 5" xfId="338" xr:uid="{93F58204-511A-4A5C-B3ED-986FF1EA79A8}"/>
    <cellStyle name="20% - Accent4 2 6" xfId="339" xr:uid="{233177C4-A96F-4C96-A30F-98EA84652235}"/>
    <cellStyle name="20% - Accent4 2 7" xfId="340" xr:uid="{04270373-1155-4E53-A6AB-6C6B9AA40864}"/>
    <cellStyle name="20% - Accent4 2 8" xfId="341" xr:uid="{0461E1DA-8CFA-4639-87F5-DA8021FFD69B}"/>
    <cellStyle name="20% - Accent4 2 9" xfId="342" xr:uid="{63A56754-4DA0-43D4-B286-AA4D316C268F}"/>
    <cellStyle name="20% - Accent4 2 9 2" xfId="3034" xr:uid="{700D0824-1F79-4105-B6CA-D2EC6C33D344}"/>
    <cellStyle name="20% - Accent4 2 9 3" xfId="45691" xr:uid="{80EA11E1-053A-49F4-AD3E-1396F701B3AD}"/>
    <cellStyle name="20% - Accent4 2 9_1" xfId="50612" xr:uid="{D17DDC58-88CA-4652-B41E-19B890D0E75D}"/>
    <cellStyle name="20% - Accent4 2_3. Loans" xfId="3035" xr:uid="{8A653285-0951-4A2C-A6D4-8EDF70BCC165}"/>
    <cellStyle name="20% - Accent4 20" xfId="50613" xr:uid="{A0F1AE8A-A4DD-4D26-9108-5C7C5E3919B5}"/>
    <cellStyle name="20% - Accent4 20 2" xfId="50614" xr:uid="{800A643F-D3B2-48F6-9522-74B7C54E7AFA}"/>
    <cellStyle name="20% - Accent4 21" xfId="50615" xr:uid="{EB53A21F-9A18-4523-B311-0B16DEAE749B}"/>
    <cellStyle name="20% - Accent4 21 2" xfId="50616" xr:uid="{C3AD47D2-5ED4-4CC8-9D0F-5DBDAFC900EC}"/>
    <cellStyle name="20% - Accent4 22" xfId="50617" xr:uid="{89D7B820-C406-4249-94E1-C2C29EDAAAD0}"/>
    <cellStyle name="20% - Accent4 22 2" xfId="50618" xr:uid="{D24CEFE8-C945-4FCF-BAA5-ACAC9E3D73DE}"/>
    <cellStyle name="20% - Accent4 23" xfId="50619" xr:uid="{17B37063-FC79-43F5-AC49-A3572CB1AA20}"/>
    <cellStyle name="20% - Accent4 23 2" xfId="50620" xr:uid="{EBDCBCB5-A36D-4BBD-A825-84B55E9CC9E5}"/>
    <cellStyle name="20% - Accent4 24" xfId="50621" xr:uid="{FE012999-23F7-45BB-B599-04774AE0FD4E}"/>
    <cellStyle name="20% - Accent4 24 2" xfId="50622" xr:uid="{263AF0B3-239A-4490-A9CA-B5F4D90A7602}"/>
    <cellStyle name="20% - Accent4 25" xfId="50623" xr:uid="{3099BB0A-67F0-4A1A-AC9D-FAE2E56DC084}"/>
    <cellStyle name="20% - Accent4 25 2" xfId="50624" xr:uid="{BD9BC7AB-83D3-4690-9C33-3C7A854F2E04}"/>
    <cellStyle name="20% - Accent4 26" xfId="50625" xr:uid="{B1B3236F-0DB7-4E6F-860A-53B4230B98EA}"/>
    <cellStyle name="20% - Accent4 26 2" xfId="50626" xr:uid="{E8D9C373-5991-489D-BB2B-1BEF09D26814}"/>
    <cellStyle name="20% - Accent4 27" xfId="50627" xr:uid="{99F7C7EC-6C41-4939-94D7-3176F626AB7E}"/>
    <cellStyle name="20% - Accent4 27 2" xfId="50628" xr:uid="{43EDE1DD-DB5A-4DFA-9895-592A6C905742}"/>
    <cellStyle name="20% - Accent4 28" xfId="50629" xr:uid="{50D6AD0C-73D2-448B-93BC-B3D47EAEBDEA}"/>
    <cellStyle name="20% - Accent4 28 2" xfId="50630" xr:uid="{A73A5FDD-71C3-43CE-9663-2DCABBFDCC55}"/>
    <cellStyle name="20% - Accent4 29" xfId="50631" xr:uid="{DE3719FE-20DC-4404-916F-8816F56471A1}"/>
    <cellStyle name="20% - Accent4 29 2" xfId="50632" xr:uid="{F1477FF5-C0FC-464E-9123-B8B8817ABADE}"/>
    <cellStyle name="20% - Accent4 3" xfId="343" xr:uid="{441B9F9E-5F43-4EB9-AB7E-0ACFC27FC5FD}"/>
    <cellStyle name="20% - Accent4 3 2" xfId="344" xr:uid="{7BC86D82-A582-4D48-ADE6-A357E233B72E}"/>
    <cellStyle name="20% - Accent4 3 2 2" xfId="3036" xr:uid="{D8825C2F-83A4-4380-81AE-BE634BD91C6A}"/>
    <cellStyle name="20% - Accent4 3 2 2 2" xfId="45694" xr:uid="{7CA15EE8-0C8E-49B6-B73B-6CDD891E8934}"/>
    <cellStyle name="20% - Accent4 3 2 3" xfId="45693" xr:uid="{D7A42596-3851-4E82-8FEB-852DF5E17502}"/>
    <cellStyle name="20% - Accent4 3 2_2. Property deals" xfId="3037" xr:uid="{7AAFA4AA-2911-409F-87CD-BB488F468A84}"/>
    <cellStyle name="20% - Accent4 3 3" xfId="3038" xr:uid="{40340272-E9E4-487A-9AD8-9F4D950E20FB}"/>
    <cellStyle name="20% - Accent4 3 3 2" xfId="45695" xr:uid="{2B3A65F7-C78E-4E4C-B3B5-4894670B87F5}"/>
    <cellStyle name="20% - Accent4 3 3_Bought properties" xfId="50633" xr:uid="{FE69A684-2EE5-4ECB-8A55-41071914E469}"/>
    <cellStyle name="20% - Accent4 3 4" xfId="31541" xr:uid="{699DB04C-F67F-4DDA-8226-E50131F381FC}"/>
    <cellStyle name="20% - Accent4 3 5" xfId="39545" xr:uid="{890553A5-98A9-4440-96A1-EC187465A0B2}"/>
    <cellStyle name="20% - Accent4 3 6" xfId="39594" xr:uid="{EE17519D-79E9-4CEC-9452-37907B5F4666}"/>
    <cellStyle name="20% - Accent4 3 7" xfId="45692" xr:uid="{9059A669-D301-496D-9163-8F51AC23676A}"/>
    <cellStyle name="20% - Accent4 3_2. Property deals" xfId="3039" xr:uid="{8D964438-71C4-4B4F-BE35-114C86D54098}"/>
    <cellStyle name="20% - Accent4 30" xfId="50634" xr:uid="{842D418F-1906-4514-96E6-C153ECE63F29}"/>
    <cellStyle name="20% - Accent4 30 2" xfId="50635" xr:uid="{8015F69B-296D-442D-AA6B-D3AB4458327A}"/>
    <cellStyle name="20% - Accent4 31" xfId="50636" xr:uid="{01D39CE2-6470-4060-854E-B298CC125912}"/>
    <cellStyle name="20% - Accent4 31 2" xfId="50637" xr:uid="{22BF9FEA-86DC-4CBB-901E-EA0CCA1F9085}"/>
    <cellStyle name="20% - Accent4 32" xfId="50638" xr:uid="{15B85E3D-52E2-421C-AA83-5AFBAC07CF2C}"/>
    <cellStyle name="20% - Accent4 32 2" xfId="50639" xr:uid="{3046ECAA-4085-4BDC-A4B3-ABC83DB35EF7}"/>
    <cellStyle name="20% - Accent4 33" xfId="50640" xr:uid="{218AEC3B-1C0F-4B76-80AB-3DC42E2B6E8D}"/>
    <cellStyle name="20% - Accent4 34" xfId="50641" xr:uid="{5543F5F7-85BE-4F09-B782-B94BC04B04EE}"/>
    <cellStyle name="20% - Accent4 35" xfId="50642" xr:uid="{C5718678-6E1F-460D-BF22-3D47EA708D12}"/>
    <cellStyle name="20% - Accent4 36" xfId="50643" xr:uid="{AC85BA09-06D2-4F54-A67A-ADABFE54F998}"/>
    <cellStyle name="20% - Accent4 37" xfId="50644" xr:uid="{DC6877CA-BD97-4905-900B-CD709A63444B}"/>
    <cellStyle name="20% - Accent4 38" xfId="50645" xr:uid="{E7CCD51B-E6C8-472E-A126-5A1BED355713}"/>
    <cellStyle name="20% - Accent4 39" xfId="50646" xr:uid="{4309795F-3B16-4811-B078-88E566ADCCFD}"/>
    <cellStyle name="20% - Accent4 4" xfId="345" xr:uid="{0B86B6A1-7F44-40DB-90C4-37CE0B5B32EF}"/>
    <cellStyle name="20% - Accent4 4 2" xfId="3040" xr:uid="{00850596-2CC6-4F97-8844-9A428F5575F7}"/>
    <cellStyle name="20% - Accent4 4 2 2" xfId="45697" xr:uid="{59872FD2-9440-45D8-A128-5D1123CCF6C7}"/>
    <cellStyle name="20% - Accent4 4 3" xfId="45696" xr:uid="{9346066D-3570-4CB7-8614-9EA12F1D7124}"/>
    <cellStyle name="20% - Accent4 4 3 2" xfId="50647" xr:uid="{F40EAD8B-EA35-4618-98E2-93B6AE793CBA}"/>
    <cellStyle name="20% - Accent4 4 3_Apart tables" xfId="52498" xr:uid="{6F749135-7DF6-48D9-A237-173C54145979}"/>
    <cellStyle name="20% - Accent4 4_2. Property deals" xfId="3041" xr:uid="{EA296142-9D59-4B39-BD3E-197B20C5BD16}"/>
    <cellStyle name="20% - Accent4 40" xfId="50648" xr:uid="{AA5CE906-8960-4B23-B0DC-91EF64C28FE5}"/>
    <cellStyle name="20% - Accent4 41" xfId="50649" xr:uid="{9F5CC23E-C5FD-4E25-A652-C2131BEF3834}"/>
    <cellStyle name="20% - Accent4 42" xfId="53238" xr:uid="{F9F0BD9F-50AA-4413-B193-5FDA43742C79}"/>
    <cellStyle name="20% - Accent4 5" xfId="346" xr:uid="{D9E789CF-E3FE-48B1-B98B-9EE04CBEAF8F}"/>
    <cellStyle name="20% - Accent4 5 2" xfId="50650" xr:uid="{DD41BC78-087F-44D4-B0FE-81195E7056C6}"/>
    <cellStyle name="20% - Accent4 5 3" xfId="50651" xr:uid="{A0A5CA01-83B1-47DF-A6CE-9BB08454BA15}"/>
    <cellStyle name="20% - Accent4 6" xfId="347" xr:uid="{C57D1D97-48D0-43C5-AABF-D17A27C803EB}"/>
    <cellStyle name="20% - Accent4 6 2" xfId="50652" xr:uid="{AB3DD41B-13E6-491E-B081-49A53D4C4A2E}"/>
    <cellStyle name="20% - Accent4 6 3" xfId="50653" xr:uid="{DBDCB49E-463F-45F0-AFE4-7376233BB2A1}"/>
    <cellStyle name="20% - Accent4 7" xfId="348" xr:uid="{D2056319-6B5A-4717-B1C9-DDAA1C067B01}"/>
    <cellStyle name="20% - Accent4 7 2" xfId="50654" xr:uid="{ABBDF58F-3AB0-4739-AEE0-E63E1C486916}"/>
    <cellStyle name="20% - Accent4 7 3" xfId="50655" xr:uid="{C4ACD828-83D2-4786-83E2-54E67F127CED}"/>
    <cellStyle name="20% - Accent4 7 4" xfId="50656" xr:uid="{47CB2B37-EC99-4DB7-9CBC-2AE0F23FD657}"/>
    <cellStyle name="20% - Accent4 8" xfId="349" xr:uid="{495C60DB-188D-4005-9BCA-398D9389B3B2}"/>
    <cellStyle name="20% - Accent4 8 2" xfId="50657" xr:uid="{6F7A7145-3070-4189-BAC2-76B198529941}"/>
    <cellStyle name="20% - Accent4 8 3" xfId="50658" xr:uid="{8D680D66-D8D8-4CB4-9F74-7E79BD84EF82}"/>
    <cellStyle name="20% - Accent4 8 4" xfId="50659" xr:uid="{6FF99C95-9C3E-49D7-A522-3254404AB231}"/>
    <cellStyle name="20% - Accent4 9" xfId="350" xr:uid="{3E45F431-5FEF-48D9-B971-610D17497C3A}"/>
    <cellStyle name="20% - Accent4 9 2" xfId="50660" xr:uid="{4E778871-4B62-4259-B7E2-7E057162B7D8}"/>
    <cellStyle name="20% - Accent4 9 3" xfId="50661" xr:uid="{60EF6A22-D979-4BAD-9A92-B09FEA6F3F12}"/>
    <cellStyle name="20% - Accent4 9 4" xfId="50662" xr:uid="{82FA5500-F7D5-425B-B237-145C1984DF8B}"/>
    <cellStyle name="20% - Accent5" xfId="31" builtinId="46" customBuiltin="1"/>
    <cellStyle name="20% - Accent5 10" xfId="39613" xr:uid="{195E5D06-4C91-420A-B4DB-F5B363A56738}"/>
    <cellStyle name="20% - Accent5 10 2" xfId="47709" xr:uid="{E1781001-0918-4E6B-B8D8-E07FCBE3F408}"/>
    <cellStyle name="20% - Accent5 10_Apart tables" xfId="52499" xr:uid="{E5189A13-F184-4DB6-A921-2B505D627D44}"/>
    <cellStyle name="20% - Accent5 11" xfId="50663" xr:uid="{F3882825-BCFC-404E-A59D-782AF85BFFAA}"/>
    <cellStyle name="20% - Accent5 11 2" xfId="50664" xr:uid="{0BBA5891-C1CF-4950-AE84-EC87091DDF80}"/>
    <cellStyle name="20% - Accent5 12" xfId="50665" xr:uid="{9DC6210A-9A89-4EC0-BD70-5FD849484BCC}"/>
    <cellStyle name="20% - Accent5 12 2" xfId="50666" xr:uid="{64A797DA-4D2A-4A23-B635-6BEBF2B50DE9}"/>
    <cellStyle name="20% - Accent5 13" xfId="50667" xr:uid="{6A602717-80B0-43F6-BECA-8A04D03B71C8}"/>
    <cellStyle name="20% - Accent5 13 2" xfId="50668" xr:uid="{A5FE399D-9B11-49C4-B462-5ADF6D26CDDA}"/>
    <cellStyle name="20% - Accent5 14" xfId="50669" xr:uid="{643E0A00-5E61-4B44-AC57-1C0F669CEFBB}"/>
    <cellStyle name="20% - Accent5 14 2" xfId="50670" xr:uid="{7DD777D0-CD88-442D-A409-3017FC910F78}"/>
    <cellStyle name="20% - Accent5 15" xfId="50671" xr:uid="{E38BBFD0-39F2-428D-8900-24A2A55083AF}"/>
    <cellStyle name="20% - Accent5 15 2" xfId="50672" xr:uid="{53473844-3675-4AB4-84CD-DB2109564A78}"/>
    <cellStyle name="20% - Accent5 16" xfId="50673" xr:uid="{CFF68ED6-5917-4805-8660-D0ACB11BF72C}"/>
    <cellStyle name="20% - Accent5 16 2" xfId="50674" xr:uid="{EA1B5E77-85AD-4129-8DF1-9EF8486115F2}"/>
    <cellStyle name="20% - Accent5 17" xfId="50675" xr:uid="{6B9540A3-E68A-46B3-9D90-FF7E4133F708}"/>
    <cellStyle name="20% - Accent5 17 2" xfId="50676" xr:uid="{A15A39DB-0F51-468C-AD44-91E62A433C11}"/>
    <cellStyle name="20% - Accent5 18" xfId="50677" xr:uid="{4AE6DDB6-9BDC-405A-B974-B006C7AE96BD}"/>
    <cellStyle name="20% - Accent5 18 2" xfId="50678" xr:uid="{87F0F2E8-4A3D-4C22-AD2F-A32D52F922E3}"/>
    <cellStyle name="20% - Accent5 19" xfId="50679" xr:uid="{F7E3DB3E-3AE7-441F-B561-7A182DE3741F}"/>
    <cellStyle name="20% - Accent5 19 2" xfId="50680" xr:uid="{BADA6440-C8EE-46FF-A74B-EA59AA2C3E8F}"/>
    <cellStyle name="20% - Accent5 2" xfId="47" xr:uid="{3F3EA9B3-12C0-4D19-94F1-C72372646335}"/>
    <cellStyle name="20% - Accent5 2 10" xfId="3042" xr:uid="{4025F242-3BCF-4B88-B105-8966E2512B2E}"/>
    <cellStyle name="20% - Accent5 2 11" xfId="36522" xr:uid="{73CA34E0-FCF2-418C-A9F6-EB6CA63F3494}"/>
    <cellStyle name="20% - Accent5 2 12" xfId="42176" xr:uid="{AB35873B-AF7B-4174-ABCC-91C69FFA9FB3}"/>
    <cellStyle name="20% - Accent5 2 2" xfId="351" xr:uid="{2E1089E6-ED5E-4719-BD0E-8C0693FACB8A}"/>
    <cellStyle name="20% - Accent5 2 2 2" xfId="31542" xr:uid="{38B32327-2335-42EB-986B-BB607D8139E0}"/>
    <cellStyle name="20% - Accent5 2 2 2 2" xfId="50681" xr:uid="{3BA04699-288A-417B-94F7-8F646FAED3E5}"/>
    <cellStyle name="20% - Accent5 2 2 2 3" xfId="50682" xr:uid="{72809364-C04C-4C86-A818-5D6F41E496C5}"/>
    <cellStyle name="20% - Accent5 2 2 3" xfId="50683" xr:uid="{93D2C749-EA10-4733-8E5A-DEE1644E98CD}"/>
    <cellStyle name="20% - Accent5 2 2 4" xfId="50684" xr:uid="{55495C9A-68C9-47B6-B399-AFAFA8C8F52F}"/>
    <cellStyle name="20% - Accent5 2 2 5" xfId="50685" xr:uid="{7F0CF3C3-FFDB-463B-973C-9167A0C11A7D}"/>
    <cellStyle name="20% - Accent5 2 3" xfId="352" xr:uid="{8F85210A-83D9-47FA-8E33-4031F0D6055C}"/>
    <cellStyle name="20% - Accent5 2 3 2" xfId="50686" xr:uid="{BEF19877-924D-4914-BB32-27D994D91725}"/>
    <cellStyle name="20% - Accent5 2 3 3" xfId="50687" xr:uid="{3628D32D-5E71-4E50-9971-6F9D45D0E677}"/>
    <cellStyle name="20% - Accent5 2 4" xfId="353" xr:uid="{213A484B-4A40-4494-B829-B8395EEC7785}"/>
    <cellStyle name="20% - Accent5 2 4 2" xfId="50688" xr:uid="{3C001F0D-E683-4077-8DFB-AC8F31F2AE3C}"/>
    <cellStyle name="20% - Accent5 2 5" xfId="354" xr:uid="{CC813C61-D093-4914-AAAE-41B84F32477A}"/>
    <cellStyle name="20% - Accent5 2 6" xfId="355" xr:uid="{859D8107-7B5F-4BEE-8195-39335C5855E3}"/>
    <cellStyle name="20% - Accent5 2 7" xfId="356" xr:uid="{CA4A1F7E-1A19-40DF-936B-4492CDB1811A}"/>
    <cellStyle name="20% - Accent5 2 8" xfId="357" xr:uid="{C4A0CFBC-EA6A-48FA-B62D-967FBDEEA54C}"/>
    <cellStyle name="20% - Accent5 2 9" xfId="358" xr:uid="{14480149-307E-47B2-BB92-8645E1E5D0C1}"/>
    <cellStyle name="20% - Accent5 2 9 2" xfId="3043" xr:uid="{19930E25-ADE1-4A91-A2EE-B3A8182D3862}"/>
    <cellStyle name="20% - Accent5 2 9 3" xfId="45711" xr:uid="{7737D5E1-CAF7-4FAB-8BBA-63FB9E535F5D}"/>
    <cellStyle name="20% - Accent5 2 9_1" xfId="50689" xr:uid="{64B911DC-F2DC-483C-B77B-47E4F18BF550}"/>
    <cellStyle name="20% - Accent5 2_3. Loans" xfId="3044" xr:uid="{B30BECB3-7D89-4F44-8AAC-8F2B273498A8}"/>
    <cellStyle name="20% - Accent5 20" xfId="50690" xr:uid="{104CDCE6-7730-4F5F-B771-85EE074DC8C3}"/>
    <cellStyle name="20% - Accent5 20 2" xfId="50691" xr:uid="{1EEB6DEC-2A42-493C-A9C8-F8E1091D00C5}"/>
    <cellStyle name="20% - Accent5 21" xfId="50692" xr:uid="{A322E6E1-7C5D-434C-BB36-FE68B5732A73}"/>
    <cellStyle name="20% - Accent5 21 2" xfId="50693" xr:uid="{B548D159-E275-47D5-BA4E-8F1AAB81E9F4}"/>
    <cellStyle name="20% - Accent5 22" xfId="50694" xr:uid="{DB0E634A-B163-4797-BF56-64B938245273}"/>
    <cellStyle name="20% - Accent5 22 2" xfId="50695" xr:uid="{261B74C5-A04B-4BDF-BEC4-5E5DD4908D37}"/>
    <cellStyle name="20% - Accent5 23" xfId="50696" xr:uid="{D0927E89-CD23-4C52-A056-D84146ECD46A}"/>
    <cellStyle name="20% - Accent5 23 2" xfId="50697" xr:uid="{47B00E69-C049-4AA4-A1C3-84AC771E862C}"/>
    <cellStyle name="20% - Accent5 24" xfId="50698" xr:uid="{37805094-E37A-4E26-ACB6-432CE7277BC6}"/>
    <cellStyle name="20% - Accent5 24 2" xfId="50699" xr:uid="{B5B1B019-BC2D-4548-8603-C4421DE4E210}"/>
    <cellStyle name="20% - Accent5 25" xfId="50700" xr:uid="{5C0EA386-BE02-4AE2-BACA-FADFD2A4E68B}"/>
    <cellStyle name="20% - Accent5 25 2" xfId="50701" xr:uid="{46C4C852-234D-492C-8F13-9A7D5ECCB855}"/>
    <cellStyle name="20% - Accent5 26" xfId="50702" xr:uid="{94B0771B-18A8-4C24-943C-DD9E56E733A6}"/>
    <cellStyle name="20% - Accent5 26 2" xfId="50703" xr:uid="{44719A64-071F-461E-836A-9966AFFCFB89}"/>
    <cellStyle name="20% - Accent5 27" xfId="50704" xr:uid="{2A38C412-BED7-4EE3-8A2A-8F1E9125A35D}"/>
    <cellStyle name="20% - Accent5 27 2" xfId="50705" xr:uid="{09CA138D-520E-4B28-9BD6-F58F7AD4B313}"/>
    <cellStyle name="20% - Accent5 28" xfId="50706" xr:uid="{D08622F7-E859-4013-88B2-0AF45694656A}"/>
    <cellStyle name="20% - Accent5 28 2" xfId="50707" xr:uid="{DEE403BF-64B9-4CDC-89A7-46172091F2F5}"/>
    <cellStyle name="20% - Accent5 29" xfId="50708" xr:uid="{7462F3A0-07E1-4CB3-B839-E8F7EAC1363B}"/>
    <cellStyle name="20% - Accent5 29 2" xfId="50709" xr:uid="{E2FA6598-993E-47EC-ADF0-6A8648C5DD50}"/>
    <cellStyle name="20% - Accent5 3" xfId="359" xr:uid="{128665E4-B91C-41C7-B6FA-71AEC49221C3}"/>
    <cellStyle name="20% - Accent5 3 2" xfId="360" xr:uid="{AAD8FC88-C405-477D-9625-8F215CAEA978}"/>
    <cellStyle name="20% - Accent5 3 2 2" xfId="3045" xr:uid="{DD550304-C69F-4754-B792-E0D723910262}"/>
    <cellStyle name="20% - Accent5 3 2 2 2" xfId="45714" xr:uid="{A1FCADC3-B899-4688-BB05-E59B4C71C1BA}"/>
    <cellStyle name="20% - Accent5 3 2 3" xfId="45713" xr:uid="{3B56D7F4-C875-4E6F-ABEA-E298EE19D548}"/>
    <cellStyle name="20% - Accent5 3 2_2. Property deals" xfId="3046" xr:uid="{F583877D-F519-4B52-BC3C-15A118175E8D}"/>
    <cellStyle name="20% - Accent5 3 3" xfId="3047" xr:uid="{CB344950-3DC5-47E1-A1D7-90BAE7070D04}"/>
    <cellStyle name="20% - Accent5 3 3 2" xfId="45715" xr:uid="{057F60BD-6C95-4301-B2AE-BEAA879A13C6}"/>
    <cellStyle name="20% - Accent5 3 3_Bought properties" xfId="50710" xr:uid="{26CC9B52-5E66-44EE-8D97-9CD8AF5B705A}"/>
    <cellStyle name="20% - Accent5 3 4" xfId="31543" xr:uid="{D05B5B16-7D59-4A9D-874F-AE884DDD614B}"/>
    <cellStyle name="20% - Accent5 3 5" xfId="39546" xr:uid="{6844563F-0467-4CB9-9AA5-8FC6E80522F2}"/>
    <cellStyle name="20% - Accent5 3 6" xfId="39595" xr:uid="{6674D9BD-A32C-468E-A575-A2C1DC694720}"/>
    <cellStyle name="20% - Accent5 3 7" xfId="45712" xr:uid="{EE388633-0A1B-4C4D-8501-121E664522A2}"/>
    <cellStyle name="20% - Accent5 3_2. Property deals" xfId="3048" xr:uid="{95AE9AA1-2DB4-46C1-9E4F-2C7B710C355C}"/>
    <cellStyle name="20% - Accent5 30" xfId="50711" xr:uid="{D5806CE5-B042-41ED-AA42-869B7E48B7E0}"/>
    <cellStyle name="20% - Accent5 30 2" xfId="50712" xr:uid="{256B3B12-193C-4AB1-8C19-49B4097E1D0D}"/>
    <cellStyle name="20% - Accent5 31" xfId="50713" xr:uid="{1DB9C0B7-4AC4-4B61-8829-7374F149CEFB}"/>
    <cellStyle name="20% - Accent5 31 2" xfId="50714" xr:uid="{DC76AF5F-B236-4435-9082-B70D9594DF4D}"/>
    <cellStyle name="20% - Accent5 32" xfId="50715" xr:uid="{2A9B7CDB-E827-4D0A-9B3F-56F446F3DD4C}"/>
    <cellStyle name="20% - Accent5 32 2" xfId="50716" xr:uid="{BBD123B4-F2B8-4F2F-9CDB-6670BF07CD73}"/>
    <cellStyle name="20% - Accent5 33" xfId="50717" xr:uid="{33C40DBC-1B35-4E7D-8591-D285FFCB355A}"/>
    <cellStyle name="20% - Accent5 34" xfId="50718" xr:uid="{4C90BCF7-25EF-4A32-8DC5-47EE5A0AE8D8}"/>
    <cellStyle name="20% - Accent5 35" xfId="50719" xr:uid="{079C5DE3-728B-4619-8A1B-3893F2FC7939}"/>
    <cellStyle name="20% - Accent5 36" xfId="50720" xr:uid="{EEA8B8C3-E16B-4E05-9BDF-9C90F1A43615}"/>
    <cellStyle name="20% - Accent5 37" xfId="50721" xr:uid="{53AA9663-4663-4CEA-9447-BD5F21C11B11}"/>
    <cellStyle name="20% - Accent5 38" xfId="50722" xr:uid="{5E37EA4D-5D3A-4D61-AF29-4AEC38E2A872}"/>
    <cellStyle name="20% - Accent5 39" xfId="50723" xr:uid="{BE2A687D-E8A1-44A1-873F-D7323DBEEF08}"/>
    <cellStyle name="20% - Accent5 4" xfId="361" xr:uid="{34FE9FAB-5FDE-47EC-BB5A-8E3952D3925A}"/>
    <cellStyle name="20% - Accent5 4 2" xfId="3049" xr:uid="{29848B4E-E4A2-4FEA-B793-8412A9DCA7D2}"/>
    <cellStyle name="20% - Accent5 4 2 2" xfId="45717" xr:uid="{1227E00C-02E5-4163-A3CF-E4D18C1DF476}"/>
    <cellStyle name="20% - Accent5 4 3" xfId="45716" xr:uid="{D3867DA1-A71F-4AB7-A53A-D52DAB572AED}"/>
    <cellStyle name="20% - Accent5 4 3 2" xfId="50724" xr:uid="{143E02F9-BF74-42BF-A422-0B9CFC9ED602}"/>
    <cellStyle name="20% - Accent5 4 3_Apart tables" xfId="52500" xr:uid="{D5EF2ABD-845D-4006-8731-15E2C55EF8D2}"/>
    <cellStyle name="20% - Accent5 4_2. Property deals" xfId="3050" xr:uid="{99477815-A703-4AD7-B1F4-204C916FEFB0}"/>
    <cellStyle name="20% - Accent5 40" xfId="50725" xr:uid="{81BDA815-1283-4261-8ED8-3B3E628EF1ED}"/>
    <cellStyle name="20% - Accent5 41" xfId="50726" xr:uid="{22398276-3E2C-44CF-AD73-D5A55798EB96}"/>
    <cellStyle name="20% - Accent5 42" xfId="53242" xr:uid="{5E3FFED4-D128-486C-9749-26460BDB1DF7}"/>
    <cellStyle name="20% - Accent5 5" xfId="362" xr:uid="{DCDCC1C3-9F34-42BC-AD3A-D1987331D9CE}"/>
    <cellStyle name="20% - Accent5 5 2" xfId="50727" xr:uid="{3FCD2EB3-26DB-4BF5-96E1-B70AB7E348CA}"/>
    <cellStyle name="20% - Accent5 5 3" xfId="50728" xr:uid="{B9935D91-EA64-4A9B-9E86-0FADF7D56034}"/>
    <cellStyle name="20% - Accent5 6" xfId="363" xr:uid="{D517E575-CC1C-40AB-ABA9-CC521F54F03E}"/>
    <cellStyle name="20% - Accent5 6 2" xfId="50729" xr:uid="{A5ADE524-EFF8-43A4-B132-3DBC5945ACFA}"/>
    <cellStyle name="20% - Accent5 6 3" xfId="50730" xr:uid="{81D1332B-B96A-44F9-9689-05F39D8FC738}"/>
    <cellStyle name="20% - Accent5 7" xfId="364" xr:uid="{C78CAB80-AB9F-40D7-903A-801545A03E25}"/>
    <cellStyle name="20% - Accent5 7 2" xfId="50731" xr:uid="{3BF7FBC3-1914-485B-BB90-2F5C0968A015}"/>
    <cellStyle name="20% - Accent5 7 3" xfId="50732" xr:uid="{7CAE303C-A26C-4AC6-B8CA-58B79C9E38F9}"/>
    <cellStyle name="20% - Accent5 7 4" xfId="50733" xr:uid="{18CEE36A-5AB4-4DDE-86A4-E19964FEAD80}"/>
    <cellStyle name="20% - Accent5 8" xfId="365" xr:uid="{FEAAF1C2-09D0-4EEA-925D-2228360236A6}"/>
    <cellStyle name="20% - Accent5 8 2" xfId="50734" xr:uid="{5C33B2FA-9F56-42F0-84DB-7F44F987035C}"/>
    <cellStyle name="20% - Accent5 8 3" xfId="50735" xr:uid="{421A1B4B-435C-4260-B080-3108A007579A}"/>
    <cellStyle name="20% - Accent5 8 4" xfId="50736" xr:uid="{C6DA0FEE-E4D7-4E4A-9953-4AFCB93392F2}"/>
    <cellStyle name="20% - Accent5 9" xfId="366" xr:uid="{F2726917-779E-42DA-A547-A7ACB3794D34}"/>
    <cellStyle name="20% - Accent5 9 2" xfId="50737" xr:uid="{732D5F16-D550-4B60-8EBF-7FE033DC362A}"/>
    <cellStyle name="20% - Accent5 9 3" xfId="50738" xr:uid="{D051B3DA-5571-4F6A-BCD2-E1CFB98E03D7}"/>
    <cellStyle name="20% - Accent5 9 4" xfId="50739" xr:uid="{A7C70276-50A5-4B27-85B3-722C2543F42F}"/>
    <cellStyle name="20% - Accent6" xfId="34" builtinId="50" customBuiltin="1"/>
    <cellStyle name="20% - Accent6 10" xfId="39614" xr:uid="{041B0944-717E-49F9-B07E-182D63D3AAA9}"/>
    <cellStyle name="20% - Accent6 10 2" xfId="47711" xr:uid="{F8602C56-3011-4F86-8ABA-DD9240486FBE}"/>
    <cellStyle name="20% - Accent6 10_Apart tables" xfId="52501" xr:uid="{8FE9ACF0-E394-4F78-8AD3-452ED3BC6A63}"/>
    <cellStyle name="20% - Accent6 11" xfId="50740" xr:uid="{F94F1CE0-5148-41B4-A65F-F8F6BD0D38C2}"/>
    <cellStyle name="20% - Accent6 11 2" xfId="50741" xr:uid="{18F92A81-8901-4925-9F4D-B377547CBC15}"/>
    <cellStyle name="20% - Accent6 12" xfId="50742" xr:uid="{3FF10D66-5AE4-41A7-B615-90449B5973AA}"/>
    <cellStyle name="20% - Accent6 12 2" xfId="50743" xr:uid="{2B87BE85-788E-47F6-9B48-DF3CA5B4DC3C}"/>
    <cellStyle name="20% - Accent6 13" xfId="50744" xr:uid="{0502404F-3C9A-4518-8B6B-DF9C6EEFDC53}"/>
    <cellStyle name="20% - Accent6 13 2" xfId="50745" xr:uid="{5528F7FC-EBCE-431F-919B-23EFC1DE47DD}"/>
    <cellStyle name="20% - Accent6 14" xfId="50746" xr:uid="{A8D59A09-AFF2-4873-886F-24E1E59FC841}"/>
    <cellStyle name="20% - Accent6 14 2" xfId="50747" xr:uid="{30E9CC47-E7F4-40A9-8106-03C737089C9B}"/>
    <cellStyle name="20% - Accent6 15" xfId="50748" xr:uid="{7465AB25-45AA-46E8-8D98-80018D301E65}"/>
    <cellStyle name="20% - Accent6 15 2" xfId="50749" xr:uid="{BEA2D60F-4D0E-4747-912E-77174BA5B129}"/>
    <cellStyle name="20% - Accent6 16" xfId="50750" xr:uid="{1840D80F-03B9-4A2C-B271-F0DE543BA23B}"/>
    <cellStyle name="20% - Accent6 16 2" xfId="50751" xr:uid="{7A3F2D5B-0A18-4EF3-BFE5-05D4E13708FA}"/>
    <cellStyle name="20% - Accent6 17" xfId="50752" xr:uid="{10B5C934-B9A7-4934-B6BB-2E96AEA6640C}"/>
    <cellStyle name="20% - Accent6 17 2" xfId="50753" xr:uid="{DDDE1652-2FF5-4863-80E8-232A4F53F083}"/>
    <cellStyle name="20% - Accent6 18" xfId="50754" xr:uid="{105AFDCB-AD5A-4A0B-91C9-6D5AF2906A81}"/>
    <cellStyle name="20% - Accent6 18 2" xfId="50755" xr:uid="{DA98CA33-5E29-4D51-8303-28D11797E780}"/>
    <cellStyle name="20% - Accent6 19" xfId="50756" xr:uid="{74060134-02AA-44C1-9D83-1B712F0AC107}"/>
    <cellStyle name="20% - Accent6 19 2" xfId="50757" xr:uid="{E1D8F603-0B64-4215-88C8-30D5C21AE400}"/>
    <cellStyle name="20% - Accent6 2" xfId="48" xr:uid="{38CE9130-0784-4032-8C17-03A0D4EAC45F}"/>
    <cellStyle name="20% - Accent6 2 10" xfId="3051" xr:uid="{1EB9F8A5-C412-458D-9C36-110CE034F234}"/>
    <cellStyle name="20% - Accent6 2 11" xfId="36523" xr:uid="{85D9D0F0-D944-4BD4-A6BB-FAA58A06BDCC}"/>
    <cellStyle name="20% - Accent6 2 12" xfId="42177" xr:uid="{522F5A7C-3602-497E-A318-7FEE6309760D}"/>
    <cellStyle name="20% - Accent6 2 2" xfId="367" xr:uid="{525A8AF5-1A05-4C07-B4FE-07E144AE08C8}"/>
    <cellStyle name="20% - Accent6 2 2 2" xfId="31544" xr:uid="{BBD72D3C-94D9-42E4-8126-D697B4344A3E}"/>
    <cellStyle name="20% - Accent6 2 2 2 2" xfId="50758" xr:uid="{ABA03E13-7767-4695-BBB2-C087A94C90DE}"/>
    <cellStyle name="20% - Accent6 2 2 2 3" xfId="50759" xr:uid="{9A113C39-A58F-4458-B237-BCE9A957F4D1}"/>
    <cellStyle name="20% - Accent6 2 2 3" xfId="50760" xr:uid="{BB894A4D-4B83-4EF8-B9C5-7BFCC2C7DFE2}"/>
    <cellStyle name="20% - Accent6 2 2 4" xfId="50761" xr:uid="{935B79AB-0D64-499B-97B4-5D601309EADD}"/>
    <cellStyle name="20% - Accent6 2 2 5" xfId="50762" xr:uid="{360AA43C-9742-43B1-8D16-B407663EEA82}"/>
    <cellStyle name="20% - Accent6 2 3" xfId="368" xr:uid="{2A1EFA48-2D75-4358-B926-FD70CD57957B}"/>
    <cellStyle name="20% - Accent6 2 3 2" xfId="50763" xr:uid="{24CB20CC-2EB2-421D-B8FC-BEDBEF2396C9}"/>
    <cellStyle name="20% - Accent6 2 3 3" xfId="50764" xr:uid="{E63CE6AC-313C-434F-AF2C-E85B2B2DF053}"/>
    <cellStyle name="20% - Accent6 2 4" xfId="369" xr:uid="{F7B95C0B-641D-40C0-99CA-FCBCA9ED8B9D}"/>
    <cellStyle name="20% - Accent6 2 4 2" xfId="50765" xr:uid="{66B5330C-444F-48C2-90E7-A5E3D20444BF}"/>
    <cellStyle name="20% - Accent6 2 5" xfId="370" xr:uid="{D755161B-75F7-48B3-A724-7AFCBF4DDB91}"/>
    <cellStyle name="20% - Accent6 2 6" xfId="371" xr:uid="{1F85C21D-E581-4CA8-A1CC-EFEA026FCBD1}"/>
    <cellStyle name="20% - Accent6 2 7" xfId="372" xr:uid="{9456FD7A-549B-4BE2-AEAB-C1F932EAAE87}"/>
    <cellStyle name="20% - Accent6 2 8" xfId="373" xr:uid="{FEFB279E-E626-4880-93F2-385E7CE96CA8}"/>
    <cellStyle name="20% - Accent6 2 9" xfId="374" xr:uid="{18D89FA1-1E28-43FC-B34B-62C645EE6A9B}"/>
    <cellStyle name="20% - Accent6 2 9 2" xfId="3052" xr:uid="{BCA72195-D02B-4F04-AE79-9142B533EDB1}"/>
    <cellStyle name="20% - Accent6 2 9 3" xfId="45730" xr:uid="{3500B675-3700-4BA2-BCD9-F59D0D4B6527}"/>
    <cellStyle name="20% - Accent6 2 9_1" xfId="50766" xr:uid="{E01794C5-D005-44FB-8A13-1C3A84B47EEB}"/>
    <cellStyle name="20% - Accent6 2_3. Loans" xfId="3053" xr:uid="{446D9E10-1248-4ED4-B13D-11D01EEBEF4B}"/>
    <cellStyle name="20% - Accent6 20" xfId="50767" xr:uid="{38389F1B-6F74-448A-A004-C462497C5761}"/>
    <cellStyle name="20% - Accent6 20 2" xfId="50768" xr:uid="{BC4BD659-F5EF-4942-835A-72EC82FE9909}"/>
    <cellStyle name="20% - Accent6 21" xfId="50769" xr:uid="{088B4975-9819-4FB3-841E-326D8457B7EA}"/>
    <cellStyle name="20% - Accent6 21 2" xfId="50770" xr:uid="{04B8A2D3-D435-4E17-93E3-08A1C93560AE}"/>
    <cellStyle name="20% - Accent6 22" xfId="50771" xr:uid="{EE86E72B-00B3-4D89-858E-BF5F30703EFA}"/>
    <cellStyle name="20% - Accent6 22 2" xfId="50772" xr:uid="{54621E95-0E44-4780-B675-64C59D8AF229}"/>
    <cellStyle name="20% - Accent6 23" xfId="50773" xr:uid="{5A773FB0-B5D4-46C2-A9E6-567C6C75D1AE}"/>
    <cellStyle name="20% - Accent6 23 2" xfId="50774" xr:uid="{7F5A169D-4717-4486-85CE-CA57595EC59F}"/>
    <cellStyle name="20% - Accent6 24" xfId="50775" xr:uid="{6C5B7777-AD41-4DB0-A48D-D3B5A75D1563}"/>
    <cellStyle name="20% - Accent6 24 2" xfId="50776" xr:uid="{E071BB0A-1789-4253-9195-0C9B267358F6}"/>
    <cellStyle name="20% - Accent6 25" xfId="50777" xr:uid="{3B86722F-4B62-4716-B89D-2BE34DA052F7}"/>
    <cellStyle name="20% - Accent6 25 2" xfId="50778" xr:uid="{A90BA22E-8FDC-4F01-AE86-A9DFF95158A0}"/>
    <cellStyle name="20% - Accent6 26" xfId="50779" xr:uid="{109A4295-289C-4850-8832-F86A4E0F32C6}"/>
    <cellStyle name="20% - Accent6 26 2" xfId="50780" xr:uid="{E7CC46D6-F5CC-4FA0-A862-1ECCE6379D53}"/>
    <cellStyle name="20% - Accent6 27" xfId="50781" xr:uid="{65B712DE-8E09-4BD6-A074-623E3DBC86D6}"/>
    <cellStyle name="20% - Accent6 27 2" xfId="50782" xr:uid="{8D94688B-18CB-4537-B561-6AF97A0EA859}"/>
    <cellStyle name="20% - Accent6 28" xfId="50783" xr:uid="{A7C390CE-B26D-403A-BF3B-869BEE63F774}"/>
    <cellStyle name="20% - Accent6 28 2" xfId="50784" xr:uid="{7C7874C3-EFCC-4AFE-803A-451A1D127FFC}"/>
    <cellStyle name="20% - Accent6 29" xfId="50785" xr:uid="{A827D0CE-62DF-479D-9496-ECA44A10D94C}"/>
    <cellStyle name="20% - Accent6 29 2" xfId="50786" xr:uid="{F9CF1611-1C0D-49AC-9F58-6021F26E67BB}"/>
    <cellStyle name="20% - Accent6 3" xfId="375" xr:uid="{ACB36541-AAE7-48F7-8064-8467D982C902}"/>
    <cellStyle name="20% - Accent6 3 2" xfId="376" xr:uid="{C79230DE-AEF7-4469-8751-62876A7E3703}"/>
    <cellStyle name="20% - Accent6 3 2 2" xfId="3054" xr:uid="{41A0C3AF-BB16-4AE4-8C2E-E9555633D7DD}"/>
    <cellStyle name="20% - Accent6 3 2 2 2" xfId="45733" xr:uid="{D3BCAC50-CE9D-4FAA-AB35-E5C3B0D4FC0E}"/>
    <cellStyle name="20% - Accent6 3 2 3" xfId="45732" xr:uid="{8434BD5C-2EB3-4264-B83B-14B7A4D1636D}"/>
    <cellStyle name="20% - Accent6 3 2_2. Property deals" xfId="3055" xr:uid="{6B3A79AC-17E0-466A-80F4-89C3954DBDDB}"/>
    <cellStyle name="20% - Accent6 3 3" xfId="3056" xr:uid="{069EF168-37EF-47DA-B403-3B1BA3AB20DD}"/>
    <cellStyle name="20% - Accent6 3 3 2" xfId="45734" xr:uid="{C299BF89-EFBB-4FED-BBE4-0F68961021DA}"/>
    <cellStyle name="20% - Accent6 3 3_Bought properties" xfId="50787" xr:uid="{52181455-2444-4161-9797-4C1B77DF4DF7}"/>
    <cellStyle name="20% - Accent6 3 4" xfId="31545" xr:uid="{CFC03784-9095-4536-9B9D-D0D3B5B0B633}"/>
    <cellStyle name="20% - Accent6 3 5" xfId="39547" xr:uid="{9643351B-7BE7-4F92-B510-525AECACF781}"/>
    <cellStyle name="20% - Accent6 3 6" xfId="39596" xr:uid="{69FDBF17-AA0E-494A-AB6A-F45C7ED4A111}"/>
    <cellStyle name="20% - Accent6 3 7" xfId="45731" xr:uid="{D33ACDEB-56AE-4097-B3C5-0868E6D0983F}"/>
    <cellStyle name="20% - Accent6 3_2. Property deals" xfId="3057" xr:uid="{1F5F5EA3-5CCD-439C-B78B-738AC131D22E}"/>
    <cellStyle name="20% - Accent6 30" xfId="50788" xr:uid="{2F571493-95F2-4F99-BDB6-1F947D1AFEA3}"/>
    <cellStyle name="20% - Accent6 30 2" xfId="50789" xr:uid="{61065493-E5F1-4F50-8B72-C0C244170956}"/>
    <cellStyle name="20% - Accent6 31" xfId="50790" xr:uid="{E5833BAF-EAA0-41D7-893B-814810A5F53C}"/>
    <cellStyle name="20% - Accent6 31 2" xfId="50791" xr:uid="{071E22BA-EE86-452B-A7F7-E9B7DA02AA7C}"/>
    <cellStyle name="20% - Accent6 32" xfId="50792" xr:uid="{3095EDBC-33DF-4CCF-AD77-737CD458736F}"/>
    <cellStyle name="20% - Accent6 32 2" xfId="50793" xr:uid="{5552DBCD-A075-4753-94FD-15C6E2AADD2F}"/>
    <cellStyle name="20% - Accent6 33" xfId="50794" xr:uid="{7EAE3F83-C0CD-4E60-8A5C-8F062D80B3B4}"/>
    <cellStyle name="20% - Accent6 34" xfId="50795" xr:uid="{D0D3D134-C37D-4E22-802A-D8356815AC2B}"/>
    <cellStyle name="20% - Accent6 35" xfId="50796" xr:uid="{29B55FBE-4D10-478F-AF5A-4E2E38C19D6B}"/>
    <cellStyle name="20% - Accent6 36" xfId="50797" xr:uid="{EFBB6EB7-EE74-4418-817F-CF21E00532E2}"/>
    <cellStyle name="20% - Accent6 37" xfId="50798" xr:uid="{406A8621-EC7B-4279-875C-BB8FF767A599}"/>
    <cellStyle name="20% - Accent6 38" xfId="50799" xr:uid="{BC15572D-3E30-487A-9150-063071686CB5}"/>
    <cellStyle name="20% - Accent6 39" xfId="50800" xr:uid="{A76E7879-198D-42F4-89AC-AB24CC00CADC}"/>
    <cellStyle name="20% - Accent6 4" xfId="377" xr:uid="{492F9C97-902D-47F6-8054-F45DE96B073C}"/>
    <cellStyle name="20% - Accent6 4 2" xfId="3058" xr:uid="{6A90CD00-4236-475D-8FEC-0143282C4EBF}"/>
    <cellStyle name="20% - Accent6 4 2 2" xfId="45736" xr:uid="{51A3BEB9-9200-441C-A3BB-6017F44CA5D2}"/>
    <cellStyle name="20% - Accent6 4 3" xfId="45735" xr:uid="{1EEC7E16-41B7-493D-9060-5C77631B278E}"/>
    <cellStyle name="20% - Accent6 4 3 2" xfId="50801" xr:uid="{C17477EB-8BCE-468E-840C-12F50FBF1AD4}"/>
    <cellStyle name="20% - Accent6 4 3_Apart tables" xfId="52502" xr:uid="{3934FC97-CD3B-482F-A9C8-CBF9F40C2F85}"/>
    <cellStyle name="20% - Accent6 4_2. Property deals" xfId="3059" xr:uid="{352B7803-2488-4710-A838-C2C7527CACD5}"/>
    <cellStyle name="20% - Accent6 40" xfId="50802" xr:uid="{8205153E-B3D7-4DF3-B460-653FE3FF37DB}"/>
    <cellStyle name="20% - Accent6 41" xfId="50803" xr:uid="{3237452E-7636-4BC0-A316-9F1432AE7B6F}"/>
    <cellStyle name="20% - Accent6 42" xfId="53246" xr:uid="{84EFE1DC-894D-4627-BBF9-F58645E7480F}"/>
    <cellStyle name="20% - Accent6 5" xfId="378" xr:uid="{B65CC892-B247-43FC-AD08-9255A3410A3D}"/>
    <cellStyle name="20% - Accent6 5 2" xfId="50804" xr:uid="{4EAEB6BD-D60E-4FE9-968B-B9C1393F0813}"/>
    <cellStyle name="20% - Accent6 5 3" xfId="50805" xr:uid="{193B20A7-85F8-4013-8E9E-CD34F28BC9BC}"/>
    <cellStyle name="20% - Accent6 6" xfId="379" xr:uid="{17477275-F63B-4BFD-80E2-0A2268B2B8BA}"/>
    <cellStyle name="20% - Accent6 6 2" xfId="50806" xr:uid="{E6EFE8C4-0C3B-40CF-B5A3-DC142AB0A05A}"/>
    <cellStyle name="20% - Accent6 6 3" xfId="50807" xr:uid="{04AF4092-DF06-48E2-8F35-6DA857A7EFFB}"/>
    <cellStyle name="20% - Accent6 7" xfId="380" xr:uid="{49B4F9E7-5206-4BA7-8A1F-C1E136087FC1}"/>
    <cellStyle name="20% - Accent6 7 2" xfId="50808" xr:uid="{997191E1-9E60-4F43-B243-A24F600964DD}"/>
    <cellStyle name="20% - Accent6 7 3" xfId="50809" xr:uid="{2542A2B4-C4CA-4786-97B0-146681EDC7D4}"/>
    <cellStyle name="20% - Accent6 7 4" xfId="50810" xr:uid="{B85B6246-0D61-4863-B8A2-40BA66D2E587}"/>
    <cellStyle name="20% - Accent6 8" xfId="381" xr:uid="{C1FD6FC9-7A8C-44C5-A2B3-58CDA2C14BB2}"/>
    <cellStyle name="20% - Accent6 8 2" xfId="50811" xr:uid="{8F0E4D88-C98C-4871-985D-92BC572F09AC}"/>
    <cellStyle name="20% - Accent6 8 3" xfId="50812" xr:uid="{3FBAAF9A-44EC-4347-B95C-699688E8E088}"/>
    <cellStyle name="20% - Accent6 8 4" xfId="50813" xr:uid="{CDECE44F-91C9-464C-9A51-76D2276579C9}"/>
    <cellStyle name="20% - Accent6 9" xfId="382" xr:uid="{046DA668-705F-47AA-962C-076FA0B17A03}"/>
    <cellStyle name="20% - Accent6 9 2" xfId="50814" xr:uid="{25A3184E-AB00-4B4D-BEA2-C4110DBFD2B6}"/>
    <cellStyle name="20% - Accent6 9 3" xfId="50815" xr:uid="{3320B014-E3BD-4823-AC8D-431F486D15DB}"/>
    <cellStyle name="20% - Accent6 9 4" xfId="50816" xr:uid="{3CC447B7-FE6B-4590-B0F8-965AFEFA1CBA}"/>
    <cellStyle name="20% - Akzent1" xfId="49" xr:uid="{34AE77BC-B0B5-46F7-9F92-77E3C15D9A9E}"/>
    <cellStyle name="20% - Akzent1 10" xfId="45742" xr:uid="{1A00B6C0-03F2-4B8D-AD73-0DB8D532D0C2}"/>
    <cellStyle name="20% - Akzent1 2" xfId="383" xr:uid="{30087008-4B0B-4CC8-BDB8-8C5336BAC232}"/>
    <cellStyle name="20% - Akzent1 2 2" xfId="384" xr:uid="{E00A8722-31A9-47C9-972D-99662738E37A}"/>
    <cellStyle name="20% - Akzent1 2 2 2" xfId="3060" xr:uid="{EF0D58AC-CD77-4B5A-987F-750757ABD5E6}"/>
    <cellStyle name="20% - Akzent1 2 2 2 2" xfId="3061" xr:uid="{78FEB025-4304-43FB-BB46-C4A537D43236}"/>
    <cellStyle name="20% - Akzent1 2 2 2 3" xfId="47713" xr:uid="{4A0ADE16-0458-44CD-AC68-E609DDC45B5B}"/>
    <cellStyle name="20% - Akzent1 2 2 2_3. Loans" xfId="3062" xr:uid="{732998EC-2865-4FAC-90A1-FD824B11AEEF}"/>
    <cellStyle name="20% - Akzent1 2 2 3" xfId="3063" xr:uid="{92B4108D-070F-4210-8029-4AF1BA1C489B}"/>
    <cellStyle name="20% - Akzent1 2 2 4" xfId="36526" xr:uid="{3989A8D1-118D-403E-A81B-00DE07DFC27F}"/>
    <cellStyle name="20% - Akzent1 2 2 5" xfId="38384" xr:uid="{6BAECD43-66B1-4420-B0F3-A97D3B02D311}"/>
    <cellStyle name="20% - Akzent1 2 2 6" xfId="45744" xr:uid="{45B2462A-22A7-412D-9804-5528854FAB4D}"/>
    <cellStyle name="20% - Akzent1 2 2_3. Loans" xfId="3064" xr:uid="{3CE21BB7-FF10-468C-8894-CA9646182BC0}"/>
    <cellStyle name="20% - Akzent1 2 3" xfId="3065" xr:uid="{58445F6B-A73F-47C9-AE8D-687AE3A6D8D4}"/>
    <cellStyle name="20% - Akzent1 2 3 2" xfId="3066" xr:uid="{4B4F22C6-A524-4F3E-8314-655A1B83BABF}"/>
    <cellStyle name="20% - Akzent1 2 3 3" xfId="45745" xr:uid="{DD1CE5D3-4BC5-4AED-8FBA-88063DDA3D52}"/>
    <cellStyle name="20% - Akzent1 2 3_3. Loans" xfId="3067" xr:uid="{0217F311-C1E6-420E-8AC2-E7B0F804385F}"/>
    <cellStyle name="20% - Akzent1 2 4" xfId="3068" xr:uid="{1C4C487B-D01E-4C5C-8567-9D96A15C0521}"/>
    <cellStyle name="20% - Akzent1 2 5" xfId="36525" xr:uid="{3525B2B4-BE33-4EA6-9004-21D547C309F9}"/>
    <cellStyle name="20% - Akzent1 2 6" xfId="38385" xr:uid="{C5D0D53A-8417-4ECD-9EEB-A7A852F49684}"/>
    <cellStyle name="20% - Akzent1 2 7" xfId="45743" xr:uid="{8CDAA45E-6E94-4800-BA6C-1F522E39D91F}"/>
    <cellStyle name="20% - Akzent1 2_1" xfId="49079" xr:uid="{FF932815-C06C-4F2F-90F8-24DBEE61A1B4}"/>
    <cellStyle name="20% - Akzent1 3" xfId="385" xr:uid="{25FAF24B-989E-48CD-A52D-A60E6873BC1D}"/>
    <cellStyle name="20% - Akzent1 3 2" xfId="386" xr:uid="{84E8D36C-7995-4AF5-9D47-E595D0066753}"/>
    <cellStyle name="20% - Akzent1 3 2 2" xfId="3069" xr:uid="{8775EDDB-4CF5-40A5-9387-AED8EB8B33A3}"/>
    <cellStyle name="20% - Akzent1 3 2 2 2" xfId="3070" xr:uid="{91586B18-2CF8-4FE5-81FD-D793122282F7}"/>
    <cellStyle name="20% - Akzent1 3 2 2 3" xfId="47714" xr:uid="{311417A7-A8C7-48A1-81B7-BF9467FE6EFC}"/>
    <cellStyle name="20% - Akzent1 3 2 2_3. Loans" xfId="3071" xr:uid="{D45A634D-17AF-4B9B-B73D-7325C53F6D87}"/>
    <cellStyle name="20% - Akzent1 3 2 3" xfId="3072" xr:uid="{5D387D71-E790-4D9C-AD38-0B504C109ACE}"/>
    <cellStyle name="20% - Akzent1 3 2 4" xfId="36528" xr:uid="{F3119B3D-DDF2-4628-AEF4-ABE60DEC19CA}"/>
    <cellStyle name="20% - Akzent1 3 2 5" xfId="38382" xr:uid="{6E5F856D-B325-4940-830B-A55FADD71208}"/>
    <cellStyle name="20% - Akzent1 3 2 6" xfId="45747" xr:uid="{44824E90-E823-4406-8589-F9AA76A708BA}"/>
    <cellStyle name="20% - Akzent1 3 2_3. Loans" xfId="3073" xr:uid="{2D2B581E-7F7E-40D2-8C94-489A5FDE2773}"/>
    <cellStyle name="20% - Akzent1 3 3" xfId="3074" xr:uid="{2720BD5C-1E22-4A83-8185-2B32F71040FA}"/>
    <cellStyle name="20% - Akzent1 3 3 2" xfId="3075" xr:uid="{3C9E6379-2611-471B-913E-0A52E309DA9B}"/>
    <cellStyle name="20% - Akzent1 3 3 3" xfId="45748" xr:uid="{90248F52-E8E6-464E-BF2B-707EA5852158}"/>
    <cellStyle name="20% - Akzent1 3 3_3. Loans" xfId="3076" xr:uid="{39A7A6F1-B3A3-4C0A-81BC-281F76215C13}"/>
    <cellStyle name="20% - Akzent1 3 4" xfId="3077" xr:uid="{F9098F6C-D403-4E0A-AD14-DE6D1E952FFC}"/>
    <cellStyle name="20% - Akzent1 3 5" xfId="36527" xr:uid="{AE33E232-542B-4CCA-8A31-8500FF28DC6A}"/>
    <cellStyle name="20% - Akzent1 3 6" xfId="38383" xr:uid="{51E162B6-0B64-4104-B554-E39231EF2F00}"/>
    <cellStyle name="20% - Akzent1 3 7" xfId="45746" xr:uid="{B7BF81BC-E0F7-4846-9848-E1ED5CA9D2B6}"/>
    <cellStyle name="20% - Akzent1 3_1" xfId="49080" xr:uid="{E1F25A27-092F-4ACA-95DD-F7BAEB240B86}"/>
    <cellStyle name="20% - Akzent1 4" xfId="3078" xr:uid="{C890F0CF-C5FA-49E5-8D13-F571E032EFAA}"/>
    <cellStyle name="20% - Akzent1 4 2" xfId="39548" xr:uid="{04D82B98-DE8C-4003-8C5E-C1DFBAFCDDE8}"/>
    <cellStyle name="20% - Akzent1 4 3" xfId="45749" xr:uid="{328F54BD-3A81-41E8-8B00-8DB76E5A5E8F}"/>
    <cellStyle name="20% - Akzent1 4_MGMT_REP" xfId="42178" xr:uid="{E19A3617-EE91-440A-B400-9764BE1AE4AE}"/>
    <cellStyle name="20% - Akzent1 5" xfId="36524" xr:uid="{2F7D7920-1152-437A-8553-9FB8345BB4A4}"/>
    <cellStyle name="20% - Akzent1 5 2" xfId="45750" xr:uid="{B17B8AF7-8975-45F6-91CE-6714E4343E40}"/>
    <cellStyle name="20% - Akzent1 5_Apart tables" xfId="49564" xr:uid="{23B24FA5-A59A-4FBD-AD12-372E983347D6}"/>
    <cellStyle name="20% - Akzent1 6" xfId="38386" xr:uid="{CD7AF7F4-3759-4113-BEA6-022F66A355A8}"/>
    <cellStyle name="20% - Akzent1 7" xfId="44642" xr:uid="{0DE6842A-8AC4-4A7D-A0A6-118B15D0591C}"/>
    <cellStyle name="20% - Akzent1 8" xfId="44813" xr:uid="{211F8863-33FC-4461-BFC4-531D63F19382}"/>
    <cellStyle name="20% - Akzent1 9" xfId="44865" xr:uid="{B143CB82-BA34-45D4-BB84-42CFBC915BBD}"/>
    <cellStyle name="20% - Akzent1_3. Loans" xfId="3079" xr:uid="{C2C5AC4D-0EE2-427B-918F-A8A37D091C2F}"/>
    <cellStyle name="20% - Akzent2" xfId="50" xr:uid="{6D6CE833-C2A8-494A-8E04-BDCAB73C602D}"/>
    <cellStyle name="20% - Akzent2 10" xfId="45751" xr:uid="{E9277DB1-13F5-4D8C-B68F-E0C029F4E7B8}"/>
    <cellStyle name="20% - Akzent2 2" xfId="387" xr:uid="{A6BFA45E-4A52-4CB5-A83F-8B31F496A22B}"/>
    <cellStyle name="20% - Akzent2 2 2" xfId="388" xr:uid="{D470A06C-BABF-42DF-8BE0-F8C1E9BB6377}"/>
    <cellStyle name="20% - Akzent2 2 2 2" xfId="3080" xr:uid="{CF924938-2CC2-427B-B036-391863B5DCB3}"/>
    <cellStyle name="20% - Akzent2 2 2 2 2" xfId="3081" xr:uid="{CAFA6C52-BFFD-41B1-8F8F-4D5A8A67A2F7}"/>
    <cellStyle name="20% - Akzent2 2 2 2 3" xfId="47715" xr:uid="{1D022DFE-17CE-4F8F-AFB3-D9A6EAB2AF92}"/>
    <cellStyle name="20% - Akzent2 2 2 2_3. Loans" xfId="3082" xr:uid="{8244E012-F31E-4A26-940F-D9CC7455E5F1}"/>
    <cellStyle name="20% - Akzent2 2 2 3" xfId="3083" xr:uid="{AE65187C-8FD4-4F71-A795-C5B21C2162DB}"/>
    <cellStyle name="20% - Akzent2 2 2 4" xfId="36531" xr:uid="{4BD22E0E-3BF9-40C8-A6E8-6EE2E4A823BD}"/>
    <cellStyle name="20% - Akzent2 2 2 5" xfId="38379" xr:uid="{1D70732B-2D61-4BFF-AC35-465A5123E5B5}"/>
    <cellStyle name="20% - Akzent2 2 2 6" xfId="45753" xr:uid="{F84DD13C-8419-4C53-9CBE-6967F07A0A60}"/>
    <cellStyle name="20% - Akzent2 2 2_3. Loans" xfId="3084" xr:uid="{4FD3ED19-24AF-45C5-89EF-F8A22CE96CA2}"/>
    <cellStyle name="20% - Akzent2 2 3" xfId="3085" xr:uid="{4D48527C-53A6-4B6E-B479-3451DA99A14D}"/>
    <cellStyle name="20% - Akzent2 2 3 2" xfId="3086" xr:uid="{13C0A43A-D2C4-4380-956E-054BA332C890}"/>
    <cellStyle name="20% - Akzent2 2 3 3" xfId="45754" xr:uid="{8260A00D-9332-4270-812F-FB397A645952}"/>
    <cellStyle name="20% - Akzent2 2 3_3. Loans" xfId="3087" xr:uid="{AD286C23-18C3-4B69-B8D9-2245E95368B6}"/>
    <cellStyle name="20% - Akzent2 2 4" xfId="3088" xr:uid="{71C998EA-027A-458D-AE7F-82B86AFB0B11}"/>
    <cellStyle name="20% - Akzent2 2 5" xfId="36530" xr:uid="{2A0D301D-5BB8-4B8A-82E6-600CF2327AF0}"/>
    <cellStyle name="20% - Akzent2 2 6" xfId="38380" xr:uid="{9AB54A13-365E-49D4-8031-E99D54B99C3F}"/>
    <cellStyle name="20% - Akzent2 2 7" xfId="45752" xr:uid="{16148209-2445-42B6-BD4B-EDC66C942920}"/>
    <cellStyle name="20% - Akzent2 2_1" xfId="49081" xr:uid="{F9165866-8F3E-4607-A117-5E80A2B5938A}"/>
    <cellStyle name="20% - Akzent2 3" xfId="389" xr:uid="{5CC786A0-17B4-4C68-A957-242594177230}"/>
    <cellStyle name="20% - Akzent2 3 2" xfId="390" xr:uid="{EF11DF2F-7AD2-4E53-A693-8E5359D4522E}"/>
    <cellStyle name="20% - Akzent2 3 2 2" xfId="3089" xr:uid="{DCBA46CA-DB9F-4BD2-A308-61939A194495}"/>
    <cellStyle name="20% - Akzent2 3 2 2 2" xfId="3090" xr:uid="{2AF09A08-D34B-403D-A265-343555F11BA3}"/>
    <cellStyle name="20% - Akzent2 3 2 2 3" xfId="47716" xr:uid="{281FA56D-75EC-42F9-A4DC-C7364439490A}"/>
    <cellStyle name="20% - Akzent2 3 2 2_3. Loans" xfId="3091" xr:uid="{BA2B3271-B6AE-4E39-9A78-4C8D3900D5E6}"/>
    <cellStyle name="20% - Akzent2 3 2 3" xfId="3092" xr:uid="{F4E0ECEF-9F09-472F-BEAF-1453B10B23EB}"/>
    <cellStyle name="20% - Akzent2 3 2 4" xfId="36533" xr:uid="{29E0F8CB-6AC7-4572-BEB0-DF228CD22342}"/>
    <cellStyle name="20% - Akzent2 3 2 5" xfId="38377" xr:uid="{7E9BB9CB-2000-4CE7-B2F8-625A991E72EF}"/>
    <cellStyle name="20% - Akzent2 3 2 6" xfId="45756" xr:uid="{21A00857-9D9B-4C1F-8B4D-7AA43E48C581}"/>
    <cellStyle name="20% - Akzent2 3 2_3. Loans" xfId="3093" xr:uid="{F295FCAE-1ADD-496B-9DE4-96E403415E29}"/>
    <cellStyle name="20% - Akzent2 3 3" xfId="3094" xr:uid="{203459AB-568C-4B3A-BDFB-D58392E8A8B9}"/>
    <cellStyle name="20% - Akzent2 3 3 2" xfId="3095" xr:uid="{85E13053-E7AB-4494-99CD-CB2A70671A9F}"/>
    <cellStyle name="20% - Akzent2 3 3 3" xfId="45757" xr:uid="{4725BAAE-678B-49CA-9CAA-1A417003364C}"/>
    <cellStyle name="20% - Akzent2 3 3_3. Loans" xfId="3096" xr:uid="{DA794624-F6A4-4114-992D-58D16920402B}"/>
    <cellStyle name="20% - Akzent2 3 4" xfId="3097" xr:uid="{58D9D0AB-14EA-4198-86EB-9746ACF6BC9A}"/>
    <cellStyle name="20% - Akzent2 3 5" xfId="36532" xr:uid="{9258A984-37AD-48BA-94E8-468754B5BB23}"/>
    <cellStyle name="20% - Akzent2 3 6" xfId="38378" xr:uid="{92626C25-2342-4CE5-9C5E-1ABAF88142EA}"/>
    <cellStyle name="20% - Akzent2 3 7" xfId="45755" xr:uid="{0B66083C-2110-4749-A6D0-830A58E5947E}"/>
    <cellStyle name="20% - Akzent2 3_1" xfId="49082" xr:uid="{2D39224B-2397-4ECB-9DC2-CF525D08D703}"/>
    <cellStyle name="20% - Akzent2 4" xfId="3098" xr:uid="{D908F9E8-383F-4D64-8616-9F40AE917B0B}"/>
    <cellStyle name="20% - Akzent2 4 2" xfId="39549" xr:uid="{4487BE62-CC10-4467-A7F0-D4CB4FFA9F91}"/>
    <cellStyle name="20% - Akzent2 4 3" xfId="45758" xr:uid="{B2DFF19B-F1E4-4FB8-A1B4-D85C32D35541}"/>
    <cellStyle name="20% - Akzent2 4_MGMT_REP" xfId="42179" xr:uid="{072ADAC6-01C8-4CA4-9D3D-2050F4380679}"/>
    <cellStyle name="20% - Akzent2 5" xfId="36529" xr:uid="{551D9A5D-2A77-4C1D-839E-35CE4AF2150F}"/>
    <cellStyle name="20% - Akzent2 5 2" xfId="45759" xr:uid="{D9EDC8DF-DD12-4C9A-8D51-A519ED923582}"/>
    <cellStyle name="20% - Akzent2 5_Apart tables" xfId="49565" xr:uid="{136E4688-DF2D-4484-AA7F-16FA1A079509}"/>
    <cellStyle name="20% - Akzent2 6" xfId="38381" xr:uid="{1D848263-92B2-4B0B-87EC-6AF6A293A4C9}"/>
    <cellStyle name="20% - Akzent2 7" xfId="44643" xr:uid="{8E249557-F4C1-4956-B0A0-7A89B76118E5}"/>
    <cellStyle name="20% - Akzent2 8" xfId="44811" xr:uid="{8C607BB4-D848-4FB8-8B0F-0D27B106DA72}"/>
    <cellStyle name="20% - Akzent2 9" xfId="44864" xr:uid="{FC6AA19B-B73D-4113-8414-9D41393AF446}"/>
    <cellStyle name="20% - Akzent2_3. Loans" xfId="3099" xr:uid="{32E1F377-407F-494D-A382-D9BBD80787FD}"/>
    <cellStyle name="20% - Akzent3" xfId="51" xr:uid="{425BD623-64CC-42BE-8C09-54B8587EFCFC}"/>
    <cellStyle name="20% - Akzent3 10" xfId="45760" xr:uid="{35D4B5DC-2958-4D74-B87C-B3CDD5640E15}"/>
    <cellStyle name="20% - Akzent3 2" xfId="391" xr:uid="{C471AC79-B0B6-4D0B-B19E-889E968B7E79}"/>
    <cellStyle name="20% - Akzent3 2 2" xfId="392" xr:uid="{0A985619-06F2-45B5-98DC-47EC7A348364}"/>
    <cellStyle name="20% - Akzent3 2 2 2" xfId="3100" xr:uid="{2FA70084-9368-4E92-8471-B5C59C4D6C38}"/>
    <cellStyle name="20% - Akzent3 2 2 2 2" xfId="3101" xr:uid="{38901556-AF5B-476C-A434-E3085C58BC51}"/>
    <cellStyle name="20% - Akzent3 2 2 2 3" xfId="47717" xr:uid="{7C61B695-95D5-4119-9EF1-3C37A19B6DFD}"/>
    <cellStyle name="20% - Akzent3 2 2 2_3. Loans" xfId="3102" xr:uid="{6E532326-8DDA-4973-AF67-14EB370EC32D}"/>
    <cellStyle name="20% - Akzent3 2 2 3" xfId="3103" xr:uid="{6A40118F-37B4-4C72-A209-5B9B7999F85E}"/>
    <cellStyle name="20% - Akzent3 2 2 4" xfId="36536" xr:uid="{26CE0EA5-A822-4D5E-8580-5F385E281F8F}"/>
    <cellStyle name="20% - Akzent3 2 2 5" xfId="38374" xr:uid="{5B4DF831-4D5E-4B60-8B14-32D85F966B2C}"/>
    <cellStyle name="20% - Akzent3 2 2 6" xfId="45762" xr:uid="{5EDFEE41-2DD0-4895-86C0-4C0824E6F1FA}"/>
    <cellStyle name="20% - Akzent3 2 2_3. Loans" xfId="3104" xr:uid="{1AA024DF-01F3-4037-8DB7-84377D1CEB38}"/>
    <cellStyle name="20% - Akzent3 2 3" xfId="3105" xr:uid="{E5167B5F-04B3-412B-8789-E45B72EDA2C5}"/>
    <cellStyle name="20% - Akzent3 2 3 2" xfId="3106" xr:uid="{1C2C6508-503B-47C8-AA49-449C39B2D6A9}"/>
    <cellStyle name="20% - Akzent3 2 3 3" xfId="45763" xr:uid="{1BDF34F6-03D1-4DEF-A48C-C835B2F1F4CC}"/>
    <cellStyle name="20% - Akzent3 2 3_3. Loans" xfId="3107" xr:uid="{967BDDF4-BC18-47F5-8BC3-89167D71FEF6}"/>
    <cellStyle name="20% - Akzent3 2 4" xfId="3108" xr:uid="{71C5FA55-541F-4EBD-841E-B4901848A094}"/>
    <cellStyle name="20% - Akzent3 2 5" xfId="36535" xr:uid="{51283C10-FDA7-4596-BC66-2D74EC4211B2}"/>
    <cellStyle name="20% - Akzent3 2 6" xfId="38375" xr:uid="{6AD9AD2D-9187-46AB-9775-19978D681F59}"/>
    <cellStyle name="20% - Akzent3 2 7" xfId="45761" xr:uid="{CABA474A-3232-4545-8523-A71342AC188D}"/>
    <cellStyle name="20% - Akzent3 2_1" xfId="49083" xr:uid="{EFDDAB31-09C4-47AC-940E-C5C8BDF21385}"/>
    <cellStyle name="20% - Akzent3 3" xfId="393" xr:uid="{98300930-7246-4FF0-A0D6-FD07B02C49A5}"/>
    <cellStyle name="20% - Akzent3 3 2" xfId="394" xr:uid="{04D0DC9F-F7B0-4C3C-AA9D-4D2311870B92}"/>
    <cellStyle name="20% - Akzent3 3 2 2" xfId="3109" xr:uid="{E96528A5-C201-4B80-8939-AFD0EC818AC3}"/>
    <cellStyle name="20% - Akzent3 3 2 2 2" xfId="3110" xr:uid="{81FBFEC7-86DF-4C1A-91ED-D9DED7749AC3}"/>
    <cellStyle name="20% - Akzent3 3 2 2 3" xfId="47718" xr:uid="{FFAD1DA2-CCCA-4BAC-9831-57E3B4A4DC06}"/>
    <cellStyle name="20% - Akzent3 3 2 2_3. Loans" xfId="3111" xr:uid="{2E3CEBEB-AD4A-49DA-97B3-D6C426F20883}"/>
    <cellStyle name="20% - Akzent3 3 2 3" xfId="3112" xr:uid="{4DDCD522-A7B8-4603-AE32-717614837E93}"/>
    <cellStyle name="20% - Akzent3 3 2 4" xfId="36538" xr:uid="{B3FD7883-2149-4843-BEE8-E6EA03E1E7E0}"/>
    <cellStyle name="20% - Akzent3 3 2 5" xfId="38372" xr:uid="{4920AA77-09E6-472E-8964-DA1E9D37089B}"/>
    <cellStyle name="20% - Akzent3 3 2 6" xfId="45765" xr:uid="{510C6F77-52BD-4E2A-A121-D0EB887298A1}"/>
    <cellStyle name="20% - Akzent3 3 2_3. Loans" xfId="3113" xr:uid="{75ED9C74-80D1-49CF-860F-3B0E6EE09A26}"/>
    <cellStyle name="20% - Akzent3 3 3" xfId="3114" xr:uid="{99FE76E0-6ED7-4B38-90CD-E4BB7ABD36A2}"/>
    <cellStyle name="20% - Akzent3 3 3 2" xfId="3115" xr:uid="{6CDA9D23-1B2E-455E-9C48-DF91C1C4F721}"/>
    <cellStyle name="20% - Akzent3 3 3 3" xfId="45766" xr:uid="{A85A5D9B-064E-4F3F-86F0-3052698B0445}"/>
    <cellStyle name="20% - Akzent3 3 3_3. Loans" xfId="3116" xr:uid="{0C7689AB-2E48-48C6-B4DB-4239E0BDCB85}"/>
    <cellStyle name="20% - Akzent3 3 4" xfId="3117" xr:uid="{750FA322-41AC-48D3-8C17-E7C5A65E02CE}"/>
    <cellStyle name="20% - Akzent3 3 5" xfId="36537" xr:uid="{D81B2126-76D2-499D-AD42-9D8227D64A4E}"/>
    <cellStyle name="20% - Akzent3 3 6" xfId="38373" xr:uid="{F8E52140-3265-4403-8625-D70E9E06EE29}"/>
    <cellStyle name="20% - Akzent3 3 7" xfId="45764" xr:uid="{E202660A-1AF3-41CE-BE1D-02E9C7AAB621}"/>
    <cellStyle name="20% - Akzent3 3_1" xfId="49084" xr:uid="{282BAD3F-E75A-4CCF-939D-8485D9A8F27A}"/>
    <cellStyle name="20% - Akzent3 4" xfId="3118" xr:uid="{CA45D968-A34E-4B33-89DA-00729650F715}"/>
    <cellStyle name="20% - Akzent3 4 2" xfId="39550" xr:uid="{E231BA87-7466-4B38-8BA4-17DA5C1669B0}"/>
    <cellStyle name="20% - Akzent3 4 3" xfId="45767" xr:uid="{E22F8B71-F5A8-4FB7-839B-A35E95034CFD}"/>
    <cellStyle name="20% - Akzent3 4_MGMT_REP" xfId="42180" xr:uid="{0CE993E4-CFA0-4395-A675-185030C5653F}"/>
    <cellStyle name="20% - Akzent3 5" xfId="36534" xr:uid="{52AB40D6-7F11-48A2-9076-D1D439D2A1B0}"/>
    <cellStyle name="20% - Akzent3 5 2" xfId="45768" xr:uid="{015B4D44-BAAB-48D3-86C1-881525B2CF57}"/>
    <cellStyle name="20% - Akzent3 5_Apart tables" xfId="49566" xr:uid="{597DD30A-4EE7-41A6-9712-B2543C7DEC8D}"/>
    <cellStyle name="20% - Akzent3 6" xfId="38376" xr:uid="{406DD487-4C1F-46EC-992C-0E5C3B5B6288}"/>
    <cellStyle name="20% - Akzent3 7" xfId="44644" xr:uid="{B6B80363-B7EC-4010-82F8-63BEBD0B65AD}"/>
    <cellStyle name="20% - Akzent3 8" xfId="44810" xr:uid="{F883402C-B0EE-491F-BBE8-6CCB26ED5DD2}"/>
    <cellStyle name="20% - Akzent3 9" xfId="44863" xr:uid="{0839C028-8F2C-4C0B-AB74-85657CF37C33}"/>
    <cellStyle name="20% - Akzent3_3. Loans" xfId="3119" xr:uid="{F35D01FF-E713-49C0-A134-83F620A38E1C}"/>
    <cellStyle name="20% - Akzent4" xfId="52" xr:uid="{BE0F79F2-DDF9-4147-9B3F-6A6C37E95326}"/>
    <cellStyle name="20% - Akzent4 10" xfId="45769" xr:uid="{961765C4-C146-44FA-9D86-58149B8922DB}"/>
    <cellStyle name="20% - Akzent4 2" xfId="395" xr:uid="{2D7D1EE8-D3CC-4B0D-921B-4FF0489C5AE0}"/>
    <cellStyle name="20% - Akzent4 2 2" xfId="396" xr:uid="{6032EF8B-BFE8-423E-970B-DF1390772FCF}"/>
    <cellStyle name="20% - Akzent4 2 2 2" xfId="3120" xr:uid="{55EB3A5D-FFD1-445F-BF18-BB75D1CE6886}"/>
    <cellStyle name="20% - Akzent4 2 2 2 2" xfId="3121" xr:uid="{BDF6A1BA-B164-42F6-B595-723621F95DA9}"/>
    <cellStyle name="20% - Akzent4 2 2 2 3" xfId="47719" xr:uid="{13F1817B-B2D0-4FAD-9472-6C5AC02905F9}"/>
    <cellStyle name="20% - Akzent4 2 2 2_3. Loans" xfId="3122" xr:uid="{F20E681E-C280-44C9-9F93-E18616A13712}"/>
    <cellStyle name="20% - Akzent4 2 2 3" xfId="3123" xr:uid="{CDAF6359-A240-4CFC-A3AC-262FA1377282}"/>
    <cellStyle name="20% - Akzent4 2 2 4" xfId="36541" xr:uid="{6EE9127E-1E1A-45E0-8E18-4B7E8960B1B2}"/>
    <cellStyle name="20% - Akzent4 2 2 5" xfId="38369" xr:uid="{A2215F29-3F12-4B40-A001-08E5515D481F}"/>
    <cellStyle name="20% - Akzent4 2 2 6" xfId="45771" xr:uid="{F8FFE4CA-FF63-4CCF-A3C0-D3E4E667D5D0}"/>
    <cellStyle name="20% - Akzent4 2 2_3. Loans" xfId="3124" xr:uid="{106704C4-F002-467C-886C-C4F573398EEA}"/>
    <cellStyle name="20% - Akzent4 2 3" xfId="3125" xr:uid="{D60B7C5F-650C-496F-84E5-461E0DB2F23A}"/>
    <cellStyle name="20% - Akzent4 2 3 2" xfId="3126" xr:uid="{87EE4C6F-6B26-4953-A958-D56360C2A3A9}"/>
    <cellStyle name="20% - Akzent4 2 3 3" xfId="45772" xr:uid="{10DD3165-6314-42F1-9028-B860DE5A8973}"/>
    <cellStyle name="20% - Akzent4 2 3_3. Loans" xfId="3127" xr:uid="{63BEA148-F0FB-4506-8C2A-14D084905635}"/>
    <cellStyle name="20% - Akzent4 2 4" xfId="3128" xr:uid="{262BAB07-0035-4FAF-97CC-C2636444FB54}"/>
    <cellStyle name="20% - Akzent4 2 5" xfId="36540" xr:uid="{1520A2F0-BBCB-4B70-9482-A09A05E44C5C}"/>
    <cellStyle name="20% - Akzent4 2 6" xfId="38370" xr:uid="{2F84A68E-4BCB-4FEF-B2D9-5C0AD5E7C5E7}"/>
    <cellStyle name="20% - Akzent4 2 7" xfId="45770" xr:uid="{5A3FD208-18F7-49E7-99CA-1DFC0E02C96D}"/>
    <cellStyle name="20% - Akzent4 2_1" xfId="49085" xr:uid="{AADB6518-01E0-457A-8FFA-DC40BFDF6A41}"/>
    <cellStyle name="20% - Akzent4 3" xfId="397" xr:uid="{FDB3AA59-0066-496B-9796-3D60015D7BCC}"/>
    <cellStyle name="20% - Akzent4 3 2" xfId="398" xr:uid="{51FE5BA7-63FE-45FB-B78D-69718653EECB}"/>
    <cellStyle name="20% - Akzent4 3 2 2" xfId="3129" xr:uid="{580657BE-2DEA-4277-9753-53823E7255F4}"/>
    <cellStyle name="20% - Akzent4 3 2 2 2" xfId="3130" xr:uid="{C9A4CBDC-F31D-4FFB-9658-E3EE09EF494E}"/>
    <cellStyle name="20% - Akzent4 3 2 2 3" xfId="47720" xr:uid="{36DCF755-01A7-4769-9627-61C72AF79C08}"/>
    <cellStyle name="20% - Akzent4 3 2 2_3. Loans" xfId="3131" xr:uid="{6A9ADAF8-5DFD-4CD2-81B0-BB947AFBF539}"/>
    <cellStyle name="20% - Akzent4 3 2 3" xfId="3132" xr:uid="{E4DE65AE-5BDD-4A9A-9C2A-ECBEA88E7CEF}"/>
    <cellStyle name="20% - Akzent4 3 2 4" xfId="36543" xr:uid="{5DE3B68B-04D6-440C-8606-8A361723F7B0}"/>
    <cellStyle name="20% - Akzent4 3 2 5" xfId="38367" xr:uid="{E727DA5B-E14A-4691-A554-E8158FFF76FC}"/>
    <cellStyle name="20% - Akzent4 3 2 6" xfId="45774" xr:uid="{226D89D4-A77D-4132-BAC8-3904AB071ACE}"/>
    <cellStyle name="20% - Akzent4 3 2_3. Loans" xfId="3133" xr:uid="{5EEFEFC3-8B5D-4504-8FB9-B45E47524C19}"/>
    <cellStyle name="20% - Akzent4 3 3" xfId="3134" xr:uid="{4C1C1FC6-3EF0-4A75-A8D8-44AFD4DFB7B1}"/>
    <cellStyle name="20% - Akzent4 3 3 2" xfId="3135" xr:uid="{A6F25667-1E30-4C7D-8B72-EC7119DF8167}"/>
    <cellStyle name="20% - Akzent4 3 3 3" xfId="45775" xr:uid="{2497982C-3BB9-400E-AEEE-4D9ED98F51AD}"/>
    <cellStyle name="20% - Akzent4 3 3_3. Loans" xfId="3136" xr:uid="{7D95BE16-041B-461C-AB46-8973C5FCA294}"/>
    <cellStyle name="20% - Akzent4 3 4" xfId="3137" xr:uid="{0F885132-793A-4FEB-AF81-E506EA2C1343}"/>
    <cellStyle name="20% - Akzent4 3 5" xfId="36542" xr:uid="{282D164E-D464-49F8-9D94-044304991AC6}"/>
    <cellStyle name="20% - Akzent4 3 6" xfId="38368" xr:uid="{06FF7667-F09F-497F-A21A-1A64966B8E96}"/>
    <cellStyle name="20% - Akzent4 3 7" xfId="45773" xr:uid="{862C86BE-F633-484E-B1A7-A2331F33F33C}"/>
    <cellStyle name="20% - Akzent4 3_1" xfId="49086" xr:uid="{D0C97955-E13C-4029-815B-10E8806D012C}"/>
    <cellStyle name="20% - Akzent4 4" xfId="3138" xr:uid="{8ED3C43F-497D-418B-BC19-499D5DA3FF46}"/>
    <cellStyle name="20% - Akzent4 4 2" xfId="39551" xr:uid="{CE1AC9E4-D3DB-4FCC-99E7-651A46BE4CC8}"/>
    <cellStyle name="20% - Akzent4 4 3" xfId="45776" xr:uid="{A5EC7510-5535-4455-9201-2475927E8464}"/>
    <cellStyle name="20% - Akzent4 4_MGMT_REP" xfId="42181" xr:uid="{9072B0F9-18F7-4A1A-BF92-5513C00E32AD}"/>
    <cellStyle name="20% - Akzent4 5" xfId="36539" xr:uid="{2D729009-CDD0-4D58-A8DE-97315B098BC0}"/>
    <cellStyle name="20% - Akzent4 5 2" xfId="45777" xr:uid="{56B91CF9-02F9-487F-B6D8-40FBC03CD3E7}"/>
    <cellStyle name="20% - Akzent4 5_Apart tables" xfId="49567" xr:uid="{E20AF6CC-97DF-4D43-AA92-E0BAB00D14C4}"/>
    <cellStyle name="20% - Akzent4 6" xfId="38371" xr:uid="{34EBF006-2C8C-4A71-AC42-295F0C232B0D}"/>
    <cellStyle name="20% - Akzent4 7" xfId="44645" xr:uid="{23B3737D-F564-4B45-AF3F-112133F23E45}"/>
    <cellStyle name="20% - Akzent4 8" xfId="44809" xr:uid="{900FA18D-959C-4254-B680-2737C7D67A7A}"/>
    <cellStyle name="20% - Akzent4 9" xfId="44862" xr:uid="{68BCB443-ECFA-4044-966E-5DCC8C75FFE3}"/>
    <cellStyle name="20% - Akzent4_3. Loans" xfId="3139" xr:uid="{0A0C5711-D90D-4747-8B0A-87ADD019FA99}"/>
    <cellStyle name="20% - Akzent5" xfId="53" xr:uid="{35011803-9383-4A9A-A1C3-7CB874E2D73B}"/>
    <cellStyle name="20% - Akzent5 10" xfId="45778" xr:uid="{0EA13BC1-1157-4AD8-9465-622088AC8552}"/>
    <cellStyle name="20% - Akzent5 2" xfId="399" xr:uid="{B1031816-B8D5-4085-BFA5-B714916E1300}"/>
    <cellStyle name="20% - Akzent5 2 2" xfId="400" xr:uid="{E99A926B-82B9-4748-BF1C-6AC8FB5B585C}"/>
    <cellStyle name="20% - Akzent5 2 2 2" xfId="3140" xr:uid="{D0617AD2-30B3-4E44-B6AD-2E8074B8593E}"/>
    <cellStyle name="20% - Akzent5 2 2 2 2" xfId="3141" xr:uid="{F2D1233F-623F-4265-A2ED-93171C65B4FF}"/>
    <cellStyle name="20% - Akzent5 2 2 2 3" xfId="47721" xr:uid="{07E64D1D-CA89-4149-B022-E23DEAB32137}"/>
    <cellStyle name="20% - Akzent5 2 2 2_3. Loans" xfId="3142" xr:uid="{43355DF8-8EF5-4EF0-9B96-7C44D82D7B9F}"/>
    <cellStyle name="20% - Akzent5 2 2 3" xfId="3143" xr:uid="{1DAEEB8B-D2E5-46C2-99D4-2DFBE5061963}"/>
    <cellStyle name="20% - Akzent5 2 2 4" xfId="36546" xr:uid="{6D4D87B8-3A2D-4C1A-825F-67B53A421004}"/>
    <cellStyle name="20% - Akzent5 2 2 5" xfId="38364" xr:uid="{BDAB99E3-99DE-4B38-8FCD-636F7D95CE05}"/>
    <cellStyle name="20% - Akzent5 2 2 6" xfId="45780" xr:uid="{79A422E7-254A-459A-B9B9-A75F71165F92}"/>
    <cellStyle name="20% - Akzent5 2 2_3. Loans" xfId="3144" xr:uid="{451DCA65-5476-44E2-968F-B42AC278AFD6}"/>
    <cellStyle name="20% - Akzent5 2 3" xfId="3145" xr:uid="{87FD24BC-862E-4375-8003-9E371B615FC2}"/>
    <cellStyle name="20% - Akzent5 2 3 2" xfId="3146" xr:uid="{35ECA5B9-6EE5-42FE-A098-A9D1995D07AD}"/>
    <cellStyle name="20% - Akzent5 2 3 3" xfId="45781" xr:uid="{C528089D-3AFE-4777-8D01-AC6F07C225D9}"/>
    <cellStyle name="20% - Akzent5 2 3_3. Loans" xfId="3147" xr:uid="{0E1E0BF6-6044-4547-B534-6239E4D18D11}"/>
    <cellStyle name="20% - Akzent5 2 4" xfId="3148" xr:uid="{B709D71D-B503-48C0-BD2E-27410F76C0EA}"/>
    <cellStyle name="20% - Akzent5 2 5" xfId="36545" xr:uid="{F4ECE091-0931-4B60-884A-E4CE18448B4E}"/>
    <cellStyle name="20% - Akzent5 2 6" xfId="38365" xr:uid="{395FBB58-2A31-403C-948E-21B908C5E27D}"/>
    <cellStyle name="20% - Akzent5 2 7" xfId="45779" xr:uid="{41BB1920-D12C-48E4-A416-2F46B60828F1}"/>
    <cellStyle name="20% - Akzent5 2_1" xfId="49087" xr:uid="{ED14C545-44F5-4714-9BD2-42926ABE0330}"/>
    <cellStyle name="20% - Akzent5 3" xfId="401" xr:uid="{08DE1052-B57F-4110-9F6A-B687939A5EE2}"/>
    <cellStyle name="20% - Akzent5 3 2" xfId="402" xr:uid="{7BBE36A2-BA91-470B-BD47-8603CE1365C3}"/>
    <cellStyle name="20% - Akzent5 3 2 2" xfId="3149" xr:uid="{D559D95D-1573-47CD-A677-B219223B248A}"/>
    <cellStyle name="20% - Akzent5 3 2 2 2" xfId="3150" xr:uid="{504B9BF3-420F-464B-A061-A3C478D77830}"/>
    <cellStyle name="20% - Akzent5 3 2 2 3" xfId="47722" xr:uid="{06A801AA-7B9F-4A25-8267-BE95B9AF2790}"/>
    <cellStyle name="20% - Akzent5 3 2 2_3. Loans" xfId="3151" xr:uid="{6712A905-4C0A-49F7-B736-BEADE4C1B432}"/>
    <cellStyle name="20% - Akzent5 3 2 3" xfId="3152" xr:uid="{F74A3B29-2B0E-4178-9567-8FCA31648A4E}"/>
    <cellStyle name="20% - Akzent5 3 2 4" xfId="36548" xr:uid="{A5A3B77B-2927-4801-8078-7AD876EF6397}"/>
    <cellStyle name="20% - Akzent5 3 2 5" xfId="38362" xr:uid="{25BE350A-0658-4E76-9C37-D06F8E88EF80}"/>
    <cellStyle name="20% - Akzent5 3 2 6" xfId="45783" xr:uid="{9D2F114E-8929-435F-A785-38A2A0E1FD4A}"/>
    <cellStyle name="20% - Akzent5 3 2_3. Loans" xfId="3153" xr:uid="{ADD178AC-138C-4938-A720-18BBE55000AA}"/>
    <cellStyle name="20% - Akzent5 3 3" xfId="3154" xr:uid="{51F094CE-7E9D-4812-B818-ED3E91CDB347}"/>
    <cellStyle name="20% - Akzent5 3 3 2" xfId="3155" xr:uid="{B4B50725-6FBA-4291-AB2E-794AFD8381C2}"/>
    <cellStyle name="20% - Akzent5 3 3 3" xfId="45784" xr:uid="{A08766C9-2FD0-49FE-BAED-FDDCCC4FACB7}"/>
    <cellStyle name="20% - Akzent5 3 3_3. Loans" xfId="3156" xr:uid="{7E807A03-9A5C-4783-B5BE-7DDF9F1E14C5}"/>
    <cellStyle name="20% - Akzent5 3 4" xfId="3157" xr:uid="{4D2D70CD-41D7-4AF0-905E-A7994368FDF7}"/>
    <cellStyle name="20% - Akzent5 3 5" xfId="36547" xr:uid="{598CA913-ACCE-480A-9C3E-B79FA383B037}"/>
    <cellStyle name="20% - Akzent5 3 6" xfId="38363" xr:uid="{863391E6-A93F-4588-8E50-0A1171889C28}"/>
    <cellStyle name="20% - Akzent5 3 7" xfId="45782" xr:uid="{46B8CE71-DEF9-441F-B58C-968949566237}"/>
    <cellStyle name="20% - Akzent5 3_1" xfId="49088" xr:uid="{9D1D65A2-97E8-4979-998C-E985DE00CDBC}"/>
    <cellStyle name="20% - Akzent5 4" xfId="3158" xr:uid="{8422488A-CC4A-4D80-8080-305C279C641E}"/>
    <cellStyle name="20% - Akzent5 4 2" xfId="39552" xr:uid="{0193874D-6B44-48BB-95C8-BEC25D9C1271}"/>
    <cellStyle name="20% - Akzent5 4 3" xfId="45785" xr:uid="{CF5A9C23-C22A-4542-A31E-98965E14344D}"/>
    <cellStyle name="20% - Akzent5 4_RI OS" xfId="45071" xr:uid="{D5218FCC-1DCF-4EFD-BF1A-DAD1D59F724F}"/>
    <cellStyle name="20% - Akzent5 5" xfId="36544" xr:uid="{72ECEAF0-74DE-47FA-A514-CBE4855C4AC9}"/>
    <cellStyle name="20% - Akzent5 5 2" xfId="45786" xr:uid="{1C2FF872-1883-4429-8B6F-B2CCBEF096E3}"/>
    <cellStyle name="20% - Akzent5 5_Apart tables" xfId="49568" xr:uid="{7BBB02D8-0B21-4810-865E-C1FF06F827EC}"/>
    <cellStyle name="20% - Akzent5 6" xfId="38366" xr:uid="{F43831EA-9912-402F-86A0-E6F039DFB41E}"/>
    <cellStyle name="20% - Akzent5 7" xfId="44646" xr:uid="{1B42B42B-1080-43D3-BF1F-6ACE2F4C206E}"/>
    <cellStyle name="20% - Akzent5 8" xfId="44808" xr:uid="{1A4F84C0-D6FE-4147-8B19-69E2FDD27366}"/>
    <cellStyle name="20% - Akzent5 9" xfId="44861" xr:uid="{40E8458F-0657-4F48-9CBD-4A98757EAB96}"/>
    <cellStyle name="20% - Akzent5_3. Loans" xfId="3159" xr:uid="{1B3249F2-D445-4031-AE5A-14FB34BB7A81}"/>
    <cellStyle name="20% - Akzent6" xfId="54" xr:uid="{30FAAB1C-CD3B-49B2-BF4E-CB6D674E890A}"/>
    <cellStyle name="20% - Akzent6 10" xfId="45787" xr:uid="{DDC0429F-3EC5-486F-94B8-3A34ECA78AD2}"/>
    <cellStyle name="20% - Akzent6 2" xfId="403" xr:uid="{4C99E0C0-A140-419B-AFBA-314236B717A2}"/>
    <cellStyle name="20% - Akzent6 2 2" xfId="404" xr:uid="{4AF77A1F-CB6C-46A6-A57D-EF33357B5BB9}"/>
    <cellStyle name="20% - Akzent6 2 2 2" xfId="3160" xr:uid="{411D4DB7-E187-450E-8675-923D691A5757}"/>
    <cellStyle name="20% - Akzent6 2 2 2 2" xfId="3161" xr:uid="{5AD3F957-E691-418B-8EA1-81232A45826F}"/>
    <cellStyle name="20% - Akzent6 2 2 2 3" xfId="47723" xr:uid="{1FC78257-2C69-4D5D-AD5D-AEF74AD90969}"/>
    <cellStyle name="20% - Akzent6 2 2 2_3. Loans" xfId="3162" xr:uid="{D175C664-A32B-41EA-9E7F-11482EBA2A83}"/>
    <cellStyle name="20% - Akzent6 2 2 3" xfId="3163" xr:uid="{C05568DF-2ABA-4829-A265-59491782D9DF}"/>
    <cellStyle name="20% - Akzent6 2 2 4" xfId="36551" xr:uid="{DD18CC2A-39B6-43F6-8DBE-E818CD9BBFC9}"/>
    <cellStyle name="20% - Akzent6 2 2 5" xfId="38359" xr:uid="{7B15ABC7-57CD-4638-A33C-295F673851E9}"/>
    <cellStyle name="20% - Akzent6 2 2 6" xfId="45789" xr:uid="{9565480A-D6C7-4E56-BAE8-5DF6D890C878}"/>
    <cellStyle name="20% - Akzent6 2 2_3. Loans" xfId="3164" xr:uid="{CAE5FCD8-A84F-4ABC-B1CB-D9AAD1CAD04F}"/>
    <cellStyle name="20% - Akzent6 2 3" xfId="3165" xr:uid="{088A6A33-C594-45D5-8186-A55106CCF71A}"/>
    <cellStyle name="20% - Akzent6 2 3 2" xfId="3166" xr:uid="{CE465F92-BDB3-4506-AF20-24237A1DB047}"/>
    <cellStyle name="20% - Akzent6 2 3 3" xfId="45790" xr:uid="{76C20819-D636-43BB-8C65-98DEA82E1539}"/>
    <cellStyle name="20% - Akzent6 2 3_3. Loans" xfId="3167" xr:uid="{0B7AEE27-95C8-4C8F-BDD4-BC08BC24FD88}"/>
    <cellStyle name="20% - Akzent6 2 4" xfId="3168" xr:uid="{26427753-887A-4BDD-9B2C-3799F944EFCC}"/>
    <cellStyle name="20% - Akzent6 2 5" xfId="36550" xr:uid="{B581012A-DD67-4550-89C1-123BDFA9B465}"/>
    <cellStyle name="20% - Akzent6 2 6" xfId="38360" xr:uid="{FF6B976F-A410-4539-ADF2-67876CB7C370}"/>
    <cellStyle name="20% - Akzent6 2 7" xfId="45788" xr:uid="{96351CF3-356E-453A-9ACB-4E67E630EF74}"/>
    <cellStyle name="20% - Akzent6 2_1" xfId="49089" xr:uid="{CC834E5A-F921-426A-BA09-A5758BFD52D2}"/>
    <cellStyle name="20% - Akzent6 3" xfId="405" xr:uid="{48B4FD73-0768-47C0-BB39-03A6C510CC4A}"/>
    <cellStyle name="20% - Akzent6 3 2" xfId="406" xr:uid="{8CA91BF9-F105-4C84-B5A7-6CD667AC61CB}"/>
    <cellStyle name="20% - Akzent6 3 2 2" xfId="3169" xr:uid="{5DD2982E-AB49-4031-97F3-F93E66BD9A90}"/>
    <cellStyle name="20% - Akzent6 3 2 2 2" xfId="3170" xr:uid="{A52D0455-8FE1-45E2-BDE0-FAFE96D49F2A}"/>
    <cellStyle name="20% - Akzent6 3 2 2 3" xfId="47724" xr:uid="{DA6C7898-3F8B-4338-BF0A-D3A173F855A7}"/>
    <cellStyle name="20% - Akzent6 3 2 2_3. Loans" xfId="3171" xr:uid="{252AAD03-43AA-4DDA-98BA-7F585F01E5EC}"/>
    <cellStyle name="20% - Akzent6 3 2 3" xfId="3172" xr:uid="{F56CDC9C-B8FA-4B27-9F23-BA6CA5A56A8C}"/>
    <cellStyle name="20% - Akzent6 3 2 4" xfId="36553" xr:uid="{977396BF-483E-423D-921F-1282E8A4AA3A}"/>
    <cellStyle name="20% - Akzent6 3 2 5" xfId="38357" xr:uid="{14A7045E-A696-43EE-A1E7-0E25F9DEB03F}"/>
    <cellStyle name="20% - Akzent6 3 2 6" xfId="45792" xr:uid="{7890F77E-1EF1-435E-9179-71D17CBC6154}"/>
    <cellStyle name="20% - Akzent6 3 2_3. Loans" xfId="3173" xr:uid="{14FA8224-FD6F-49E1-B117-8816DD5B12D1}"/>
    <cellStyle name="20% - Akzent6 3 3" xfId="3174" xr:uid="{85E81538-E076-4DE7-9F7F-33D1BF3467F3}"/>
    <cellStyle name="20% - Akzent6 3 3 2" xfId="3175" xr:uid="{704C97D9-469E-4FFD-8C33-B507F88095F9}"/>
    <cellStyle name="20% - Akzent6 3 3 3" xfId="45793" xr:uid="{E205F7DD-4F42-41A5-A421-41E2AE0DB028}"/>
    <cellStyle name="20% - Akzent6 3 3_3. Loans" xfId="3176" xr:uid="{6DB11755-08D8-4982-9AF2-D721385894AD}"/>
    <cellStyle name="20% - Akzent6 3 4" xfId="3177" xr:uid="{C8986BD7-3FB4-487C-911B-FF0BDE7F68F7}"/>
    <cellStyle name="20% - Akzent6 3 5" xfId="36552" xr:uid="{D7043CC0-6971-415B-9489-4C49249FBBC3}"/>
    <cellStyle name="20% - Akzent6 3 6" xfId="38358" xr:uid="{CD619CB4-B99B-4B69-9A3E-B960FCDE5A56}"/>
    <cellStyle name="20% - Akzent6 3 7" xfId="45791" xr:uid="{8AF6AC42-5A0D-404F-A7E6-A666745464CB}"/>
    <cellStyle name="20% - Akzent6 3_1" xfId="49090" xr:uid="{B9D3D9ED-4843-4351-8532-4EC12DF81F9B}"/>
    <cellStyle name="20% - Akzent6 4" xfId="3178" xr:uid="{6383843A-E09D-4481-9CAA-A3E4ADA5DAA0}"/>
    <cellStyle name="20% - Akzent6 4 2" xfId="39553" xr:uid="{44329DC4-F94F-4890-A32A-8E20CC7F0E12}"/>
    <cellStyle name="20% - Akzent6 4 3" xfId="45794" xr:uid="{AE8F2645-CFF0-456A-B623-CE5DAA763298}"/>
    <cellStyle name="20% - Akzent6 4_RI OS" xfId="45072" xr:uid="{C6BC35BD-C7D5-4990-8BE3-3CE8323C749F}"/>
    <cellStyle name="20% - Akzent6 5" xfId="36549" xr:uid="{650E84CE-C0B0-4097-9FB1-67D4253DA298}"/>
    <cellStyle name="20% - Akzent6 5 2" xfId="45795" xr:uid="{3B8D77FC-1BAF-4697-98D9-D807E1F5D1B1}"/>
    <cellStyle name="20% - Akzent6 5_Apart tables" xfId="49569" xr:uid="{3D93E5F6-4BCB-4C65-B814-52447F85AEB8}"/>
    <cellStyle name="20% - Akzent6 6" xfId="38361" xr:uid="{65AF62FB-303B-4566-AC19-C4A044A69694}"/>
    <cellStyle name="20% - Akzent6 7" xfId="44647" xr:uid="{697CC311-7633-49CC-B7C6-297F86D3EA25}"/>
    <cellStyle name="20% - Akzent6 8" xfId="44806" xr:uid="{007454AC-7B79-4685-A63D-087847808DC9}"/>
    <cellStyle name="20% - Akzent6 9" xfId="44860" xr:uid="{1AADCCEB-E1F5-4FA7-B4C0-E319763581B3}"/>
    <cellStyle name="20% - Akzent6_3. Loans" xfId="3179" xr:uid="{87BC34AC-F267-4B46-A9BD-BA97954D7635}"/>
    <cellStyle name="20% - Cor1" xfId="39648" xr:uid="{12C7809E-83BD-41A5-9D99-0CA83F43ACDC}"/>
    <cellStyle name="20% - Cor2" xfId="39649" xr:uid="{BDD0C124-80A4-4E6F-9200-377F3F4EB74E}"/>
    <cellStyle name="20% - Cor3" xfId="39650" xr:uid="{1BD5A5CE-7615-4410-AFB7-393B443A4E40}"/>
    <cellStyle name="20% - Cor4" xfId="39651" xr:uid="{4792013F-A44E-4F61-A830-763949EFBAB1}"/>
    <cellStyle name="20% - Cor5" xfId="39652" xr:uid="{28C016F5-B731-4CAC-BA4E-206BB78590BF}"/>
    <cellStyle name="20% - Cor6" xfId="39653" xr:uid="{810FD814-9069-45C7-B6B0-6A8E3DEE4E73}"/>
    <cellStyle name="20% - Dekorfärg1" xfId="50817" xr:uid="{57EDDF5B-D643-4653-B477-82E5EDECEAB1}"/>
    <cellStyle name="20% - Dekorfärg1 10" xfId="3180" xr:uid="{BBE86FD9-6E06-4B5F-8C47-84E52EC92617}"/>
    <cellStyle name="20% - Dekorfärg1 10 10" xfId="34845" xr:uid="{AD744668-7E66-4ABD-815F-7A4D981E3B17}"/>
    <cellStyle name="20% - Dekorfärg1 10 2" xfId="3181" xr:uid="{C79F38EC-C4D3-44BC-A739-0E777BA7C088}"/>
    <cellStyle name="20% - Dekorfärg1 10 2 2" xfId="3182" xr:uid="{272AF585-49E0-488A-A694-825089460730}"/>
    <cellStyle name="20% - Dekorfärg1 10 2 2 2" xfId="3183" xr:uid="{F9008E33-5DB6-4A97-B43E-D4485773AB88}"/>
    <cellStyle name="20% - Dekorfärg1 10 2 2 3" xfId="31546" xr:uid="{0C4D10AD-9384-4E9D-8F92-7F0FDDD69D40}"/>
    <cellStyle name="20% - Dekorfärg1 10 2 2_AFAB Per day" xfId="3184" xr:uid="{4E3E72B8-091F-49C6-B9A0-114F1EAF1D9F}"/>
    <cellStyle name="20% - Dekorfärg1 10 2 3" xfId="3185" xr:uid="{B160F72B-8B79-459D-9F73-9861470D70FA}"/>
    <cellStyle name="20% - Dekorfärg1 10 2 3 2" xfId="3186" xr:uid="{AD5B9BE9-EAEA-4926-8368-7A2698457149}"/>
    <cellStyle name="20% - Dekorfärg1 10 2 3_AFAB Per day" xfId="3187" xr:uid="{D960211B-EC44-4D79-9699-8D200D07C7AA}"/>
    <cellStyle name="20% - Dekorfärg1 10 2 4" xfId="3188" xr:uid="{7252120E-2804-4BDD-B90A-F35D703C5234}"/>
    <cellStyle name="20% - Dekorfärg1 10 2 5" xfId="3189" xr:uid="{95DC9AC0-47E6-4399-A373-7329D36064B1}"/>
    <cellStyle name="20% - Dekorfärg1 10 2 6" xfId="31547" xr:uid="{9351C4EC-3B3E-4381-A993-F99F0FD47E19}"/>
    <cellStyle name="20% - Dekorfärg1 10 2 7" xfId="31548" xr:uid="{FCB745EF-0519-42F9-B73F-52D2E92D645C}"/>
    <cellStyle name="20% - Dekorfärg1 10 2 8" xfId="34846" xr:uid="{FB99B236-F751-4409-948A-179C637061AD}"/>
    <cellStyle name="20% - Dekorfärg1 10 2 9" xfId="39536" xr:uid="{D8F1D15C-42F2-4470-BD6D-07C63F1DCD79}"/>
    <cellStyle name="20% - Dekorfärg1 10 2_3. Loans" xfId="3190" xr:uid="{945DE844-5EC4-45DD-9724-22BDA9429F42}"/>
    <cellStyle name="20% - Dekorfärg1 10 3" xfId="3191" xr:uid="{7F8B9C25-AFDB-4469-99B4-1E4729107BF8}"/>
    <cellStyle name="20% - Dekorfärg1 10 3 2" xfId="3192" xr:uid="{A18F02AE-0B35-438B-9AD1-6866E5DFF542}"/>
    <cellStyle name="20% - Dekorfärg1 10 3 2 2" xfId="3193" xr:uid="{84E5E0A8-B59C-408C-BAF5-3CA818567A42}"/>
    <cellStyle name="20% - Dekorfärg1 10 3 2_AFAB Per day" xfId="3194" xr:uid="{D795B8AD-B4E1-4A55-A121-7AA84B9ABFE4}"/>
    <cellStyle name="20% - Dekorfärg1 10 3 3" xfId="3195" xr:uid="{BFF93F5D-0D32-4943-9372-2E8C1770B519}"/>
    <cellStyle name="20% - Dekorfärg1 10 3 4" xfId="31549" xr:uid="{DEF99D85-9243-4F4A-8689-F2AFC4058E6F}"/>
    <cellStyle name="20% - Dekorfärg1 10 3_AFAB Per day" xfId="3196" xr:uid="{CA31DFAE-AD73-4BFE-8FC6-F74BC75ED342}"/>
    <cellStyle name="20% - Dekorfärg1 10 4" xfId="3197" xr:uid="{B616270E-32A2-4381-BE75-323B20DC1BB3}"/>
    <cellStyle name="20% - Dekorfärg1 10 4 2" xfId="3198" xr:uid="{0C33D9D7-AEF7-4416-B734-F6C94A85D846}"/>
    <cellStyle name="20% - Dekorfärg1 10 4 3" xfId="3199" xr:uid="{48AED9C1-3270-4114-A33D-31E5FA143ACF}"/>
    <cellStyle name="20% - Dekorfärg1 10 4_AFAB Per day" xfId="3200" xr:uid="{7C280587-66B3-4180-AE3F-F3179FDD3B52}"/>
    <cellStyle name="20% - Dekorfärg1 10 5" xfId="3201" xr:uid="{873286B2-F1CC-4537-8AEA-A555D8E3E6D1}"/>
    <cellStyle name="20% - Dekorfärg1 10 5 2" xfId="3202" xr:uid="{95F4979D-0898-4163-8626-B8EF9C32C25A}"/>
    <cellStyle name="20% - Dekorfärg1 10 5 3" xfId="3203" xr:uid="{CCE91907-EA61-4989-8240-90BEA0367BB0}"/>
    <cellStyle name="20% - Dekorfärg1 10 5_AFAB Per day" xfId="3204" xr:uid="{DDC85BB3-0F2E-43E1-9464-EF0ABBA5AD2F}"/>
    <cellStyle name="20% - Dekorfärg1 10 6" xfId="3205" xr:uid="{DBD5D7FB-A29F-4D10-BC7F-9D86377DC12C}"/>
    <cellStyle name="20% - Dekorfärg1 10 6 2" xfId="3206" xr:uid="{CD5DD3F8-6DF2-478C-AFE9-6A95C9812B13}"/>
    <cellStyle name="20% - Dekorfärg1 10 6 3" xfId="3207" xr:uid="{CA78DCFF-BF07-489F-85C9-F969F1B3ADAD}"/>
    <cellStyle name="20% - Dekorfärg1 10 6_AFAB Per day" xfId="3208" xr:uid="{E2AFBEB6-9E53-4D67-9FA1-7A5A7F563028}"/>
    <cellStyle name="20% - Dekorfärg1 10 7" xfId="3209" xr:uid="{5BC1C15B-0E6F-4BD9-B14E-58F340CE6E48}"/>
    <cellStyle name="20% - Dekorfärg1 10 7 2" xfId="3210" xr:uid="{9EE7CEB3-7988-4CA7-8BAC-1BA175F04790}"/>
    <cellStyle name="20% - Dekorfärg1 10 7 3" xfId="3211" xr:uid="{8C91CFB8-E6D6-4C48-959F-56703D738296}"/>
    <cellStyle name="20% - Dekorfärg1 10 7_loan Q1 2013" xfId="3212" xr:uid="{CF408D76-8589-4694-93DE-7418B97137EF}"/>
    <cellStyle name="20% - Dekorfärg1 10 8" xfId="3213" xr:uid="{8C879795-33EB-4992-8AA4-B01681C139FC}"/>
    <cellStyle name="20% - Dekorfärg1 10 9" xfId="3214" xr:uid="{DA3898CD-E973-44A5-BF62-56F67CF5EC67}"/>
    <cellStyle name="20% - Dekorfärg1 10_3. Loans" xfId="3215" xr:uid="{67973104-8823-4EC2-A41E-1FC9D0C34962}"/>
    <cellStyle name="20% - Dekorfärg1 11" xfId="3216" xr:uid="{AB7D0CAC-F174-4842-820D-4CD1B08BA3DF}"/>
    <cellStyle name="20% - Dekorfärg1 11 10" xfId="34847" xr:uid="{AF78CF5A-E561-4F71-94E4-2D2A4C8D6D7B}"/>
    <cellStyle name="20% - Dekorfärg1 11 2" xfId="3217" xr:uid="{7F2C4BA4-4201-4EC8-83F4-52F9F1BB4461}"/>
    <cellStyle name="20% - Dekorfärg1 11 2 2" xfId="3218" xr:uid="{63A7052E-FCDB-4232-A586-FBC1C663B7EC}"/>
    <cellStyle name="20% - Dekorfärg1 11 2 2 2" xfId="3219" xr:uid="{752A030A-CDF2-4456-8C93-AAD1DE86AE3C}"/>
    <cellStyle name="20% - Dekorfärg1 11 2 2_AFAB Per day" xfId="3220" xr:uid="{CC5657F6-90AC-4294-8AFE-AC8948B22CE1}"/>
    <cellStyle name="20% - Dekorfärg1 11 2 3" xfId="3221" xr:uid="{01FCF2DF-725C-4ACA-B476-E4E8051A3A10}"/>
    <cellStyle name="20% - Dekorfärg1 11 2 4" xfId="31550" xr:uid="{ECDF81AD-ED7F-40D4-9BC8-BC41937704B0}"/>
    <cellStyle name="20% - Dekorfärg1 11 2_AFAB Per day" xfId="3222" xr:uid="{64CBEA2E-9B6E-4C87-A7E8-DFA32C310AB0}"/>
    <cellStyle name="20% - Dekorfärg1 11 3" xfId="3223" xr:uid="{0A47178D-AB42-45A1-AA22-777700D16EA2}"/>
    <cellStyle name="20% - Dekorfärg1 11 3 2" xfId="3224" xr:uid="{D963BD04-B19A-439A-8122-906B113B7206}"/>
    <cellStyle name="20% - Dekorfärg1 11 3 3" xfId="3225" xr:uid="{C8933590-D035-46E5-86B4-D725A17C5307}"/>
    <cellStyle name="20% - Dekorfärg1 11 3_AFAB Per day" xfId="3226" xr:uid="{29FC6361-BA4A-4CC7-ACBA-6F66373AD53F}"/>
    <cellStyle name="20% - Dekorfärg1 11 4" xfId="3227" xr:uid="{5B7798D1-C4B9-4E65-8A5A-063692F05F33}"/>
    <cellStyle name="20% - Dekorfärg1 11 4 2" xfId="3228" xr:uid="{ACD5E0BF-CA50-4C3D-A4F9-D487F4B40E90}"/>
    <cellStyle name="20% - Dekorfärg1 11 4 3" xfId="3229" xr:uid="{C445B12D-BEA0-4374-B5C0-2ABED17FFBCC}"/>
    <cellStyle name="20% - Dekorfärg1 11 4_AFAB Per day" xfId="3230" xr:uid="{81693B81-6B28-4B70-BC77-8B2461D534DC}"/>
    <cellStyle name="20% - Dekorfärg1 11 5" xfId="3231" xr:uid="{245D4E34-C5B7-4CBF-8550-91BC7B3934D9}"/>
    <cellStyle name="20% - Dekorfärg1 11 5 2" xfId="3232" xr:uid="{BA95652A-DC88-4911-B19C-C1191FD9F6E0}"/>
    <cellStyle name="20% - Dekorfärg1 11 5 3" xfId="3233" xr:uid="{50812C34-788C-4888-9C4C-263FCEAC14C7}"/>
    <cellStyle name="20% - Dekorfärg1 11 5_AFAB Per day" xfId="3234" xr:uid="{485244F2-7077-4FE1-B734-B8A5BBC2CCD9}"/>
    <cellStyle name="20% - Dekorfärg1 11 6" xfId="3235" xr:uid="{BC34D9C5-F15B-4F34-A93C-24EC30296441}"/>
    <cellStyle name="20% - Dekorfärg1 11 6 2" xfId="3236" xr:uid="{3E818710-41D5-419E-AFDB-4F0681C45BF9}"/>
    <cellStyle name="20% - Dekorfärg1 11 6 3" xfId="3237" xr:uid="{36DCDB3A-31D1-4CB3-B016-88565BD4A3FE}"/>
    <cellStyle name="20% - Dekorfärg1 11 6_loan Q1 2013" xfId="3238" xr:uid="{4959F0F6-EB40-46CD-8B11-FEC5C0C6222E}"/>
    <cellStyle name="20% - Dekorfärg1 11 7" xfId="3239" xr:uid="{D8188C0C-56D1-4965-91D3-91F80A0DBC67}"/>
    <cellStyle name="20% - Dekorfärg1 11 7 2" xfId="3240" xr:uid="{A89F794F-B063-4894-B9AB-82A58742BC56}"/>
    <cellStyle name="20% - Dekorfärg1 11 7 3" xfId="3241" xr:uid="{3C98C717-2D4F-488E-9F44-AA310F381DD2}"/>
    <cellStyle name="20% - Dekorfärg1 11 7_loan Q1 2013" xfId="3242" xr:uid="{C1F452EB-CE4E-4956-8F8D-414BDFB22A13}"/>
    <cellStyle name="20% - Dekorfärg1 11 8" xfId="3243" xr:uid="{EF4F5DB4-5834-4D73-BB30-A8C2D1CFD130}"/>
    <cellStyle name="20% - Dekorfärg1 11 9" xfId="3244" xr:uid="{68C0EA2C-32B3-47D2-A6DB-AC186CDF5A33}"/>
    <cellStyle name="20% - Dekorfärg1 11_3. Loans" xfId="3245" xr:uid="{E4C698C5-5429-4A28-B1A4-9FA3B653ACA6}"/>
    <cellStyle name="20% - Dekorfärg1 12" xfId="3246" xr:uid="{0A02F42B-DF43-4BD5-8688-C88456528E75}"/>
    <cellStyle name="20% - Dekorfärg1 12 10" xfId="34848" xr:uid="{D0B82794-AE3A-4A62-AECA-903A613882B0}"/>
    <cellStyle name="20% - Dekorfärg1 12 2" xfId="3247" xr:uid="{7FE9F76D-2446-4162-B06B-03AEA4CEC226}"/>
    <cellStyle name="20% - Dekorfärg1 12 2 2" xfId="3248" xr:uid="{8E66F5ED-7828-4B26-B16C-45CFDAC5A6CE}"/>
    <cellStyle name="20% - Dekorfärg1 12 2 2 2" xfId="3249" xr:uid="{DB5396BB-13DB-40B1-8A4B-917A386BED01}"/>
    <cellStyle name="20% - Dekorfärg1 12 2 2_AFAB Per day" xfId="3250" xr:uid="{6E35B19B-D3A8-40C8-9105-20461259523C}"/>
    <cellStyle name="20% - Dekorfärg1 12 2 3" xfId="3251" xr:uid="{8DCA67FD-48D2-4EA9-BAAF-7D2A9EF6E7CE}"/>
    <cellStyle name="20% - Dekorfärg1 12 2 4" xfId="31551" xr:uid="{94FA1BF0-B3CA-42A2-AAFB-BBA2F7CC2074}"/>
    <cellStyle name="20% - Dekorfärg1 12 2_AFAB Per day" xfId="3252" xr:uid="{17494F7E-BCE4-4DE0-A562-00645388518C}"/>
    <cellStyle name="20% - Dekorfärg1 12 3" xfId="3253" xr:uid="{F3ACD3CA-80F3-45D3-826F-69CF00A57F46}"/>
    <cellStyle name="20% - Dekorfärg1 12 3 2" xfId="3254" xr:uid="{AB30F09D-0DDF-4893-A711-238DC07D69F4}"/>
    <cellStyle name="20% - Dekorfärg1 12 3 3" xfId="3255" xr:uid="{DCDB2E09-BE9F-4D55-A34E-8016A0D8D51F}"/>
    <cellStyle name="20% - Dekorfärg1 12 3_AFAB Per day" xfId="3256" xr:uid="{02B01101-392C-442E-B837-70AF1ECA3D50}"/>
    <cellStyle name="20% - Dekorfärg1 12 4" xfId="3257" xr:uid="{9D941CE0-FBBD-494A-9ACB-328B4142A4AF}"/>
    <cellStyle name="20% - Dekorfärg1 12 4 2" xfId="3258" xr:uid="{2164CE56-23C7-4C38-8EAA-A8F4FE3B2C40}"/>
    <cellStyle name="20% - Dekorfärg1 12 4 3" xfId="3259" xr:uid="{FC28059E-51AC-48DE-88C1-4E5C379FD48B}"/>
    <cellStyle name="20% - Dekorfärg1 12 4_AFAB Per day" xfId="3260" xr:uid="{640B967A-0AF3-43D2-9A33-446AE7A79EC5}"/>
    <cellStyle name="20% - Dekorfärg1 12 5" xfId="3261" xr:uid="{22264CE8-DBC1-4223-9B5C-75F0F432B0F8}"/>
    <cellStyle name="20% - Dekorfärg1 12 5 2" xfId="3262" xr:uid="{1B8F6E08-0F7C-44AD-94F9-78CCF8CA5EA2}"/>
    <cellStyle name="20% - Dekorfärg1 12 5 3" xfId="3263" xr:uid="{F7ECE360-EE2A-449B-9478-66F1D5A638AB}"/>
    <cellStyle name="20% - Dekorfärg1 12 5_AFAB Per day" xfId="3264" xr:uid="{50A010FA-04E0-4BC6-AC2C-A2D0AF7FA3BC}"/>
    <cellStyle name="20% - Dekorfärg1 12 6" xfId="3265" xr:uid="{4FB0D648-C3E5-49AE-9F33-BC6E8D5B90EE}"/>
    <cellStyle name="20% - Dekorfärg1 12 6 2" xfId="3266" xr:uid="{55E5E197-A9D6-4F16-90FE-181C6A2AC02F}"/>
    <cellStyle name="20% - Dekorfärg1 12 6 3" xfId="3267" xr:uid="{4F01BDA2-A20B-4F7C-B05F-B195015D01B6}"/>
    <cellStyle name="20% - Dekorfärg1 12 6_loan Q1 2013" xfId="3268" xr:uid="{C67BF280-15FF-4211-A470-6EC5B346F174}"/>
    <cellStyle name="20% - Dekorfärg1 12 7" xfId="3269" xr:uid="{096D0028-8D01-48B8-9F4B-0C59D4BBF59D}"/>
    <cellStyle name="20% - Dekorfärg1 12 7 2" xfId="3270" xr:uid="{272423B6-180E-4D25-BF63-10ABF6CE361A}"/>
    <cellStyle name="20% - Dekorfärg1 12 7 3" xfId="3271" xr:uid="{A510C950-4A51-4B00-82B8-E890D46D15D8}"/>
    <cellStyle name="20% - Dekorfärg1 12 7_loan Q1 2013" xfId="3272" xr:uid="{11AE7827-8197-43CC-A7DC-99615BF91D05}"/>
    <cellStyle name="20% - Dekorfärg1 12 8" xfId="3273" xr:uid="{42DE2035-BDE7-4B97-B049-796E29CA6181}"/>
    <cellStyle name="20% - Dekorfärg1 12 9" xfId="3274" xr:uid="{D4C23C67-5AA7-4F57-B47A-78E0E7399F74}"/>
    <cellStyle name="20% - Dekorfärg1 12_3. Loans" xfId="3275" xr:uid="{54E3B828-0650-4D8B-AEE6-65C640668468}"/>
    <cellStyle name="20% - Dekorfärg1 13" xfId="3276" xr:uid="{C2511497-8FC4-4C7B-9DAD-0EF525721563}"/>
    <cellStyle name="20% - Dekorfärg1 13 10" xfId="34849" xr:uid="{56806E36-7522-4654-BA5A-84893D8B994E}"/>
    <cellStyle name="20% - Dekorfärg1 13 2" xfId="3277" xr:uid="{0BACB250-B625-4DF6-9806-65E02FE557AF}"/>
    <cellStyle name="20% - Dekorfärg1 13 2 2" xfId="3278" xr:uid="{BA0B086D-76C5-4DAE-9052-C48D54E7C08B}"/>
    <cellStyle name="20% - Dekorfärg1 13 2 2 2" xfId="3279" xr:uid="{FB9891BA-4FA5-40E4-A23C-BC761D7F2348}"/>
    <cellStyle name="20% - Dekorfärg1 13 2 2_AFAB Per day" xfId="3280" xr:uid="{856D4C60-53BF-4496-A1C9-F680423F5879}"/>
    <cellStyle name="20% - Dekorfärg1 13 2 3" xfId="3281" xr:uid="{16D27C82-BCF9-4AC5-A342-00C50D6F76B7}"/>
    <cellStyle name="20% - Dekorfärg1 13 2 4" xfId="31552" xr:uid="{A6163762-D4A9-401F-BE03-B2F671C6FCC4}"/>
    <cellStyle name="20% - Dekorfärg1 13 2_AFAB Per day" xfId="3282" xr:uid="{792E0E31-E2D3-4FBC-B77C-6A9344A622C1}"/>
    <cellStyle name="20% - Dekorfärg1 13 3" xfId="3283" xr:uid="{75227408-0B59-484F-93C5-6968A8039602}"/>
    <cellStyle name="20% - Dekorfärg1 13 3 2" xfId="3284" xr:uid="{4D9159C5-DDA6-4781-9CF4-BC97CF362D82}"/>
    <cellStyle name="20% - Dekorfärg1 13 3 3" xfId="3285" xr:uid="{BC18D9C2-E1C1-4386-A84E-25339BE0B608}"/>
    <cellStyle name="20% - Dekorfärg1 13 3_AFAB Per day" xfId="3286" xr:uid="{C332C77A-2BFC-460D-A8E9-369DA968F8A1}"/>
    <cellStyle name="20% - Dekorfärg1 13 4" xfId="3287" xr:uid="{FB0ABD1A-9234-4031-8050-4D1D63B4346F}"/>
    <cellStyle name="20% - Dekorfärg1 13 4 2" xfId="3288" xr:uid="{D817CC6C-7372-4F59-9691-726B8FD0D549}"/>
    <cellStyle name="20% - Dekorfärg1 13 4 3" xfId="3289" xr:uid="{31C5435C-8E60-420A-B902-FC885B63FBA2}"/>
    <cellStyle name="20% - Dekorfärg1 13 4_AFAB Per day" xfId="3290" xr:uid="{856BAFF3-C667-4A79-9DE5-F1AB831127E5}"/>
    <cellStyle name="20% - Dekorfärg1 13 5" xfId="3291" xr:uid="{0934D091-F4AC-4F2E-977C-0E87BAD8F910}"/>
    <cellStyle name="20% - Dekorfärg1 13 5 2" xfId="3292" xr:uid="{5568BCA0-068E-4EF4-8C0C-0E1F05C12C4F}"/>
    <cellStyle name="20% - Dekorfärg1 13 5 3" xfId="3293" xr:uid="{3265C86F-E4C8-4EB4-9205-C12FDAF17895}"/>
    <cellStyle name="20% - Dekorfärg1 13 5_AFAB Per day" xfId="3294" xr:uid="{6D64A9EC-2B49-4885-BEA8-44BBCBD3F290}"/>
    <cellStyle name="20% - Dekorfärg1 13 6" xfId="3295" xr:uid="{263C60A3-3924-4A71-85C7-75208349C1CC}"/>
    <cellStyle name="20% - Dekorfärg1 13 6 2" xfId="3296" xr:uid="{9F9D1F0D-C97E-46A2-A200-FD0BFFA5D554}"/>
    <cellStyle name="20% - Dekorfärg1 13 6 3" xfId="3297" xr:uid="{4977873C-03FF-4E5C-9315-C135443516A9}"/>
    <cellStyle name="20% - Dekorfärg1 13 6_loan Q1 2013" xfId="3298" xr:uid="{D0D1C4F4-EBD5-4BD6-9D50-861F2780B9E0}"/>
    <cellStyle name="20% - Dekorfärg1 13 7" xfId="3299" xr:uid="{209F6A48-35D3-44FA-AB57-F6F8B1D0C048}"/>
    <cellStyle name="20% - Dekorfärg1 13 7 2" xfId="3300" xr:uid="{1E10A229-7252-48ED-BA84-F923EEC2FBD6}"/>
    <cellStyle name="20% - Dekorfärg1 13 7 3" xfId="3301" xr:uid="{24C58586-4B46-4018-AF6B-F7F80850125C}"/>
    <cellStyle name="20% - Dekorfärg1 13 7_loan Q1 2013" xfId="3302" xr:uid="{001C30FD-8D14-45EA-80C3-FFA84A4BD725}"/>
    <cellStyle name="20% - Dekorfärg1 13 8" xfId="3303" xr:uid="{FA0A4C90-2F8E-41AC-881E-A6343BC03AC5}"/>
    <cellStyle name="20% - Dekorfärg1 13 9" xfId="3304" xr:uid="{769A4B81-09CD-4E55-846D-1CB8EF35233F}"/>
    <cellStyle name="20% - Dekorfärg1 13_3. Loans" xfId="3305" xr:uid="{6BFA3412-F95D-4405-82B5-220D8494A45B}"/>
    <cellStyle name="20% - Dekorfärg1 14" xfId="3306" xr:uid="{69356DDF-D6D0-426B-9764-CD7CDF81E70F}"/>
    <cellStyle name="20% - Dekorfärg1 14 10" xfId="34850" xr:uid="{A45DD55F-3C14-4A01-9680-143372E9CD4A}"/>
    <cellStyle name="20% - Dekorfärg1 14 2" xfId="3307" xr:uid="{90C26512-2BC3-4596-A697-9AC08984BFE7}"/>
    <cellStyle name="20% - Dekorfärg1 14 2 2" xfId="3308" xr:uid="{081C8977-703B-45D0-BB17-C51EA504B662}"/>
    <cellStyle name="20% - Dekorfärg1 14 2 2 2" xfId="3309" xr:uid="{8689DA3A-0E77-43DD-AD86-AE5ABC5EC3B7}"/>
    <cellStyle name="20% - Dekorfärg1 14 2 2_AFAB Per day" xfId="3310" xr:uid="{D4265638-5778-4150-A9DE-811EB15BBBC4}"/>
    <cellStyle name="20% - Dekorfärg1 14 2 3" xfId="3311" xr:uid="{77E77511-479C-498C-9722-0CBC35B41D7D}"/>
    <cellStyle name="20% - Dekorfärg1 14 2 4" xfId="31553" xr:uid="{D4A75476-F002-4EDF-BA70-78FC08D2D22B}"/>
    <cellStyle name="20% - Dekorfärg1 14 2_AFAB Per day" xfId="3312" xr:uid="{70FC871B-36E1-4D21-8142-6B57471C75B8}"/>
    <cellStyle name="20% - Dekorfärg1 14 3" xfId="3313" xr:uid="{0D05A912-042A-4BD4-9166-D0ACACF4F6AE}"/>
    <cellStyle name="20% - Dekorfärg1 14 3 2" xfId="3314" xr:uid="{A1F34000-23F1-4869-993A-3373988A5712}"/>
    <cellStyle name="20% - Dekorfärg1 14 3 3" xfId="3315" xr:uid="{24CEB653-6607-4A6D-98C4-F2C1B363E40E}"/>
    <cellStyle name="20% - Dekorfärg1 14 3_AFAB Per day" xfId="3316" xr:uid="{FC70E08F-8F7D-4ED4-944C-2F6A4C129830}"/>
    <cellStyle name="20% - Dekorfärg1 14 4" xfId="3317" xr:uid="{32861973-D3CB-45CC-94F4-9221F86F9F17}"/>
    <cellStyle name="20% - Dekorfärg1 14 4 2" xfId="3318" xr:uid="{C76B95A7-FA2C-4944-8B7A-E5720E491AFE}"/>
    <cellStyle name="20% - Dekorfärg1 14 4 3" xfId="3319" xr:uid="{403DEE7C-BD17-4DB1-919C-17F7038BAE44}"/>
    <cellStyle name="20% - Dekorfärg1 14 4_AFAB Per day" xfId="3320" xr:uid="{E98819D9-101D-4B12-8E03-A4AE19B01F56}"/>
    <cellStyle name="20% - Dekorfärg1 14 5" xfId="3321" xr:uid="{B0ACFF13-9102-4FF7-B9C9-444EC589572E}"/>
    <cellStyle name="20% - Dekorfärg1 14 5 2" xfId="3322" xr:uid="{A1B7E2DE-2516-49C8-8A8C-4BDC71F1F073}"/>
    <cellStyle name="20% - Dekorfärg1 14 5 3" xfId="3323" xr:uid="{99577F2B-1E08-43A8-9B35-F0EB4D4B1986}"/>
    <cellStyle name="20% - Dekorfärg1 14 5_AFAB Per day" xfId="3324" xr:uid="{BC86BA4A-78B0-4A8F-B288-F780CBDDD9B5}"/>
    <cellStyle name="20% - Dekorfärg1 14 6" xfId="3325" xr:uid="{D2B99A9C-54B7-4D05-992F-3D708F05911E}"/>
    <cellStyle name="20% - Dekorfärg1 14 6 2" xfId="3326" xr:uid="{941D591B-CB62-4822-B034-AFB6ECB91A5D}"/>
    <cellStyle name="20% - Dekorfärg1 14 6 3" xfId="3327" xr:uid="{C492CF22-3FFF-40B8-8287-32AA47C2BCD9}"/>
    <cellStyle name="20% - Dekorfärg1 14 6_loan Q1 2013" xfId="3328" xr:uid="{1CA5C48F-C021-47F6-B1F8-EAD8F39CE7A5}"/>
    <cellStyle name="20% - Dekorfärg1 14 7" xfId="3329" xr:uid="{73AFC3E2-6AD7-41AD-AD17-4A78F9B8483D}"/>
    <cellStyle name="20% - Dekorfärg1 14 7 2" xfId="3330" xr:uid="{AFD7A555-67F6-41FE-AC7D-C6EC214C8350}"/>
    <cellStyle name="20% - Dekorfärg1 14 7 3" xfId="3331" xr:uid="{F0E8DC66-ACA2-4938-ABED-A58A8552FD5A}"/>
    <cellStyle name="20% - Dekorfärg1 14 7_loan Q1 2013" xfId="3332" xr:uid="{A8D0CFF3-4261-42A1-81B3-3F938719C479}"/>
    <cellStyle name="20% - Dekorfärg1 14 8" xfId="3333" xr:uid="{9C312E94-470A-47EB-AF6B-AC05FB28E882}"/>
    <cellStyle name="20% - Dekorfärg1 14 9" xfId="3334" xr:uid="{A0FCD861-7CAA-4938-A885-5B67FE6A0B68}"/>
    <cellStyle name="20% - Dekorfärg1 14_3. Loans" xfId="3335" xr:uid="{B368FBA6-0101-43A3-873D-7C40C7FE7A0A}"/>
    <cellStyle name="20% - Dekorfärg1 15" xfId="3336" xr:uid="{04F804F0-B9B8-4398-BB8D-B37062E7CE87}"/>
    <cellStyle name="20% - Dekorfärg1 15 10" xfId="34851" xr:uid="{FB143589-F83B-4BBF-A8FE-D1DE02CD99DE}"/>
    <cellStyle name="20% - Dekorfärg1 15 2" xfId="3337" xr:uid="{AD4C3281-CAFF-4114-B797-B4BCBBA5BCE6}"/>
    <cellStyle name="20% - Dekorfärg1 15 2 2" xfId="3338" xr:uid="{4A308BE6-8A74-44EB-A8FF-13B7FDC35A2B}"/>
    <cellStyle name="20% - Dekorfärg1 15 2 2 2" xfId="3339" xr:uid="{E5B17B85-239D-48AF-A422-E90C845FEC49}"/>
    <cellStyle name="20% - Dekorfärg1 15 2 2_AFAB Per day" xfId="3340" xr:uid="{C2D929D9-E28D-46B4-82D8-0EDA80446456}"/>
    <cellStyle name="20% - Dekorfärg1 15 2 3" xfId="3341" xr:uid="{8AA30487-D6D2-44AF-9FF4-4E0B35097EDD}"/>
    <cellStyle name="20% - Dekorfärg1 15 2 4" xfId="31554" xr:uid="{AAAD6B17-A90E-4FBC-8C70-0CC16BA4640F}"/>
    <cellStyle name="20% - Dekorfärg1 15 2_AFAB Per day" xfId="3342" xr:uid="{6A5D62F6-A6DC-4FAE-B9F4-42D2B9F75301}"/>
    <cellStyle name="20% - Dekorfärg1 15 3" xfId="3343" xr:uid="{CD6854BA-AFAE-434A-B3D7-7851132FC663}"/>
    <cellStyle name="20% - Dekorfärg1 15 3 2" xfId="3344" xr:uid="{AB35AACD-64AA-4356-BBAD-A014AE5EB2C4}"/>
    <cellStyle name="20% - Dekorfärg1 15 3 3" xfId="3345" xr:uid="{72700127-35C2-4A9F-8F74-52167EF08127}"/>
    <cellStyle name="20% - Dekorfärg1 15 3_AFAB Per day" xfId="3346" xr:uid="{3ACEE8EF-363B-4C32-BB16-B67E3289B61A}"/>
    <cellStyle name="20% - Dekorfärg1 15 4" xfId="3347" xr:uid="{525A4B52-539B-4952-8A27-2144A8028D0E}"/>
    <cellStyle name="20% - Dekorfärg1 15 4 2" xfId="3348" xr:uid="{EAF1933F-7561-44EA-A052-D5BD7471D4B5}"/>
    <cellStyle name="20% - Dekorfärg1 15 4 3" xfId="3349" xr:uid="{8D324C34-20F7-4CF6-99A2-0402D02E6DE7}"/>
    <cellStyle name="20% - Dekorfärg1 15 4_AFAB Per day" xfId="3350" xr:uid="{AE8E8E29-C8A1-4FF5-B44C-32BB711187E8}"/>
    <cellStyle name="20% - Dekorfärg1 15 5" xfId="3351" xr:uid="{5A0BA004-C6BD-4614-A073-28EE5FAC5CF1}"/>
    <cellStyle name="20% - Dekorfärg1 15 5 2" xfId="3352" xr:uid="{8DCD5311-AF17-49DE-82DB-4C05CB247460}"/>
    <cellStyle name="20% - Dekorfärg1 15 5 3" xfId="3353" xr:uid="{A00C80C5-1E10-4D48-A31E-17D92FEB221F}"/>
    <cellStyle name="20% - Dekorfärg1 15 5_AFAB Per day" xfId="3354" xr:uid="{CE572ADE-9C57-4503-9D91-09D252796038}"/>
    <cellStyle name="20% - Dekorfärg1 15 6" xfId="3355" xr:uid="{0DAB7CCC-00F3-4E3C-B89C-50A27A9ABD8C}"/>
    <cellStyle name="20% - Dekorfärg1 15 6 2" xfId="3356" xr:uid="{AF749029-FD70-453F-89FE-7D82BFCC2CAC}"/>
    <cellStyle name="20% - Dekorfärg1 15 6 3" xfId="3357" xr:uid="{3A13E9A5-7261-4E9A-A7FD-D03A70F8D895}"/>
    <cellStyle name="20% - Dekorfärg1 15 6_loan Q1 2013" xfId="3358" xr:uid="{FD4D7445-A205-4791-913A-A6D9022565DE}"/>
    <cellStyle name="20% - Dekorfärg1 15 7" xfId="3359" xr:uid="{4BE0FC8A-D37B-454D-9C8A-D4D9C8C25659}"/>
    <cellStyle name="20% - Dekorfärg1 15 7 2" xfId="3360" xr:uid="{48B25896-7AF9-472C-BADB-AFD1C6A28F30}"/>
    <cellStyle name="20% - Dekorfärg1 15 7 3" xfId="3361" xr:uid="{73AEA407-0A2E-4B92-8EA9-BB1834EF7D91}"/>
    <cellStyle name="20% - Dekorfärg1 15 7_loan Q1 2013" xfId="3362" xr:uid="{B7BD5D8E-44EB-4AB9-A6A2-F82886804417}"/>
    <cellStyle name="20% - Dekorfärg1 15 8" xfId="3363" xr:uid="{3C7FA233-F57D-43E6-8889-8BF5E09575C9}"/>
    <cellStyle name="20% - Dekorfärg1 15 9" xfId="3364" xr:uid="{5B296772-3B27-4462-B181-B4864C2E6F8B}"/>
    <cellStyle name="20% - Dekorfärg1 15_3. Loans" xfId="3365" xr:uid="{7458390E-17D1-46C5-83CA-AA9B4E2F46E8}"/>
    <cellStyle name="20% - Dekorfärg1 16" xfId="3366" xr:uid="{5CE2BF41-A16D-4A55-B723-95C2A75E042A}"/>
    <cellStyle name="20% - Dekorfärg1 16 10" xfId="34852" xr:uid="{8413D3CF-440A-4BCF-9792-57B7FBE13008}"/>
    <cellStyle name="20% - Dekorfärg1 16 2" xfId="3367" xr:uid="{84E7FFDB-16CE-4903-8C9C-91E1AC2A0AC9}"/>
    <cellStyle name="20% - Dekorfärg1 16 2 2" xfId="3368" xr:uid="{0D6DC2F3-7AA2-4175-AD01-9C18B3393C4C}"/>
    <cellStyle name="20% - Dekorfärg1 16 2 2 2" xfId="3369" xr:uid="{9835C9F7-12FE-4721-A64D-C0AA746DD1AC}"/>
    <cellStyle name="20% - Dekorfärg1 16 2 2_AFAB Per day" xfId="3370" xr:uid="{F8B5F3D3-D979-47EE-9C28-8CC730D4BA81}"/>
    <cellStyle name="20% - Dekorfärg1 16 2 3" xfId="3371" xr:uid="{52E72255-7C43-4923-8FD2-051022570CAB}"/>
    <cellStyle name="20% - Dekorfärg1 16 2 4" xfId="31555" xr:uid="{99C22C56-F920-4BFC-B148-CC4C6980AADA}"/>
    <cellStyle name="20% - Dekorfärg1 16 2_AFAB Per day" xfId="3372" xr:uid="{FB46A7DE-DE73-4250-891F-A735A73A7EAF}"/>
    <cellStyle name="20% - Dekorfärg1 16 3" xfId="3373" xr:uid="{C18FD3EA-4C2D-48E4-B662-CCE26B0A04BB}"/>
    <cellStyle name="20% - Dekorfärg1 16 3 2" xfId="3374" xr:uid="{D48ABF87-1D80-4E84-9245-C9184D79A282}"/>
    <cellStyle name="20% - Dekorfärg1 16 3 3" xfId="3375" xr:uid="{BCF50614-77C7-4285-A3B7-39E2303767BD}"/>
    <cellStyle name="20% - Dekorfärg1 16 3_AFAB Per day" xfId="3376" xr:uid="{7344C0B0-DB91-4F0E-87E6-6D70EABB6460}"/>
    <cellStyle name="20% - Dekorfärg1 16 4" xfId="3377" xr:uid="{771FCFE1-37B4-4195-BF9F-7A79CB950C03}"/>
    <cellStyle name="20% - Dekorfärg1 16 4 2" xfId="3378" xr:uid="{AC1A5A54-C531-4144-BADE-247EB8A68AF6}"/>
    <cellStyle name="20% - Dekorfärg1 16 4 3" xfId="3379" xr:uid="{798D414E-FE0F-4279-97EF-199BAF56D7C7}"/>
    <cellStyle name="20% - Dekorfärg1 16 4_AFAB Per day" xfId="3380" xr:uid="{D5BE8E49-AD48-4F14-AFFF-AFAE847E1082}"/>
    <cellStyle name="20% - Dekorfärg1 16 5" xfId="3381" xr:uid="{689D70C1-9497-47DB-9FED-A8F2BBE182C2}"/>
    <cellStyle name="20% - Dekorfärg1 16 5 2" xfId="3382" xr:uid="{1392CED3-C856-491F-8B3F-F067BCE45A7C}"/>
    <cellStyle name="20% - Dekorfärg1 16 5 3" xfId="3383" xr:uid="{CDE73145-FEF2-4DCB-A2D9-91A812A457BD}"/>
    <cellStyle name="20% - Dekorfärg1 16 5_AFAB Per day" xfId="3384" xr:uid="{DF3A075E-3688-4EEF-937D-B4AD2D0717E0}"/>
    <cellStyle name="20% - Dekorfärg1 16 6" xfId="3385" xr:uid="{0A9291FC-0B70-463D-99AE-26BBFCABAEA3}"/>
    <cellStyle name="20% - Dekorfärg1 16 6 2" xfId="3386" xr:uid="{D66D6E17-05C2-4D44-A0F1-3038875AA721}"/>
    <cellStyle name="20% - Dekorfärg1 16 6 3" xfId="3387" xr:uid="{387A414B-74FC-4B9E-AB1B-9580DCDF618D}"/>
    <cellStyle name="20% - Dekorfärg1 16 6_loan Q1 2013" xfId="3388" xr:uid="{91F26322-7024-4ED6-A435-1D1BED27E0EC}"/>
    <cellStyle name="20% - Dekorfärg1 16 7" xfId="3389" xr:uid="{FB072369-EEAB-48F4-ACC1-D30E0E79DD0F}"/>
    <cellStyle name="20% - Dekorfärg1 16 7 2" xfId="3390" xr:uid="{77C3AD04-E5AC-4194-8AE2-4AFEAA189BB7}"/>
    <cellStyle name="20% - Dekorfärg1 16 7 3" xfId="3391" xr:uid="{EA7DEFCE-044A-4C5A-B013-6D1DBA46365C}"/>
    <cellStyle name="20% - Dekorfärg1 16 7_loan Q1 2013" xfId="3392" xr:uid="{C05C06D9-19BC-462A-ACE9-F35A02D84F2A}"/>
    <cellStyle name="20% - Dekorfärg1 16 8" xfId="3393" xr:uid="{50BFA4E6-91E7-4E51-867A-0D84BC763E27}"/>
    <cellStyle name="20% - Dekorfärg1 16 9" xfId="3394" xr:uid="{1EEF5892-EB6E-4021-BDF5-74E93A652BCF}"/>
    <cellStyle name="20% - Dekorfärg1 16_3. Loans" xfId="3395" xr:uid="{1741D96B-57EB-4162-8699-63A4FA2E6E92}"/>
    <cellStyle name="20% - Dekorfärg1 17" xfId="3396" xr:uid="{F50436B8-2BED-4464-9713-293474B44F6E}"/>
    <cellStyle name="20% - Dekorfärg1 17 10" xfId="34853" xr:uid="{EBF42BFC-E2AC-441F-A0C6-7AAFF6821213}"/>
    <cellStyle name="20% - Dekorfärg1 17 2" xfId="3397" xr:uid="{15B76EE3-50C3-44E7-9D4C-09BA628B9D19}"/>
    <cellStyle name="20% - Dekorfärg1 17 2 2" xfId="3398" xr:uid="{CFE4AF7E-3E20-4C9D-9496-A98B8E8EF71B}"/>
    <cellStyle name="20% - Dekorfärg1 17 2 2 2" xfId="3399" xr:uid="{9DB5CF46-D6A8-4BA0-9410-2D69B57FEB9F}"/>
    <cellStyle name="20% - Dekorfärg1 17 2 2_AFAB Per day" xfId="3400" xr:uid="{6471FCA2-26AD-4F36-ACB6-E600DF368475}"/>
    <cellStyle name="20% - Dekorfärg1 17 2 3" xfId="3401" xr:uid="{C8EE9A00-8E9E-4D23-A3B9-53B1776AF50E}"/>
    <cellStyle name="20% - Dekorfärg1 17 2 4" xfId="31556" xr:uid="{B7DFCC65-C99C-42CA-A061-01B89693573B}"/>
    <cellStyle name="20% - Dekorfärg1 17 2_AFAB Per day" xfId="3402" xr:uid="{76B0A0BA-F846-43A3-8E4B-18BFB0DAF3B9}"/>
    <cellStyle name="20% - Dekorfärg1 17 3" xfId="3403" xr:uid="{A7392243-841D-457F-8F56-1DA81A921EE1}"/>
    <cellStyle name="20% - Dekorfärg1 17 3 2" xfId="3404" xr:uid="{874309D6-C91B-4160-947C-DF0EB6D69060}"/>
    <cellStyle name="20% - Dekorfärg1 17 3 3" xfId="3405" xr:uid="{14C88A68-F918-4744-A6A1-641091FAADA4}"/>
    <cellStyle name="20% - Dekorfärg1 17 3_AFAB Per day" xfId="3406" xr:uid="{A2FF477B-BF4A-4D99-88C0-AD1494C75A80}"/>
    <cellStyle name="20% - Dekorfärg1 17 4" xfId="3407" xr:uid="{E9D51324-A6C4-4DCE-8335-F7EE98AC8D0C}"/>
    <cellStyle name="20% - Dekorfärg1 17 4 2" xfId="3408" xr:uid="{0D29A886-D1EF-45CE-9384-F97C7B06EE9C}"/>
    <cellStyle name="20% - Dekorfärg1 17 4 3" xfId="3409" xr:uid="{BFC997EE-F378-448A-8ADE-68D887ADBBBD}"/>
    <cellStyle name="20% - Dekorfärg1 17 4_AFAB Per day" xfId="3410" xr:uid="{62C6DEDF-F6AE-4ED0-858A-3319D4FE4E41}"/>
    <cellStyle name="20% - Dekorfärg1 17 5" xfId="3411" xr:uid="{B11B6CE9-68B5-45D6-8F97-90BF46A88254}"/>
    <cellStyle name="20% - Dekorfärg1 17 5 2" xfId="3412" xr:uid="{52FFACB8-4FC0-4B5C-A669-E314857EFC1A}"/>
    <cellStyle name="20% - Dekorfärg1 17 5 3" xfId="3413" xr:uid="{9973A700-3281-44E1-9C78-B9A24B751B1E}"/>
    <cellStyle name="20% - Dekorfärg1 17 5_AFAB Per day" xfId="3414" xr:uid="{C71893E9-7D9D-4990-BF14-59E2C52CF918}"/>
    <cellStyle name="20% - Dekorfärg1 17 6" xfId="3415" xr:uid="{C0D06045-0419-4517-A0B7-594C82565488}"/>
    <cellStyle name="20% - Dekorfärg1 17 6 2" xfId="3416" xr:uid="{1C14B671-E6A6-415A-9B12-1D25B738498F}"/>
    <cellStyle name="20% - Dekorfärg1 17 6 3" xfId="3417" xr:uid="{B4CC42CE-0910-4675-96B8-DD67903F7E48}"/>
    <cellStyle name="20% - Dekorfärg1 17 6_loan Q1 2013" xfId="3418" xr:uid="{A5B295C9-2ABE-4B64-9348-2F257BA994C5}"/>
    <cellStyle name="20% - Dekorfärg1 17 7" xfId="3419" xr:uid="{09DE0258-EA8B-4D47-8891-F7A5E6161D40}"/>
    <cellStyle name="20% - Dekorfärg1 17 7 2" xfId="3420" xr:uid="{2253E364-1FE8-423C-B863-35C3FD09E534}"/>
    <cellStyle name="20% - Dekorfärg1 17 7 3" xfId="3421" xr:uid="{07BBAB18-79E9-4D16-BD6A-12D6308FB760}"/>
    <cellStyle name="20% - Dekorfärg1 17 7_loan Q1 2013" xfId="3422" xr:uid="{0764A5E9-C946-459E-AEEF-6BAC49D692CB}"/>
    <cellStyle name="20% - Dekorfärg1 17 8" xfId="3423" xr:uid="{1CDAE048-54EF-4AA5-8D81-4FA0A66A0A0E}"/>
    <cellStyle name="20% - Dekorfärg1 17 9" xfId="3424" xr:uid="{1AB24DB7-15B3-45FB-BE7C-0529D790928B}"/>
    <cellStyle name="20% - Dekorfärg1 17_3. Loans" xfId="3425" xr:uid="{84F8DD33-9D1A-4946-BE81-9E274F5C8693}"/>
    <cellStyle name="20% - Dekorfärg1 18" xfId="3426" xr:uid="{9654F522-D766-4279-A793-4EA552121903}"/>
    <cellStyle name="20% - Dekorfärg1 18 10" xfId="34854" xr:uid="{321F7E05-1227-42CC-97A3-94B778222088}"/>
    <cellStyle name="20% - Dekorfärg1 18 2" xfId="3427" xr:uid="{3AAD40FE-A02A-4B88-A87A-E05CAE1AE2B7}"/>
    <cellStyle name="20% - Dekorfärg1 18 2 2" xfId="3428" xr:uid="{B3E4751E-7690-4575-8761-3E229A2B1DF5}"/>
    <cellStyle name="20% - Dekorfärg1 18 2 2 2" xfId="3429" xr:uid="{BEC65173-B9E1-4333-A248-21AE7474117D}"/>
    <cellStyle name="20% - Dekorfärg1 18 2 2_AFAB Per day" xfId="3430" xr:uid="{FAFD694B-2EFE-4D1F-A520-F436EAB02BC1}"/>
    <cellStyle name="20% - Dekorfärg1 18 2 3" xfId="3431" xr:uid="{D9F77EF2-F923-4B78-8F6A-7FA788615E1B}"/>
    <cellStyle name="20% - Dekorfärg1 18 2 4" xfId="31557" xr:uid="{64204359-928D-4D1A-9BA3-DCB1B2F57BF0}"/>
    <cellStyle name="20% - Dekorfärg1 18 2_AFAB Per day" xfId="3432" xr:uid="{D3629B9A-051C-4EDD-9A6F-1E282DDF6BA0}"/>
    <cellStyle name="20% - Dekorfärg1 18 3" xfId="3433" xr:uid="{D40F278B-B854-4B37-B4E6-C6AC195F1751}"/>
    <cellStyle name="20% - Dekorfärg1 18 3 2" xfId="3434" xr:uid="{A73A2936-840E-4FD5-B974-9212A382A832}"/>
    <cellStyle name="20% - Dekorfärg1 18 3 3" xfId="3435" xr:uid="{90C783A8-5EE7-40D4-A84F-FD7FC084ECFE}"/>
    <cellStyle name="20% - Dekorfärg1 18 3_AFAB Per day" xfId="3436" xr:uid="{FE309889-8E81-4291-B5E8-711903D00741}"/>
    <cellStyle name="20% - Dekorfärg1 18 4" xfId="3437" xr:uid="{12232605-732D-42E3-B36F-A8AC78CD10FC}"/>
    <cellStyle name="20% - Dekorfärg1 18 4 2" xfId="3438" xr:uid="{9530DC73-81CC-4ECD-8D26-7B27DE9153E1}"/>
    <cellStyle name="20% - Dekorfärg1 18 4 3" xfId="3439" xr:uid="{0DD90878-DD24-4CB6-B6B2-DC339156989D}"/>
    <cellStyle name="20% - Dekorfärg1 18 4_AFAB Per day" xfId="3440" xr:uid="{55E98D9A-C830-4034-AA1F-E37C42AF4F82}"/>
    <cellStyle name="20% - Dekorfärg1 18 5" xfId="3441" xr:uid="{52E6D0B7-8E4A-44F3-98EB-98ECAB9E22CC}"/>
    <cellStyle name="20% - Dekorfärg1 18 5 2" xfId="3442" xr:uid="{2C487405-6E0E-47B2-A14F-090233714E21}"/>
    <cellStyle name="20% - Dekorfärg1 18 5 3" xfId="3443" xr:uid="{D3131345-516A-4418-8455-E242B76B18B0}"/>
    <cellStyle name="20% - Dekorfärg1 18 5_AFAB Per day" xfId="3444" xr:uid="{46F5C5DE-AD43-480B-B1F3-52338B4A78BF}"/>
    <cellStyle name="20% - Dekorfärg1 18 6" xfId="3445" xr:uid="{A9FAE80C-705B-4C18-8625-CCB8C951799C}"/>
    <cellStyle name="20% - Dekorfärg1 18 6 2" xfId="3446" xr:uid="{0D05479A-101D-4E5E-B9E6-E77AB902F3A5}"/>
    <cellStyle name="20% - Dekorfärg1 18 6 3" xfId="3447" xr:uid="{1F363D89-F6F7-4400-A241-448B6C9D8194}"/>
    <cellStyle name="20% - Dekorfärg1 18 6_loan Q1 2013" xfId="3448" xr:uid="{167131B4-891A-4323-85A9-E8EF0FF4BDEB}"/>
    <cellStyle name="20% - Dekorfärg1 18 7" xfId="3449" xr:uid="{51DA767E-32FE-4A3E-87E8-9FC192E84322}"/>
    <cellStyle name="20% - Dekorfärg1 18 7 2" xfId="3450" xr:uid="{0CB7E0FB-097D-48F2-8233-937D141DD185}"/>
    <cellStyle name="20% - Dekorfärg1 18 7 3" xfId="3451" xr:uid="{47FDE9B7-218B-4465-8F97-FF6D3A69C5FB}"/>
    <cellStyle name="20% - Dekorfärg1 18 7_loan Q1 2013" xfId="3452" xr:uid="{A1FC26BA-A45B-4760-A085-7CF3FC3B6CE5}"/>
    <cellStyle name="20% - Dekorfärg1 18 8" xfId="3453" xr:uid="{05171801-E6B3-488A-8A90-6BD2B2BAD085}"/>
    <cellStyle name="20% - Dekorfärg1 18 9" xfId="3454" xr:uid="{5D08498C-0DFE-442F-88B9-52B4162EF69B}"/>
    <cellStyle name="20% - Dekorfärg1 18_3. Loans" xfId="3455" xr:uid="{542CFA27-D0C7-4B4E-A464-38B8295F2905}"/>
    <cellStyle name="20% - Dekorfärg1 19" xfId="3456" xr:uid="{292D25EF-D21B-42CE-AD4A-222F2C812C0C}"/>
    <cellStyle name="20% - Dekorfärg1 19 10" xfId="34855" xr:uid="{5F70116F-E8D9-4E40-918F-ECFE647E4D43}"/>
    <cellStyle name="20% - Dekorfärg1 19 2" xfId="3457" xr:uid="{4E879567-943A-40E4-AE87-6246CA8DB06F}"/>
    <cellStyle name="20% - Dekorfärg1 19 2 2" xfId="3458" xr:uid="{59E752AC-ED6C-4C7C-85BC-C7C1585D502A}"/>
    <cellStyle name="20% - Dekorfärg1 19 2 2 2" xfId="3459" xr:uid="{8AD54709-1793-417F-A819-036F09142EB0}"/>
    <cellStyle name="20% - Dekorfärg1 19 2 2_AFAB Per day" xfId="3460" xr:uid="{FF1D104C-3E3C-45BC-9987-C38831152A8C}"/>
    <cellStyle name="20% - Dekorfärg1 19 2 3" xfId="3461" xr:uid="{E996C476-EB24-46C6-8AF7-39206CEFE049}"/>
    <cellStyle name="20% - Dekorfärg1 19 2 4" xfId="31558" xr:uid="{09C22D7F-7B8E-4969-9916-0CE79B173575}"/>
    <cellStyle name="20% - Dekorfärg1 19 2_AFAB Per day" xfId="3462" xr:uid="{92DB1A3E-74D8-41B8-A805-1731667528B4}"/>
    <cellStyle name="20% - Dekorfärg1 19 3" xfId="3463" xr:uid="{577F739B-A9C3-4BDE-AC57-8180E3AC3689}"/>
    <cellStyle name="20% - Dekorfärg1 19 3 2" xfId="3464" xr:uid="{323B8109-01B1-46D0-981A-059947AF0973}"/>
    <cellStyle name="20% - Dekorfärg1 19 3 3" xfId="3465" xr:uid="{F06B15AA-5083-43BD-BF48-62462507D8D9}"/>
    <cellStyle name="20% - Dekorfärg1 19 3_AFAB Per day" xfId="3466" xr:uid="{F69D7DB7-B230-45CC-8839-796C29CEEAAD}"/>
    <cellStyle name="20% - Dekorfärg1 19 4" xfId="3467" xr:uid="{2A9BF286-8020-4176-9D35-5F50259E6C5C}"/>
    <cellStyle name="20% - Dekorfärg1 19 4 2" xfId="3468" xr:uid="{BCE9E5FE-105A-4955-ACE1-2FB53827A117}"/>
    <cellStyle name="20% - Dekorfärg1 19 4 3" xfId="3469" xr:uid="{24D9F699-EB37-4691-B03D-2E6AEEA215E9}"/>
    <cellStyle name="20% - Dekorfärg1 19 4_AFAB Per day" xfId="3470" xr:uid="{5CFD63BD-82BC-419C-819C-F31896F79D0D}"/>
    <cellStyle name="20% - Dekorfärg1 19 5" xfId="3471" xr:uid="{996D2E3F-ABAD-4597-891F-E07DD5ED3F0A}"/>
    <cellStyle name="20% - Dekorfärg1 19 5 2" xfId="3472" xr:uid="{8FC40FA6-A3A7-41CD-B719-DB8F40DA8BA8}"/>
    <cellStyle name="20% - Dekorfärg1 19 5 3" xfId="3473" xr:uid="{67B6497D-64E0-47DD-AB3C-8F5C90328A19}"/>
    <cellStyle name="20% - Dekorfärg1 19 5_AFAB Per day" xfId="3474" xr:uid="{8D38C3B9-0D3F-4070-BFD8-3D42E02CC0F1}"/>
    <cellStyle name="20% - Dekorfärg1 19 6" xfId="3475" xr:uid="{3F88E137-EF23-47EB-955A-55A68F17819D}"/>
    <cellStyle name="20% - Dekorfärg1 19 6 2" xfId="3476" xr:uid="{BCE2AF66-D7A0-4B50-B5C3-5ACEF4993147}"/>
    <cellStyle name="20% - Dekorfärg1 19 6 3" xfId="3477" xr:uid="{73FEF397-96A4-4D8B-B142-07E20A8D7FAD}"/>
    <cellStyle name="20% - Dekorfärg1 19 6_loan Q1 2013" xfId="3478" xr:uid="{6B62CD36-630C-4221-9518-47A5876FA0AD}"/>
    <cellStyle name="20% - Dekorfärg1 19 7" xfId="3479" xr:uid="{61576DA9-6765-463E-A577-407376D3C733}"/>
    <cellStyle name="20% - Dekorfärg1 19 7 2" xfId="3480" xr:uid="{3A3C6E00-BDAB-4509-BD7B-243B39AD19A3}"/>
    <cellStyle name="20% - Dekorfärg1 19 7 3" xfId="3481" xr:uid="{80441CD1-8131-4C14-8D15-3A82CA1CDF39}"/>
    <cellStyle name="20% - Dekorfärg1 19 7_loan Q1 2013" xfId="3482" xr:uid="{5B473DEA-4047-4B63-BCDF-87CFB9A4A63F}"/>
    <cellStyle name="20% - Dekorfärg1 19 8" xfId="3483" xr:uid="{5EA88D02-8E1A-4B02-AC77-C1FF253AD8F5}"/>
    <cellStyle name="20% - Dekorfärg1 19 9" xfId="3484" xr:uid="{76EDD989-8A3C-4349-80A4-C712401F8483}"/>
    <cellStyle name="20% - Dekorfärg1 19_3. Loans" xfId="3485" xr:uid="{08480CA8-0491-4B74-8C85-B15D97399A34}"/>
    <cellStyle name="20% - Dekorfärg1 2" xfId="55" xr:uid="{E2C3DB62-1316-4B35-A286-99AFFD35844F}"/>
    <cellStyle name="20% - Dekorfärg1 2 10" xfId="34856" xr:uid="{149E8565-670D-4907-89B7-C8FE7312A71D}"/>
    <cellStyle name="20% - Dekorfärg1 2 11" xfId="44649" xr:uid="{232B8F29-335C-4AA4-A216-E8C558E18C8F}"/>
    <cellStyle name="20% - Dekorfärg1 2 2" xfId="3486" xr:uid="{CCDAB454-6943-49C2-9ACC-A81CB937B9FC}"/>
    <cellStyle name="20% - Dekorfärg1 2 2 2" xfId="3487" xr:uid="{87EF8386-5B8F-41AC-AFB3-4DDBADFB38AC}"/>
    <cellStyle name="20% - Dekorfärg1 2 2 2 2" xfId="3488" xr:uid="{D181A105-2D8E-4C0B-B74B-90F811AC4DFC}"/>
    <cellStyle name="20% - Dekorfärg1 2 2 2 3" xfId="31559" xr:uid="{4793CCCE-6ECD-4B80-B58C-592A98B64061}"/>
    <cellStyle name="20% - Dekorfärg1 2 2 2_AFAB Per day" xfId="3489" xr:uid="{F3F979D2-85A6-4C9C-A5DB-93A867622FEF}"/>
    <cellStyle name="20% - Dekorfärg1 2 2 3" xfId="3490" xr:uid="{E1D00953-556E-4EDD-994C-38D158CE5DD0}"/>
    <cellStyle name="20% - Dekorfärg1 2 2 3 2" xfId="3491" xr:uid="{85C07C24-E617-4900-ADD9-251104E68752}"/>
    <cellStyle name="20% - Dekorfärg1 2 2 3_AFAB Per day" xfId="3492" xr:uid="{84398472-C3D7-4751-83B8-54C858E1869B}"/>
    <cellStyle name="20% - Dekorfärg1 2 2 4" xfId="3493" xr:uid="{78A06540-8BD3-4B52-A01D-CE298AF82642}"/>
    <cellStyle name="20% - Dekorfärg1 2 2 5" xfId="3494" xr:uid="{29AC92D5-C835-4199-A34E-7F0FC1AC65C0}"/>
    <cellStyle name="20% - Dekorfärg1 2 2 6" xfId="31560" xr:uid="{84E6843A-9AF1-4898-ABA2-F3C04DAD7402}"/>
    <cellStyle name="20% - Dekorfärg1 2 2 6 2" xfId="31561" xr:uid="{DCB01392-4B46-4C8A-A074-7AC5BDA94BEC}"/>
    <cellStyle name="20% - Dekorfärg1 2 2 7" xfId="34857" xr:uid="{F91451E1-F2BC-43DF-B8FA-AC6F335F2861}"/>
    <cellStyle name="20% - Dekorfärg1 2 2 8" xfId="39534" xr:uid="{419A35AC-36AA-4CBA-89C5-1B09E0FDF60F}"/>
    <cellStyle name="20% - Dekorfärg1 2 2_3. Loans" xfId="3495" xr:uid="{DF61632E-B29C-41CB-83B1-C69F94461B8E}"/>
    <cellStyle name="20% - Dekorfärg1 2 3" xfId="3496" xr:uid="{2A0B1C1D-AF04-40F2-BC51-CCED057C5090}"/>
    <cellStyle name="20% - Dekorfärg1 2 3 2" xfId="3497" xr:uid="{870C25D2-6596-42C1-9B8B-F7F7E3669255}"/>
    <cellStyle name="20% - Dekorfärg1 2 3 2 2" xfId="3498" xr:uid="{376ABB23-3EED-4FAB-9447-8FED01C101F7}"/>
    <cellStyle name="20% - Dekorfärg1 2 3 2 3" xfId="31562" xr:uid="{4E71E635-360F-4D50-9BF9-45C612979AB0}"/>
    <cellStyle name="20% - Dekorfärg1 2 3 2_AFAB Per day" xfId="3499" xr:uid="{E16BB663-3A98-437C-A36E-67146C1513CD}"/>
    <cellStyle name="20% - Dekorfärg1 2 3 3" xfId="3500" xr:uid="{3E215AB0-38D0-4345-B420-BEA947B91588}"/>
    <cellStyle name="20% - Dekorfärg1 2 3 3 2" xfId="3501" xr:uid="{14C762F0-13FB-459A-99C4-EE8CBCF0BD57}"/>
    <cellStyle name="20% - Dekorfärg1 2 3 3_AFAB Per day" xfId="3502" xr:uid="{9AFC4C61-D8A6-47A6-A0D9-6FF9F3049787}"/>
    <cellStyle name="20% - Dekorfärg1 2 3 4" xfId="3503" xr:uid="{5C7DC17E-9BE0-4B2B-9D29-1726B9887939}"/>
    <cellStyle name="20% - Dekorfärg1 2 3 5" xfId="3504" xr:uid="{42126C4E-8E92-4EFF-B848-16042A5B51C6}"/>
    <cellStyle name="20% - Dekorfärg1 2 3 6" xfId="31563" xr:uid="{9A1C92EB-8417-4742-AB2A-676F9762064A}"/>
    <cellStyle name="20% - Dekorfärg1 2 3 7" xfId="34858" xr:uid="{86272C8F-0B20-44F8-A97E-403ED5F5512D}"/>
    <cellStyle name="20% - Dekorfärg1 2 3 8" xfId="39533" xr:uid="{9B761D23-EED6-4011-BAE5-E7E999054245}"/>
    <cellStyle name="20% - Dekorfärg1 2 3_3. Loans" xfId="3505" xr:uid="{A1295BD3-AD3D-4EE8-881C-8FE99128494C}"/>
    <cellStyle name="20% - Dekorfärg1 2 4" xfId="3506" xr:uid="{6A65B526-0FB9-42FD-942A-16756A819B8B}"/>
    <cellStyle name="20% - Dekorfärg1 2 4 2" xfId="3507" xr:uid="{13547B27-754B-4950-A3C5-CB62DE48D279}"/>
    <cellStyle name="20% - Dekorfärg1 2 4 2 2" xfId="3508" xr:uid="{135228C8-B321-47BF-BC3D-C190E20EFE18}"/>
    <cellStyle name="20% - Dekorfärg1 2 4 2_AFAB Per day" xfId="3509" xr:uid="{5D42F53E-1552-4112-A913-543FDAE9CC01}"/>
    <cellStyle name="20% - Dekorfärg1 2 4 3" xfId="3510" xr:uid="{AD5E4039-63E8-4E8F-86B6-E48D625140F5}"/>
    <cellStyle name="20% - Dekorfärg1 2 4 4" xfId="3511" xr:uid="{79DFA9B0-1C9C-46B3-A6D1-4EC8069CEEB1}"/>
    <cellStyle name="20% - Dekorfärg1 2 4 5" xfId="31564" xr:uid="{A33F5C8B-9733-48CC-A4DD-3AA0A529319B}"/>
    <cellStyle name="20% - Dekorfärg1 2 4_AFAB Per day" xfId="3512" xr:uid="{E967FA03-AB38-411A-96E2-E3374CF74E9E}"/>
    <cellStyle name="20% - Dekorfärg1 2 5" xfId="3513" xr:uid="{623B294D-693F-4A3F-BCEA-DD968D0F72BB}"/>
    <cellStyle name="20% - Dekorfärg1 2 5 2" xfId="3514" xr:uid="{2E309E7E-C525-4AFD-B3BF-C774CCA6F4CB}"/>
    <cellStyle name="20% - Dekorfärg1 2 5 3" xfId="3515" xr:uid="{1CF5C485-02E9-46F0-A85D-C783708CB6E1}"/>
    <cellStyle name="20% - Dekorfärg1 2 5_AFAB Per day" xfId="3516" xr:uid="{96DB384F-570D-49F5-B812-CAE1262F0E1C}"/>
    <cellStyle name="20% - Dekorfärg1 2 6" xfId="3517" xr:uid="{66D9C4D5-8B56-4659-A26B-82DC8AAC21D6}"/>
    <cellStyle name="20% - Dekorfärg1 2 6 2" xfId="3518" xr:uid="{080AE221-26A4-4064-ACC0-88788F15FDD3}"/>
    <cellStyle name="20% - Dekorfärg1 2 6 3" xfId="3519" xr:uid="{299D553B-0CAF-4BDB-8250-76A815A721AC}"/>
    <cellStyle name="20% - Dekorfärg1 2 6_AFAB Per day" xfId="3520" xr:uid="{25A8776F-1076-402E-BC72-BF0F356A63AD}"/>
    <cellStyle name="20% - Dekorfärg1 2 7" xfId="3521" xr:uid="{66F6375A-CC6A-44EB-ADBD-F7A8D43A0AF7}"/>
    <cellStyle name="20% - Dekorfärg1 2 7 2" xfId="3522" xr:uid="{55BCB77F-B58F-41D4-8B07-4E8D16B583AE}"/>
    <cellStyle name="20% - Dekorfärg1 2 7 3" xfId="3523" xr:uid="{87354B43-A125-4D58-9304-05B43AC6846B}"/>
    <cellStyle name="20% - Dekorfärg1 2 7_AFAB Per day" xfId="3524" xr:uid="{5ED5BCBC-9DCD-460E-BCE5-A7CBF7D5ACB8}"/>
    <cellStyle name="20% - Dekorfärg1 2 8" xfId="3525" xr:uid="{A9087F41-F893-4329-A7AE-42088D6E0664}"/>
    <cellStyle name="20% - Dekorfärg1 2 8 2" xfId="31565" xr:uid="{38B10D2D-1624-4D0D-9583-4E62B2BE6EA3}"/>
    <cellStyle name="20% - Dekorfärg1 2 9" xfId="3526" xr:uid="{1A15D86E-9F76-4457-AB8F-ED692A439D7C}"/>
    <cellStyle name="20% - Dekorfärg1 2_3. Loans" xfId="3527" xr:uid="{FC82921B-2EBD-4511-9BF6-4E54A73A5B3C}"/>
    <cellStyle name="20% - Dekorfärg1 20" xfId="3528" xr:uid="{231B5860-31AB-4B5D-A0AC-4909D60D6E25}"/>
    <cellStyle name="20% - Dekorfärg1 20 10" xfId="34859" xr:uid="{97D21732-7DBB-4656-85E2-EBAC9BE55AAB}"/>
    <cellStyle name="20% - Dekorfärg1 20 2" xfId="3529" xr:uid="{AB08881A-C1FF-47AE-84A9-8869A4047F40}"/>
    <cellStyle name="20% - Dekorfärg1 20 2 2" xfId="3530" xr:uid="{7D8546F1-DBB1-4B5C-B259-FC05BA395990}"/>
    <cellStyle name="20% - Dekorfärg1 20 2 2 2" xfId="3531" xr:uid="{FC33C22B-2119-4F76-B284-B154334D2D2E}"/>
    <cellStyle name="20% - Dekorfärg1 20 2 2_AFAB Per day" xfId="3532" xr:uid="{C097F294-07EF-4C53-8CA6-00473229EA88}"/>
    <cellStyle name="20% - Dekorfärg1 20 2 3" xfId="3533" xr:uid="{07CC3D37-783E-4599-A824-5F5B484CE220}"/>
    <cellStyle name="20% - Dekorfärg1 20 2 4" xfId="31566" xr:uid="{1BEC5615-8B67-4037-BAF6-CE0B69A5FD5D}"/>
    <cellStyle name="20% - Dekorfärg1 20 2_AFAB Per day" xfId="3534" xr:uid="{9C49BDFA-22F7-4E3C-A31B-25F7633D06C3}"/>
    <cellStyle name="20% - Dekorfärg1 20 3" xfId="3535" xr:uid="{AAB53C1B-A13A-42C5-9838-CE30D726AF72}"/>
    <cellStyle name="20% - Dekorfärg1 20 3 2" xfId="3536" xr:uid="{8CDE0EA2-3FE3-4AB8-87B6-2DEADC400202}"/>
    <cellStyle name="20% - Dekorfärg1 20 3 3" xfId="3537" xr:uid="{25B35634-B446-4724-85DB-112367FED527}"/>
    <cellStyle name="20% - Dekorfärg1 20 3_AFAB Per day" xfId="3538" xr:uid="{D7D33B29-020C-4630-8DA9-388D7E317CE0}"/>
    <cellStyle name="20% - Dekorfärg1 20 4" xfId="3539" xr:uid="{F2BF81C5-D11A-4BE6-979F-2288C6528390}"/>
    <cellStyle name="20% - Dekorfärg1 20 4 2" xfId="3540" xr:uid="{B1FE08E2-19DB-4178-8F42-376DAE8668D4}"/>
    <cellStyle name="20% - Dekorfärg1 20 4 3" xfId="3541" xr:uid="{CE551084-10FD-4863-90AB-FB08EBEDD355}"/>
    <cellStyle name="20% - Dekorfärg1 20 4_AFAB Per day" xfId="3542" xr:uid="{6847FA69-3377-4474-B477-34F52A04AE0D}"/>
    <cellStyle name="20% - Dekorfärg1 20 5" xfId="3543" xr:uid="{4E17A408-B837-4334-A78F-2936039D9227}"/>
    <cellStyle name="20% - Dekorfärg1 20 5 2" xfId="3544" xr:uid="{87F654C3-5FA0-4E1B-A2B1-28202E74544A}"/>
    <cellStyle name="20% - Dekorfärg1 20 5 3" xfId="3545" xr:uid="{6C4526C6-72DD-4E47-A0D6-43530D584255}"/>
    <cellStyle name="20% - Dekorfärg1 20 5_AFAB Per day" xfId="3546" xr:uid="{094BA3B0-DF7B-446E-BA68-5F49E487C536}"/>
    <cellStyle name="20% - Dekorfärg1 20 6" xfId="3547" xr:uid="{967FB931-9AA0-460C-8B81-5EBAE971C8B7}"/>
    <cellStyle name="20% - Dekorfärg1 20 6 2" xfId="3548" xr:uid="{C994C04F-71A6-4383-8A49-FD87E0DDFE65}"/>
    <cellStyle name="20% - Dekorfärg1 20 6 3" xfId="3549" xr:uid="{FA5B688B-0BD1-4C4A-8FFD-4EAA398863FB}"/>
    <cellStyle name="20% - Dekorfärg1 20 6_loan Q1 2013" xfId="3550" xr:uid="{385676D2-14AF-40ED-86C3-EC840CC96A43}"/>
    <cellStyle name="20% - Dekorfärg1 20 7" xfId="3551" xr:uid="{59A24D2E-B2A6-4AB6-9248-E9224C59A84B}"/>
    <cellStyle name="20% - Dekorfärg1 20 7 2" xfId="3552" xr:uid="{9354CF03-ADDE-4FC4-B4C2-8E786446A214}"/>
    <cellStyle name="20% - Dekorfärg1 20 7 3" xfId="3553" xr:uid="{4193D441-9916-4C80-8462-F1F42951338E}"/>
    <cellStyle name="20% - Dekorfärg1 20 7_loan Q1 2013" xfId="3554" xr:uid="{66CCB1A2-CEFF-4F55-A96B-72B887D13D61}"/>
    <cellStyle name="20% - Dekorfärg1 20 8" xfId="3555" xr:uid="{AA56AB02-12E4-446A-BD3F-E4F7FAB6AABC}"/>
    <cellStyle name="20% - Dekorfärg1 20 9" xfId="3556" xr:uid="{0EB1CFA4-0331-4998-8111-820F3C435D36}"/>
    <cellStyle name="20% - Dekorfärg1 20_3. Loans" xfId="3557" xr:uid="{12C2D573-174B-4DE4-94DC-BD86E74175EE}"/>
    <cellStyle name="20% - Dekorfärg1 21" xfId="3558" xr:uid="{2F1A08E0-C686-48F3-9331-3C3C6FD5DD57}"/>
    <cellStyle name="20% - Dekorfärg1 21 10" xfId="34860" xr:uid="{87FC315B-E774-4841-9F36-E0B7EFDD65B7}"/>
    <cellStyle name="20% - Dekorfärg1 21 2" xfId="3559" xr:uid="{F6A2B7E1-9916-487B-8B7F-16A248061A6E}"/>
    <cellStyle name="20% - Dekorfärg1 21 2 2" xfId="3560" xr:uid="{1645E9C9-A819-4594-893C-F58E60757F89}"/>
    <cellStyle name="20% - Dekorfärg1 21 2 2 2" xfId="3561" xr:uid="{E794C45F-EB35-4599-84EB-447EFEEAAB14}"/>
    <cellStyle name="20% - Dekorfärg1 21 2 2_AFAB Per day" xfId="3562" xr:uid="{B2FD1A62-C9B4-4B0B-A5C6-6B9F18149257}"/>
    <cellStyle name="20% - Dekorfärg1 21 2 3" xfId="3563" xr:uid="{1D3AFEAE-E940-4A79-BB1A-DAD729C8481F}"/>
    <cellStyle name="20% - Dekorfärg1 21 2 4" xfId="31567" xr:uid="{876EAFD9-D223-403F-A2FA-0A8B3845AA89}"/>
    <cellStyle name="20% - Dekorfärg1 21 2_AFAB Per day" xfId="3564" xr:uid="{B8E3CE4F-477C-467F-ABD5-D25FCC56082E}"/>
    <cellStyle name="20% - Dekorfärg1 21 3" xfId="3565" xr:uid="{915EA024-4BC1-47F4-A9D4-614B394272DA}"/>
    <cellStyle name="20% - Dekorfärg1 21 3 2" xfId="3566" xr:uid="{53915C82-88F3-41A5-9A2D-5AAC639D31FF}"/>
    <cellStyle name="20% - Dekorfärg1 21 3 3" xfId="3567" xr:uid="{FC8F56ED-0789-44AB-B429-2EAE5410E98C}"/>
    <cellStyle name="20% - Dekorfärg1 21 3_AFAB Per day" xfId="3568" xr:uid="{E676DF84-9CBF-4A38-A9B9-B4D295F6D395}"/>
    <cellStyle name="20% - Dekorfärg1 21 4" xfId="3569" xr:uid="{0B2323F5-547A-4C5E-8282-897E74C1C72B}"/>
    <cellStyle name="20% - Dekorfärg1 21 4 2" xfId="3570" xr:uid="{8B6963D1-2453-4D01-B3FF-2B4C6921C7E9}"/>
    <cellStyle name="20% - Dekorfärg1 21 4 3" xfId="3571" xr:uid="{9114BC54-B846-47BB-AAD7-3A6B16E47A08}"/>
    <cellStyle name="20% - Dekorfärg1 21 4_AFAB Per day" xfId="3572" xr:uid="{2EC8A7A8-6334-431F-B5E4-E94913BFEDA3}"/>
    <cellStyle name="20% - Dekorfärg1 21 5" xfId="3573" xr:uid="{2B35FA60-A766-4896-80FC-D7C906E2FED6}"/>
    <cellStyle name="20% - Dekorfärg1 21 5 2" xfId="3574" xr:uid="{2845FBCB-3BA1-44CE-93A3-BE638DFF1E70}"/>
    <cellStyle name="20% - Dekorfärg1 21 5 3" xfId="3575" xr:uid="{92838833-12DA-4DC8-B446-5F541BEA2445}"/>
    <cellStyle name="20% - Dekorfärg1 21 5_AFAB Per day" xfId="3576" xr:uid="{0AE775FE-CDC6-4F22-BD26-53F6BB729745}"/>
    <cellStyle name="20% - Dekorfärg1 21 6" xfId="3577" xr:uid="{65C72C8C-CE80-4E2A-B420-84671A067570}"/>
    <cellStyle name="20% - Dekorfärg1 21 6 2" xfId="3578" xr:uid="{5968F180-C58D-4E6B-BC24-1B82EF977250}"/>
    <cellStyle name="20% - Dekorfärg1 21 6 3" xfId="3579" xr:uid="{357F7EB7-7D24-4FB8-8BC1-0B13E00981BD}"/>
    <cellStyle name="20% - Dekorfärg1 21 6_loan Q1 2013" xfId="3580" xr:uid="{169C3C52-F011-4351-AFA6-F24B2F974566}"/>
    <cellStyle name="20% - Dekorfärg1 21 7" xfId="3581" xr:uid="{B9123E44-9358-4C54-9BFA-66D56BA1EFD2}"/>
    <cellStyle name="20% - Dekorfärg1 21 7 2" xfId="3582" xr:uid="{96F90549-1291-4E56-9C5A-D09663312B74}"/>
    <cellStyle name="20% - Dekorfärg1 21 7 3" xfId="3583" xr:uid="{7922E164-1CDC-430C-B871-714089FFC500}"/>
    <cellStyle name="20% - Dekorfärg1 21 7_loan Q1 2013" xfId="3584" xr:uid="{FA8F7E7C-B056-4D98-93BF-48140A8AD2CF}"/>
    <cellStyle name="20% - Dekorfärg1 21 8" xfId="3585" xr:uid="{B148C7F8-765A-41C9-BD7D-E452C8BF8406}"/>
    <cellStyle name="20% - Dekorfärg1 21 9" xfId="3586" xr:uid="{487FB77B-2F89-4F1E-9F2E-E0FBEAD4A8CD}"/>
    <cellStyle name="20% - Dekorfärg1 21_3. Loans" xfId="3587" xr:uid="{E42D5F6C-69F5-4BAD-9DCE-57CC674565D0}"/>
    <cellStyle name="20% - Dekorfärg1 22" xfId="3588" xr:uid="{B3D8D840-9E62-4151-9AE8-F267027F6151}"/>
    <cellStyle name="20% - Dekorfärg1 22 10" xfId="34861" xr:uid="{597564DE-4156-42F0-AE72-A00A8B92F7C7}"/>
    <cellStyle name="20% - Dekorfärg1 22 2" xfId="3589" xr:uid="{A386861F-EF25-46D0-BE4B-CAD238533B93}"/>
    <cellStyle name="20% - Dekorfärg1 22 2 2" xfId="3590" xr:uid="{520A48CC-A04B-465B-A4F1-8C5BC1A040CC}"/>
    <cellStyle name="20% - Dekorfärg1 22 2 2 2" xfId="3591" xr:uid="{C1EA287B-CF5E-4ADA-ACD8-974E2CE88A53}"/>
    <cellStyle name="20% - Dekorfärg1 22 2 2_AFAB Per day" xfId="3592" xr:uid="{9B2FE6BC-6B86-4222-AE7C-75E2393C283B}"/>
    <cellStyle name="20% - Dekorfärg1 22 2 3" xfId="3593" xr:uid="{AEAC3C00-0B51-495C-8DBC-43A1D16FFC16}"/>
    <cellStyle name="20% - Dekorfärg1 22 2 4" xfId="31568" xr:uid="{7138D8F4-2C78-446F-B2BB-4DC3E9DB9DC4}"/>
    <cellStyle name="20% - Dekorfärg1 22 2_AFAB Per day" xfId="3594" xr:uid="{013288D1-03F7-4E8C-8882-D71A4A32DAD6}"/>
    <cellStyle name="20% - Dekorfärg1 22 3" xfId="3595" xr:uid="{8EA01DEB-BF19-4BDD-BC74-DB4FC0A85DA8}"/>
    <cellStyle name="20% - Dekorfärg1 22 3 2" xfId="3596" xr:uid="{F2438379-6ACA-4BBE-A0F0-6CD74F61A176}"/>
    <cellStyle name="20% - Dekorfärg1 22 3 3" xfId="3597" xr:uid="{70A45983-A9E2-4B1E-8066-E7904F741F98}"/>
    <cellStyle name="20% - Dekorfärg1 22 3_AFAB Per day" xfId="3598" xr:uid="{19C6063B-4E95-4784-A9DF-023F257B773B}"/>
    <cellStyle name="20% - Dekorfärg1 22 4" xfId="3599" xr:uid="{70CC600F-D2C8-4B8E-8A32-3EE16897C7EF}"/>
    <cellStyle name="20% - Dekorfärg1 22 4 2" xfId="3600" xr:uid="{0893D5C5-B76D-4D3E-8690-74A9CE66D594}"/>
    <cellStyle name="20% - Dekorfärg1 22 4 3" xfId="3601" xr:uid="{B3EA2AA3-2B0E-4B76-B221-3A9F2D9F6977}"/>
    <cellStyle name="20% - Dekorfärg1 22 4_AFAB Per day" xfId="3602" xr:uid="{17CC358D-93B4-4B09-B82A-02BCEAE6C34D}"/>
    <cellStyle name="20% - Dekorfärg1 22 5" xfId="3603" xr:uid="{57A12DB8-BFC2-4B71-A4F9-50A143A64DDE}"/>
    <cellStyle name="20% - Dekorfärg1 22 5 2" xfId="3604" xr:uid="{1AC7B6F3-AF2E-4B70-A504-D4255AE90147}"/>
    <cellStyle name="20% - Dekorfärg1 22 5 3" xfId="3605" xr:uid="{E0DF8D52-9784-4C60-897A-866A5F20CCD2}"/>
    <cellStyle name="20% - Dekorfärg1 22 5_AFAB Per day" xfId="3606" xr:uid="{13F9E318-0BF3-4512-B48B-AB0892BD882B}"/>
    <cellStyle name="20% - Dekorfärg1 22 6" xfId="3607" xr:uid="{38AD4834-23C2-44AA-AB47-878509945813}"/>
    <cellStyle name="20% - Dekorfärg1 22 6 2" xfId="3608" xr:uid="{C27CCA2C-D362-4691-A547-3182A80B70ED}"/>
    <cellStyle name="20% - Dekorfärg1 22 6 3" xfId="3609" xr:uid="{2B07C497-15E6-4C94-A563-DD5FB00D55DC}"/>
    <cellStyle name="20% - Dekorfärg1 22 6_loan Q1 2013" xfId="3610" xr:uid="{75F12684-2089-4FF6-A816-601EA8D1C496}"/>
    <cellStyle name="20% - Dekorfärg1 22 7" xfId="3611" xr:uid="{C93B0D1E-3237-4770-A078-F376F667CB1C}"/>
    <cellStyle name="20% - Dekorfärg1 22 7 2" xfId="3612" xr:uid="{2725042C-0288-495B-80B8-6EEA03BAE3A3}"/>
    <cellStyle name="20% - Dekorfärg1 22 7 3" xfId="3613" xr:uid="{F3D461B1-58E8-4C7A-AE77-2222ADEF489F}"/>
    <cellStyle name="20% - Dekorfärg1 22 7_loan Q1 2013" xfId="3614" xr:uid="{04AEB432-35F1-40A9-AB07-AA3236A05A74}"/>
    <cellStyle name="20% - Dekorfärg1 22 8" xfId="3615" xr:uid="{9AE968C4-ED66-4F58-9244-FD10C8B949A2}"/>
    <cellStyle name="20% - Dekorfärg1 22 9" xfId="3616" xr:uid="{B27F8A19-A08B-45FB-A020-AB13360C4568}"/>
    <cellStyle name="20% - Dekorfärg1 22_3. Loans" xfId="3617" xr:uid="{BE0FC575-9D5F-4979-8903-59AC321F10D4}"/>
    <cellStyle name="20% - Dekorfärg1 23" xfId="3618" xr:uid="{E789C974-2138-4272-9A83-720408C351C0}"/>
    <cellStyle name="20% - Dekorfärg1 23 10" xfId="3619" xr:uid="{F27BC39E-C226-4C32-B360-89E07B830754}"/>
    <cellStyle name="20% - Dekorfärg1 23 11" xfId="34862" xr:uid="{EF891985-F216-4557-9234-0BBE792927F3}"/>
    <cellStyle name="20% - Dekorfärg1 23 2" xfId="3620" xr:uid="{D0B939C8-9C67-44CA-BEC0-CD3DEAE841BB}"/>
    <cellStyle name="20% - Dekorfärg1 23 2 2" xfId="3621" xr:uid="{0A5062B8-B218-4A95-A595-714186ACC774}"/>
    <cellStyle name="20% - Dekorfärg1 23 2 2 2" xfId="3622" xr:uid="{4BA41470-D58D-4AE1-943A-2B5216A31092}"/>
    <cellStyle name="20% - Dekorfärg1 23 2 2_Antal banker" xfId="3623" xr:uid="{780AC1B9-F5A9-4470-90CD-6E6D8CA6B6AB}"/>
    <cellStyle name="20% - Dekorfärg1 23 2 3" xfId="3624" xr:uid="{5D7F886D-9D63-491D-9B42-240C32864838}"/>
    <cellStyle name="20% - Dekorfärg1 23 2 4" xfId="31569" xr:uid="{4058A591-9F0F-498A-8896-EB10B08FFAC9}"/>
    <cellStyle name="20% - Dekorfärg1 23 2_AFAB Per day" xfId="3625" xr:uid="{19F15C76-4D10-46B1-9871-ABEDE65EB409}"/>
    <cellStyle name="20% - Dekorfärg1 23 3" xfId="3626" xr:uid="{8D835512-895D-43EF-9C1E-57B4E607E4BE}"/>
    <cellStyle name="20% - Dekorfärg1 23 3 2" xfId="3627" xr:uid="{823846A4-1801-4063-BA99-4724C9451913}"/>
    <cellStyle name="20% - Dekorfärg1 23 3 3" xfId="3628" xr:uid="{A43E38E6-8C0B-480D-B1A2-4A77469CE86D}"/>
    <cellStyle name="20% - Dekorfärg1 23 3_AFAB Per day" xfId="3629" xr:uid="{16B593F7-88CB-4B08-9B47-4D7AC031AC77}"/>
    <cellStyle name="20% - Dekorfärg1 23 4" xfId="3630" xr:uid="{A86316BF-D4A5-45CB-9282-D25D538D4662}"/>
    <cellStyle name="20% - Dekorfärg1 23 4 2" xfId="3631" xr:uid="{20E62069-AA87-4475-97BA-6CDF19EE8CF1}"/>
    <cellStyle name="20% - Dekorfärg1 23 4 3" xfId="3632" xr:uid="{8EB330A2-E577-4CEF-9986-E898CD034FCA}"/>
    <cellStyle name="20% - Dekorfärg1 23 4_AFAB Per day" xfId="3633" xr:uid="{BE5BC62B-A19A-40DC-BA24-4F2844C20729}"/>
    <cellStyle name="20% - Dekorfärg1 23 5" xfId="3634" xr:uid="{B87274C7-B4F9-4339-A486-E2966E534595}"/>
    <cellStyle name="20% - Dekorfärg1 23 5 2" xfId="3635" xr:uid="{648CBED7-2D6E-410F-B9FD-A71E856C8AB0}"/>
    <cellStyle name="20% - Dekorfärg1 23 5 3" xfId="3636" xr:uid="{681F5789-849F-490D-B80D-CE4AE6AE6B72}"/>
    <cellStyle name="20% - Dekorfärg1 23 5_loan Q1 2013" xfId="3637" xr:uid="{E77D609E-7426-4C69-9095-C253CAF53D24}"/>
    <cellStyle name="20% - Dekorfärg1 23 6" xfId="3638" xr:uid="{48F15E14-836C-4DFF-A65A-CEDE5822486C}"/>
    <cellStyle name="20% - Dekorfärg1 23 6 2" xfId="3639" xr:uid="{94514C70-9006-4E18-865A-5DD67A0B93DC}"/>
    <cellStyle name="20% - Dekorfärg1 23 6 3" xfId="3640" xr:uid="{55DCC4CC-B303-478C-8BE2-7121176698C7}"/>
    <cellStyle name="20% - Dekorfärg1 23 6_loan Q1 2013" xfId="3641" xr:uid="{80DDDFEF-41E7-4A47-97EF-6A7E61599F62}"/>
    <cellStyle name="20% - Dekorfärg1 23 7" xfId="3642" xr:uid="{962170C2-60F8-4271-92BA-DCA287AD7CFC}"/>
    <cellStyle name="20% - Dekorfärg1 23 7 2" xfId="3643" xr:uid="{6041312B-1826-4450-B0D2-CFBF944912EC}"/>
    <cellStyle name="20% - Dekorfärg1 23 7 3" xfId="3644" xr:uid="{88042D5F-29CD-4E32-A85F-66638053B501}"/>
    <cellStyle name="20% - Dekorfärg1 23 7_loan Q1 2013" xfId="3645" xr:uid="{46822007-0708-494F-9813-AC787044F8DA}"/>
    <cellStyle name="20% - Dekorfärg1 23 8" xfId="3646" xr:uid="{A6BC870A-4605-4C1D-9C6B-D9D08A948772}"/>
    <cellStyle name="20% - Dekorfärg1 23 9" xfId="3647" xr:uid="{983D9868-2C7D-4334-98D6-E2FA644B18D9}"/>
    <cellStyle name="20% - Dekorfärg1 23_3. Loans" xfId="3648" xr:uid="{04193877-C6D6-4A40-A7BD-16E5E2D06674}"/>
    <cellStyle name="20% - Dekorfärg1 24" xfId="3649" xr:uid="{550D073D-40BB-47DA-A676-435A465B91B7}"/>
    <cellStyle name="20% - Dekorfärg1 24 10" xfId="3650" xr:uid="{0BC799BE-095D-4351-8DED-624E632C4AE0}"/>
    <cellStyle name="20% - Dekorfärg1 24 11" xfId="34863" xr:uid="{16542F3D-5C39-4367-AB90-822386D2C3F0}"/>
    <cellStyle name="20% - Dekorfärg1 24 2" xfId="3651" xr:uid="{E4292829-2A0F-4574-949E-7BBF46EA07CA}"/>
    <cellStyle name="20% - Dekorfärg1 24 2 2" xfId="3652" xr:uid="{17FABC80-5032-4145-856F-4AEFC4659A62}"/>
    <cellStyle name="20% - Dekorfärg1 24 2 2 2" xfId="3653" xr:uid="{51105D1B-8B5A-49C2-9E60-A80B84D79627}"/>
    <cellStyle name="20% - Dekorfärg1 24 2 2_Antal banker" xfId="3654" xr:uid="{AFCE0508-FBF2-4DAA-8815-821E1E7814A8}"/>
    <cellStyle name="20% - Dekorfärg1 24 2 3" xfId="3655" xr:uid="{E1541D50-ACE1-4AC8-82EF-434DBC69EC19}"/>
    <cellStyle name="20% - Dekorfärg1 24 2 4" xfId="31570" xr:uid="{8D8EFCD6-C6F4-42FC-AA7B-23AB102FE6F5}"/>
    <cellStyle name="20% - Dekorfärg1 24 2_AFAB Per day" xfId="3656" xr:uid="{4006DE1D-4463-492B-833E-8D5A7A037E28}"/>
    <cellStyle name="20% - Dekorfärg1 24 3" xfId="3657" xr:uid="{97568EB7-D316-493A-B1CA-B2092561098D}"/>
    <cellStyle name="20% - Dekorfärg1 24 3 2" xfId="3658" xr:uid="{49217797-15F5-491B-90F8-76746A538F17}"/>
    <cellStyle name="20% - Dekorfärg1 24 3 3" xfId="3659" xr:uid="{EBB48C32-07F1-4299-8290-2A21918EAAAA}"/>
    <cellStyle name="20% - Dekorfärg1 24 3_AFAB Per day" xfId="3660" xr:uid="{A65E18A3-F3AA-491D-96D1-AB14014F1FCB}"/>
    <cellStyle name="20% - Dekorfärg1 24 4" xfId="3661" xr:uid="{15DA98F7-EABC-4B96-9DBF-87952EDD69BD}"/>
    <cellStyle name="20% - Dekorfärg1 24 4 2" xfId="3662" xr:uid="{7A82E06D-96A5-48BF-9AD0-2AA0D3A427C0}"/>
    <cellStyle name="20% - Dekorfärg1 24 4 3" xfId="3663" xr:uid="{FB550F5E-4825-43FC-800C-08E6BF8BB589}"/>
    <cellStyle name="20% - Dekorfärg1 24 4_AFAB Per day" xfId="3664" xr:uid="{E912FE14-43DE-4FB2-89AC-8D23A39419FD}"/>
    <cellStyle name="20% - Dekorfärg1 24 5" xfId="3665" xr:uid="{773DF66A-39A8-43C5-B60C-CDC18BBCBEEC}"/>
    <cellStyle name="20% - Dekorfärg1 24 5 2" xfId="3666" xr:uid="{AB6B960F-EDD8-4496-9416-D6DE08458BCD}"/>
    <cellStyle name="20% - Dekorfärg1 24 5 3" xfId="3667" xr:uid="{B587FBA5-4509-4DC6-90F8-03BA18B440EE}"/>
    <cellStyle name="20% - Dekorfärg1 24 5_loan Q1 2013" xfId="3668" xr:uid="{722AFE6F-DFB9-47C3-9A67-6613FFC33AB3}"/>
    <cellStyle name="20% - Dekorfärg1 24 6" xfId="3669" xr:uid="{B53E9AEB-A061-485E-819E-213F5479AFF7}"/>
    <cellStyle name="20% - Dekorfärg1 24 6 2" xfId="3670" xr:uid="{0F63ECD8-13F4-485E-8BE0-74DECF01980F}"/>
    <cellStyle name="20% - Dekorfärg1 24 6 3" xfId="3671" xr:uid="{E5B3E9CA-FCD5-4513-A4B0-000DAF7CE3D2}"/>
    <cellStyle name="20% - Dekorfärg1 24 6_loan Q1 2013" xfId="3672" xr:uid="{8374700E-A770-4688-BDA8-D9C80E19E817}"/>
    <cellStyle name="20% - Dekorfärg1 24 7" xfId="3673" xr:uid="{AA23882D-C006-4B52-B29B-CC3A7946FB1F}"/>
    <cellStyle name="20% - Dekorfärg1 24 7 2" xfId="3674" xr:uid="{38BD6D6D-40A5-4E99-BC97-47A60B3BD0A7}"/>
    <cellStyle name="20% - Dekorfärg1 24 7 3" xfId="3675" xr:uid="{FE08C4FF-43A0-4090-808C-383C6B82052A}"/>
    <cellStyle name="20% - Dekorfärg1 24 7_loan Q1 2013" xfId="3676" xr:uid="{1A90D3B6-E9F5-4EEA-B710-A272C15168F6}"/>
    <cellStyle name="20% - Dekorfärg1 24 8" xfId="3677" xr:uid="{39A268E1-B632-46A7-B405-DC557016C820}"/>
    <cellStyle name="20% - Dekorfärg1 24 9" xfId="3678" xr:uid="{35482B9A-CCFC-4180-9F2A-52E264FBCD62}"/>
    <cellStyle name="20% - Dekorfärg1 24_3. Loans" xfId="3679" xr:uid="{43CB48C4-397F-4B4C-B2E4-98C9DD1A3004}"/>
    <cellStyle name="20% - Dekorfärg1 25" xfId="3680" xr:uid="{0C7AE0A6-0CDC-4764-8C8E-68956E89A10A}"/>
    <cellStyle name="20% - Dekorfärg1 25 10" xfId="3681" xr:uid="{A5E82450-5AAE-4479-9494-E89F3D479567}"/>
    <cellStyle name="20% - Dekorfärg1 25 11" xfId="34864" xr:uid="{3562B8CC-4ACF-4660-9EA2-A833C5E71454}"/>
    <cellStyle name="20% - Dekorfärg1 25 2" xfId="3682" xr:uid="{2BFAB97A-8061-4C82-9255-EF7074A6901B}"/>
    <cellStyle name="20% - Dekorfärg1 25 2 2" xfId="3683" xr:uid="{58667D36-5DB2-4A9F-82C7-47C9B3FD5157}"/>
    <cellStyle name="20% - Dekorfärg1 25 2 2 2" xfId="3684" xr:uid="{25C9494E-6D3E-4450-B769-C6711D81015E}"/>
    <cellStyle name="20% - Dekorfärg1 25 2 2_Antal banker" xfId="3685" xr:uid="{244BBAEF-F422-45F1-BB7D-DC2A319FC8B5}"/>
    <cellStyle name="20% - Dekorfärg1 25 2 3" xfId="3686" xr:uid="{F56B15D3-0519-4277-A16C-D733CF390ED0}"/>
    <cellStyle name="20% - Dekorfärg1 25 2 4" xfId="31571" xr:uid="{DB4AACA8-91C4-4C13-96FA-1A81D450E697}"/>
    <cellStyle name="20% - Dekorfärg1 25 2_AFAB Per day" xfId="3687" xr:uid="{475984F4-3758-4A69-B0F0-B9CB2E7742E6}"/>
    <cellStyle name="20% - Dekorfärg1 25 3" xfId="3688" xr:uid="{BFDCC266-60C9-49FB-BDF2-828E74A0463C}"/>
    <cellStyle name="20% - Dekorfärg1 25 3 2" xfId="3689" xr:uid="{CF90EE18-FB0C-4ED2-A968-7B6E5F802112}"/>
    <cellStyle name="20% - Dekorfärg1 25 3 3" xfId="3690" xr:uid="{1A7C49C2-E36F-43F0-A881-C17968A5ACE5}"/>
    <cellStyle name="20% - Dekorfärg1 25 3_AFAB Per day" xfId="3691" xr:uid="{804ACA2F-E3D1-4FEC-911B-A8AC6FCAF295}"/>
    <cellStyle name="20% - Dekorfärg1 25 4" xfId="3692" xr:uid="{3774E43E-38CD-4D28-9872-394784F4545B}"/>
    <cellStyle name="20% - Dekorfärg1 25 4 2" xfId="3693" xr:uid="{ED0A7F75-8093-4241-AC77-5AC96343E34A}"/>
    <cellStyle name="20% - Dekorfärg1 25 4 3" xfId="3694" xr:uid="{AB57A2E8-432F-403D-87BF-CD9DC147049B}"/>
    <cellStyle name="20% - Dekorfärg1 25 4_AFAB Per day" xfId="3695" xr:uid="{8EB181D8-9D3E-400C-83B7-91B40AA8BC84}"/>
    <cellStyle name="20% - Dekorfärg1 25 5" xfId="3696" xr:uid="{074D6EA3-B483-4EB4-9670-22FFC77ED45C}"/>
    <cellStyle name="20% - Dekorfärg1 25 5 2" xfId="3697" xr:uid="{BF9249AE-F049-4731-9A70-6521DB8F478F}"/>
    <cellStyle name="20% - Dekorfärg1 25 5 3" xfId="3698" xr:uid="{5A47D3F4-F495-4A11-8C08-B400E8E33DC3}"/>
    <cellStyle name="20% - Dekorfärg1 25 5_loan Q1 2013" xfId="3699" xr:uid="{6405BC4C-B8FF-472E-B59B-4472AE9E825E}"/>
    <cellStyle name="20% - Dekorfärg1 25 6" xfId="3700" xr:uid="{0A40B10A-F063-4014-B2F8-6034D8A6D277}"/>
    <cellStyle name="20% - Dekorfärg1 25 6 2" xfId="3701" xr:uid="{2F52D2E9-E637-4479-BC22-92BA0D7D0649}"/>
    <cellStyle name="20% - Dekorfärg1 25 6 3" xfId="3702" xr:uid="{5C9CB23C-C94E-42E9-9AD7-1DE2D641C37D}"/>
    <cellStyle name="20% - Dekorfärg1 25 6_loan Q1 2013" xfId="3703" xr:uid="{A73998BA-2876-4E53-9F3F-6C79FCA279AC}"/>
    <cellStyle name="20% - Dekorfärg1 25 7" xfId="3704" xr:uid="{E4CCE5F8-A327-440D-902F-EA4E3690DA82}"/>
    <cellStyle name="20% - Dekorfärg1 25 7 2" xfId="3705" xr:uid="{8FD3EFC1-76AA-4E75-88E1-0254BFAF6C4C}"/>
    <cellStyle name="20% - Dekorfärg1 25 7 3" xfId="3706" xr:uid="{6D088145-F09E-42FC-9766-D499F8179B8A}"/>
    <cellStyle name="20% - Dekorfärg1 25 7_loan Q1 2013" xfId="3707" xr:uid="{56C6500D-332F-4639-952A-2C50EF3DF061}"/>
    <cellStyle name="20% - Dekorfärg1 25 8" xfId="3708" xr:uid="{BEF265CF-6A62-4114-9E81-A117BFE68E96}"/>
    <cellStyle name="20% - Dekorfärg1 25 9" xfId="3709" xr:uid="{2FA82140-9A09-4484-94A3-8C2F83395488}"/>
    <cellStyle name="20% - Dekorfärg1 25_3. Loans" xfId="3710" xr:uid="{1AF19C72-4196-4C24-BE35-04F0104A0329}"/>
    <cellStyle name="20% - Dekorfärg1 26" xfId="3711" xr:uid="{42B7B103-C81A-4D03-8477-2C8263957E63}"/>
    <cellStyle name="20% - Dekorfärg1 26 2" xfId="3712" xr:uid="{A6AF700C-62BE-4202-A313-DC4B08D9155D}"/>
    <cellStyle name="20% - Dekorfärg1 26 2 2" xfId="3713" xr:uid="{96954062-3DF4-42C9-B79C-D90CA572975E}"/>
    <cellStyle name="20% - Dekorfärg1 26 2 2 2" xfId="3714" xr:uid="{20C5B02E-1501-4426-981C-372924D9B0E3}"/>
    <cellStyle name="20% - Dekorfärg1 26 2 2_Antal banker" xfId="3715" xr:uid="{B505C04E-D6A0-4311-8E47-370646147183}"/>
    <cellStyle name="20% - Dekorfärg1 26 2 3" xfId="3716" xr:uid="{B358F41D-9638-4D45-A121-4F34DBB3BCF5}"/>
    <cellStyle name="20% - Dekorfärg1 26 2_AFAB Per day" xfId="3717" xr:uid="{05F4DB40-59A7-4A5A-924A-24DAEFEED5EB}"/>
    <cellStyle name="20% - Dekorfärg1 26 3" xfId="3718" xr:uid="{E3E03AF9-C437-4D7D-8D00-9B99BE55A284}"/>
    <cellStyle name="20% - Dekorfärg1 26 3 2" xfId="3719" xr:uid="{F336EEC6-B6D1-4921-A6CF-7421801ECC8D}"/>
    <cellStyle name="20% - Dekorfärg1 26 3 3" xfId="3720" xr:uid="{FB38E78D-35AB-48DC-936A-52AAD7D3D26B}"/>
    <cellStyle name="20% - Dekorfärg1 26 3_AFAB Per day" xfId="3721" xr:uid="{E853E751-518F-4F47-B17B-885AA9652917}"/>
    <cellStyle name="20% - Dekorfärg1 26 4" xfId="3722" xr:uid="{6118DC1B-BCAB-49D7-8687-4838332B2510}"/>
    <cellStyle name="20% - Dekorfärg1 26 4 2" xfId="3723" xr:uid="{7A117AB3-20FC-47B5-A813-F07D4CD66734}"/>
    <cellStyle name="20% - Dekorfärg1 26 4 3" xfId="3724" xr:uid="{14CC5E95-B3CB-475B-A720-019FDF67BDB4}"/>
    <cellStyle name="20% - Dekorfärg1 26 4_AFAB Per day" xfId="3725" xr:uid="{08BA03F9-C559-4F28-8EE9-1032F6FB232F}"/>
    <cellStyle name="20% - Dekorfärg1 26 5" xfId="3726" xr:uid="{834AA718-C7BF-463A-BF2F-99CDDD21FDA9}"/>
    <cellStyle name="20% - Dekorfärg1 26 5 2" xfId="3727" xr:uid="{38CEB4A2-F87F-4744-BDDC-2FA91A760DF0}"/>
    <cellStyle name="20% - Dekorfärg1 26 5 3" xfId="3728" xr:uid="{5ACA8A0F-D82B-4194-8915-7E9FFE5CFE80}"/>
    <cellStyle name="20% - Dekorfärg1 26 5_AFAB Per day" xfId="3729" xr:uid="{DD9A4C47-5037-4503-BF43-C8F29A33306C}"/>
    <cellStyle name="20% - Dekorfärg1 26 6" xfId="3730" xr:uid="{6BC07405-8437-4CE5-B68F-0F958A695C6F}"/>
    <cellStyle name="20% - Dekorfärg1 26 6 2" xfId="3731" xr:uid="{5CB8BBC0-E0A0-48DF-854E-781C0AA4D7C2}"/>
    <cellStyle name="20% - Dekorfärg1 26 6 3" xfId="3732" xr:uid="{F25BA466-873F-42B4-A157-45979FA9E943}"/>
    <cellStyle name="20% - Dekorfärg1 26 6_loan Q1 2013" xfId="3733" xr:uid="{D3259D07-6AB2-4EDE-894A-6C91BBC85F67}"/>
    <cellStyle name="20% - Dekorfärg1 26 7" xfId="3734" xr:uid="{0D32DEBA-5457-49CB-A8D5-11FD9D762E51}"/>
    <cellStyle name="20% - Dekorfärg1 26 7 2" xfId="3735" xr:uid="{F1396159-2F6D-4566-A37B-EB354AEAD46C}"/>
    <cellStyle name="20% - Dekorfärg1 26 7 3" xfId="3736" xr:uid="{574CD4E1-3653-48D5-B300-C6945D7B977E}"/>
    <cellStyle name="20% - Dekorfärg1 26 7_loan Q1 2013" xfId="3737" xr:uid="{F1FBAAC4-267C-442D-84C8-4450ED4EC9AF}"/>
    <cellStyle name="20% - Dekorfärg1 26 8" xfId="3738" xr:uid="{88ADD214-0C92-422E-AD26-A86568725E3D}"/>
    <cellStyle name="20% - Dekorfärg1 26 9" xfId="3739" xr:uid="{5C472BFA-31F3-4169-8001-5E2B40E3A578}"/>
    <cellStyle name="20% - Dekorfärg1 26_AFAB Per day" xfId="3740" xr:uid="{2199F512-6CE7-4811-A7B4-415FF4C96D1A}"/>
    <cellStyle name="20% - Dekorfärg1 27" xfId="3741" xr:uid="{EBBEB6AA-5F32-4DD8-BE37-315D2670164B}"/>
    <cellStyle name="20% - Dekorfärg1 27 2" xfId="3742" xr:uid="{F025FC09-07C7-4595-8CE7-DEA19FCCB59C}"/>
    <cellStyle name="20% - Dekorfärg1 27 2 2" xfId="3743" xr:uid="{4D48C3A1-48B0-4665-9823-7C942B9E4158}"/>
    <cellStyle name="20% - Dekorfärg1 27 2 3" xfId="3744" xr:uid="{87A0EC70-588A-485A-ACF0-CB4C02971FA2}"/>
    <cellStyle name="20% - Dekorfärg1 27 2_AFAB Per day" xfId="3745" xr:uid="{EEF3A0B9-3134-4469-89EF-F5C9F22C0FCF}"/>
    <cellStyle name="20% - Dekorfärg1 27 3" xfId="3746" xr:uid="{C383E119-80A7-4BD8-BBE7-B88A8AA7B015}"/>
    <cellStyle name="20% - Dekorfärg1 27 4" xfId="3747" xr:uid="{9A8ABADA-28FB-4FC1-AEAB-3AAA592461D4}"/>
    <cellStyle name="20% - Dekorfärg1 27_AFAB Per day" xfId="3748" xr:uid="{A91779FD-026D-4996-AE28-1D1AFC0DC5DA}"/>
    <cellStyle name="20% - Dekorfärg1 28" xfId="3749" xr:uid="{E449EA4E-95AC-44A2-B013-77F86957AF1A}"/>
    <cellStyle name="20% - Dekorfärg1 28 2" xfId="3750" xr:uid="{10648A6D-F971-4E94-86A8-20A675504394}"/>
    <cellStyle name="20% - Dekorfärg1 28 2 2" xfId="3751" xr:uid="{8F7C1434-CF25-41A6-8389-8D069FE78382}"/>
    <cellStyle name="20% - Dekorfärg1 28 2 3" xfId="3752" xr:uid="{C2310809-97A6-43CF-AC5F-B8599A43A712}"/>
    <cellStyle name="20% - Dekorfärg1 28 2_AFAB Per day" xfId="3753" xr:uid="{6F80370A-470B-4AB3-BAB3-DD41DDC7EE8E}"/>
    <cellStyle name="20% - Dekorfärg1 28 3" xfId="3754" xr:uid="{59C33992-241F-479D-8D6B-550520F39B94}"/>
    <cellStyle name="20% - Dekorfärg1 28 4" xfId="3755" xr:uid="{7ECA3162-486A-42F1-BF6E-ACEE52C93ABB}"/>
    <cellStyle name="20% - Dekorfärg1 28_AFAB Per day" xfId="3756" xr:uid="{40BBFC22-C7A6-41DF-9012-1DEAB96DE290}"/>
    <cellStyle name="20% - Dekorfärg1 29" xfId="3757" xr:uid="{A45FA657-9351-4091-AFFD-6A9CFACDFAA7}"/>
    <cellStyle name="20% - Dekorfärg1 29 2" xfId="3758" xr:uid="{C824756D-5B62-4606-AFD1-212C79030066}"/>
    <cellStyle name="20% - Dekorfärg1 29 2 2" xfId="3759" xr:uid="{217F715D-A16D-4526-8B83-E3B12A95F5A9}"/>
    <cellStyle name="20% - Dekorfärg1 29 2 3" xfId="3760" xr:uid="{EBE8A760-1B71-4C45-9AF9-083D1DA220A2}"/>
    <cellStyle name="20% - Dekorfärg1 29 2_AFAB Per day" xfId="3761" xr:uid="{93946D9E-2189-48C4-AE44-5D0DAB36FD16}"/>
    <cellStyle name="20% - Dekorfärg1 29 3" xfId="3762" xr:uid="{F8FDEA5F-FD40-4FC0-87BD-7A0D1F03D655}"/>
    <cellStyle name="20% - Dekorfärg1 29 4" xfId="3763" xr:uid="{9ED0419B-5692-4D3A-BCC2-2163D27B85E4}"/>
    <cellStyle name="20% - Dekorfärg1 29_AFAB Per day" xfId="3764" xr:uid="{2787F62E-ADD2-4731-90FE-5BA30A27AE7C}"/>
    <cellStyle name="20% - Dekorfärg1 3" xfId="56" xr:uid="{D83CAC71-5967-4892-A7CA-5C99FF4F263F}"/>
    <cellStyle name="20% - Dekorfärg1 3 10" xfId="34865" xr:uid="{71AE6340-4C1B-4CC7-80B6-65D0AAED2F2D}"/>
    <cellStyle name="20% - Dekorfärg1 3 2" xfId="3765" xr:uid="{33A61EBE-AA24-45A3-8759-BE58F18A95BC}"/>
    <cellStyle name="20% - Dekorfärg1 3 2 2" xfId="3766" xr:uid="{DE5D4E15-E1CE-49C9-B263-6B68C838564E}"/>
    <cellStyle name="20% - Dekorfärg1 3 2 2 2" xfId="3767" xr:uid="{60D8C81A-63FA-4BE1-8845-EA5F011154BB}"/>
    <cellStyle name="20% - Dekorfärg1 3 2 2 3" xfId="31572" xr:uid="{75AC682C-FFC2-4B70-8572-8B306156E7DA}"/>
    <cellStyle name="20% - Dekorfärg1 3 2 2_AFAB Per day" xfId="3768" xr:uid="{E6DF5DEE-8706-418D-B19F-E580372D4D35}"/>
    <cellStyle name="20% - Dekorfärg1 3 2 3" xfId="3769" xr:uid="{52718461-FEB2-496B-A178-9757061B8D7D}"/>
    <cellStyle name="20% - Dekorfärg1 3 2 3 2" xfId="3770" xr:uid="{23CBC9C8-C500-4732-8288-026E7BB70510}"/>
    <cellStyle name="20% - Dekorfärg1 3 2 3_AFAB Per day" xfId="3771" xr:uid="{F22F9B34-08A7-47D2-8A7F-E36187EA4B76}"/>
    <cellStyle name="20% - Dekorfärg1 3 2 4" xfId="3772" xr:uid="{F2AD3235-F4DA-4F2F-BCE7-40047C2BB036}"/>
    <cellStyle name="20% - Dekorfärg1 3 2 5" xfId="3773" xr:uid="{585B1B55-EFC3-4EAC-9F0C-88B99A57E093}"/>
    <cellStyle name="20% - Dekorfärg1 3 2 6" xfId="31573" xr:uid="{4F8C6B57-B451-46D0-B269-A9AEE4E47246}"/>
    <cellStyle name="20% - Dekorfärg1 3 2 7" xfId="34866" xr:uid="{D7FA0F82-9DA4-415F-9F7A-AE90F08DA958}"/>
    <cellStyle name="20% - Dekorfärg1 3 2 8" xfId="39532" xr:uid="{2DA57754-C189-4ADC-B105-608F106BCED2}"/>
    <cellStyle name="20% - Dekorfärg1 3 2_3. Loans" xfId="3774" xr:uid="{7C0E0621-16B0-4535-B593-5E08A5B14DB0}"/>
    <cellStyle name="20% - Dekorfärg1 3 3" xfId="3775" xr:uid="{7E5451BC-2516-4F0B-9855-EEB7617D3469}"/>
    <cellStyle name="20% - Dekorfärg1 3 3 2" xfId="3776" xr:uid="{C560447A-6F14-467A-AD6F-F633AFE8164C}"/>
    <cellStyle name="20% - Dekorfärg1 3 3 2 2" xfId="3777" xr:uid="{A316CE8D-50C3-40DD-A693-CEFCF1410AE2}"/>
    <cellStyle name="20% - Dekorfärg1 3 3 2 3" xfId="31574" xr:uid="{5449A161-89BA-4A45-9E32-C2432D520394}"/>
    <cellStyle name="20% - Dekorfärg1 3 3 2_AFAB Per day" xfId="3778" xr:uid="{562264A6-FE34-4990-A70A-C7E5A108E4AE}"/>
    <cellStyle name="20% - Dekorfärg1 3 3 3" xfId="3779" xr:uid="{FF421749-BFFB-468E-93A6-212631B2A1EE}"/>
    <cellStyle name="20% - Dekorfärg1 3 3 3 2" xfId="3780" xr:uid="{E787DC92-76EE-4511-BAEB-29B429C7D3A4}"/>
    <cellStyle name="20% - Dekorfärg1 3 3 3_AFAB Per day" xfId="3781" xr:uid="{4DCF01A0-40BA-4853-B438-D3DD7CE3D1BA}"/>
    <cellStyle name="20% - Dekorfärg1 3 3 4" xfId="3782" xr:uid="{22D8B107-F982-4FBE-B598-98D295B654DD}"/>
    <cellStyle name="20% - Dekorfärg1 3 3 5" xfId="3783" xr:uid="{7ECE83AD-2806-463E-B540-F59CD942F276}"/>
    <cellStyle name="20% - Dekorfärg1 3 3 6" xfId="31575" xr:uid="{D58BBEF2-700D-4BCB-BA3D-2FA0ABFBD1DA}"/>
    <cellStyle name="20% - Dekorfärg1 3 3 7" xfId="34867" xr:uid="{0B32E920-F9A8-499D-BF7D-A3FBE0BC7A9E}"/>
    <cellStyle name="20% - Dekorfärg1 3 3 8" xfId="39531" xr:uid="{6CD4D806-569D-4E5F-9765-2D5325DBD6E3}"/>
    <cellStyle name="20% - Dekorfärg1 3 3_3. Loans" xfId="3784" xr:uid="{7AE2D6FC-7743-481B-85DE-3945A9E3A91F}"/>
    <cellStyle name="20% - Dekorfärg1 3 4" xfId="3785" xr:uid="{0F17226D-FCEF-4EBC-AB58-982AE57C9634}"/>
    <cellStyle name="20% - Dekorfärg1 3 4 2" xfId="3786" xr:uid="{DD74E266-9D8F-4B44-86DB-8DA3A8E2B909}"/>
    <cellStyle name="20% - Dekorfärg1 3 4 2 2" xfId="3787" xr:uid="{80D3659C-E2EA-4066-BDD5-4BCB712C9DA5}"/>
    <cellStyle name="20% - Dekorfärg1 3 4 2_AFAB Per day" xfId="3788" xr:uid="{117002D4-B1BA-4F41-858D-6E056EF76977}"/>
    <cellStyle name="20% - Dekorfärg1 3 4 3" xfId="3789" xr:uid="{D430B20E-B757-4BD1-BD07-0D9A74174B0C}"/>
    <cellStyle name="20% - Dekorfärg1 3 4 4" xfId="31576" xr:uid="{AFEAB609-CCFF-4CD9-BA1E-1F4D5345D44A}"/>
    <cellStyle name="20% - Dekorfärg1 3 4_AFAB Per day" xfId="3790" xr:uid="{B6F1C694-01D0-464F-9B88-7624D33AB6AC}"/>
    <cellStyle name="20% - Dekorfärg1 3 5" xfId="3791" xr:uid="{027E1AB5-7613-47E2-A090-AF4DF3357F25}"/>
    <cellStyle name="20% - Dekorfärg1 3 5 2" xfId="3792" xr:uid="{8BDFC7AE-4B8E-41B7-BCE6-ECA8CD2FC627}"/>
    <cellStyle name="20% - Dekorfärg1 3 5 3" xfId="3793" xr:uid="{152386D3-FFC8-4447-A7CC-92DF746E977D}"/>
    <cellStyle name="20% - Dekorfärg1 3 5_AFAB Per day" xfId="3794" xr:uid="{925C1F31-141E-4AD1-A531-41922C251FA6}"/>
    <cellStyle name="20% - Dekorfärg1 3 6" xfId="3795" xr:uid="{EC7454A0-9769-4777-A581-F2E3ACCF5D4C}"/>
    <cellStyle name="20% - Dekorfärg1 3 6 2" xfId="3796" xr:uid="{2B61A910-B39B-441D-BD14-E0095439446A}"/>
    <cellStyle name="20% - Dekorfärg1 3 6 3" xfId="3797" xr:uid="{FD15348C-A4D0-469A-95A5-2DDFA7F07AD0}"/>
    <cellStyle name="20% - Dekorfärg1 3 6_AFAB Per day" xfId="3798" xr:uid="{8AB0C50D-7521-4B85-A11B-B831663A4A1F}"/>
    <cellStyle name="20% - Dekorfärg1 3 7" xfId="3799" xr:uid="{7A827164-8F73-4F06-8CAB-0F51B41483DA}"/>
    <cellStyle name="20% - Dekorfärg1 3 7 2" xfId="3800" xr:uid="{FD505BA8-F9A8-435D-B4F2-11233ED63377}"/>
    <cellStyle name="20% - Dekorfärg1 3 7 3" xfId="3801" xr:uid="{12ED206D-50D7-4D59-B9C2-76E295312A00}"/>
    <cellStyle name="20% - Dekorfärg1 3 7_AFAB Per day" xfId="3802" xr:uid="{0B0C2321-6F8A-4D9C-B88D-A945CFBE3C43}"/>
    <cellStyle name="20% - Dekorfärg1 3 8" xfId="3803" xr:uid="{EE97F728-1FCC-43FF-9C7D-58EE010DF1D4}"/>
    <cellStyle name="20% - Dekorfärg1 3 9" xfId="3804" xr:uid="{1AE548EA-6F32-4F77-B117-771338915584}"/>
    <cellStyle name="20% - Dekorfärg1 3_3. Loans" xfId="3805" xr:uid="{D6E8D055-2D3C-4408-AD71-790FD20DD42B}"/>
    <cellStyle name="20% - Dekorfärg1 30" xfId="3806" xr:uid="{FD016A76-7231-4A26-84AC-F885AD2CE3AC}"/>
    <cellStyle name="20% - Dekorfärg1 30 2" xfId="3807" xr:uid="{9E6EA4D9-9565-41D1-BDDD-9FD8CD274728}"/>
    <cellStyle name="20% - Dekorfärg1 30 2 2" xfId="3808" xr:uid="{58486323-1506-46A5-AD45-A7C37E8F11C5}"/>
    <cellStyle name="20% - Dekorfärg1 30 2 3" xfId="3809" xr:uid="{AE717165-05DB-410C-B8CA-DE6300BAA26A}"/>
    <cellStyle name="20% - Dekorfärg1 30 2_AFAB Per day" xfId="3810" xr:uid="{6982DC5A-6793-4ACC-91D8-D2AF35FF1EF1}"/>
    <cellStyle name="20% - Dekorfärg1 30 3" xfId="3811" xr:uid="{B2CFCD4D-F116-4629-814C-7D2DAB99C328}"/>
    <cellStyle name="20% - Dekorfärg1 30 4" xfId="3812" xr:uid="{1BB95098-D38F-439C-94F2-3F2938D146B3}"/>
    <cellStyle name="20% - Dekorfärg1 30_AFAB Per day" xfId="3813" xr:uid="{C3B2CD9A-9897-4B4B-8856-455B301EFBFA}"/>
    <cellStyle name="20% - Dekorfärg1 31" xfId="3814" xr:uid="{08F16B8D-83EF-4A37-8DC2-2596E631FBD0}"/>
    <cellStyle name="20% - Dekorfärg1 31 2" xfId="3815" xr:uid="{49DD4CBF-CC8F-40C2-BF79-7641491C4D86}"/>
    <cellStyle name="20% - Dekorfärg1 31 2 2" xfId="3816" xr:uid="{33A7D595-B965-41D4-A20D-2D1E9C089C6A}"/>
    <cellStyle name="20% - Dekorfärg1 31 2_AFAB Per day" xfId="3817" xr:uid="{E7B69A02-5B2F-4A22-80E8-CD8868A06CBE}"/>
    <cellStyle name="20% - Dekorfärg1 31 3" xfId="3818" xr:uid="{1B7934D4-33C0-4EFE-8600-528C93153CB6}"/>
    <cellStyle name="20% - Dekorfärg1 31_AFAB Per day" xfId="3819" xr:uid="{6591CD27-C06B-4529-AD0F-E52F10847861}"/>
    <cellStyle name="20% - Dekorfärg1 32" xfId="3820" xr:uid="{CDE638A8-0F3B-4B6C-BC3A-1C3E1A2CED64}"/>
    <cellStyle name="20% - Dekorfärg1 32 2" xfId="3821" xr:uid="{EDAC5EE8-99C3-492A-997D-B7B5C19C1146}"/>
    <cellStyle name="20% - Dekorfärg1 32 3" xfId="3822" xr:uid="{AE7241CD-0F06-45A2-A202-F0E7EC4C1DE9}"/>
    <cellStyle name="20% - Dekorfärg1 32_AFAB Per day" xfId="3823" xr:uid="{20E75BB4-4486-4FF3-890E-1180B04258AF}"/>
    <cellStyle name="20% - Dekorfärg1 33" xfId="3824" xr:uid="{FF78C343-6AC7-420F-86DE-D2C1F5D55488}"/>
    <cellStyle name="20% - Dekorfärg1 33 2" xfId="3825" xr:uid="{6C2839F6-B6E0-4A42-B228-6AACFF98D7DD}"/>
    <cellStyle name="20% - Dekorfärg1 33 3" xfId="3826" xr:uid="{D4C5DD56-1CBB-48F1-B49C-819150C2CFA9}"/>
    <cellStyle name="20% - Dekorfärg1 33_AFAB Per day" xfId="3827" xr:uid="{8241DFE9-703F-4F3E-ACA8-9BA0A4C9A36E}"/>
    <cellStyle name="20% - Dekorfärg1 34" xfId="3828" xr:uid="{46B6BA71-4725-4CE0-A7D6-B1FD7D810507}"/>
    <cellStyle name="20% - Dekorfärg1 34 2" xfId="3829" xr:uid="{C42F4D60-CC19-4F20-B8BB-55568D8214E8}"/>
    <cellStyle name="20% - Dekorfärg1 34 3" xfId="3830" xr:uid="{F68DC604-05CB-4E1B-BDE9-704F5F1E9349}"/>
    <cellStyle name="20% - Dekorfärg1 34_AFAB Per day" xfId="3831" xr:uid="{E73E3426-8FE0-455A-977B-B864F16A2982}"/>
    <cellStyle name="20% - Dekorfärg1 35" xfId="3832" xr:uid="{055567B0-D060-4C20-8B38-74568DA21CDC}"/>
    <cellStyle name="20% - Dekorfärg1 35 2" xfId="3833" xr:uid="{ECC09C28-34FF-4F1E-982D-39757036AA0C}"/>
    <cellStyle name="20% - Dekorfärg1 35 3" xfId="3834" xr:uid="{4456F677-A97B-4832-A9C8-AEAB719300D4}"/>
    <cellStyle name="20% - Dekorfärg1 35_AFAB Per day" xfId="3835" xr:uid="{5D6FE549-A61F-45A2-9A02-18E427B19954}"/>
    <cellStyle name="20% - Dekorfärg1 36" xfId="3836" xr:uid="{ECA6760B-9192-4228-8B4B-0B4FDB736EF7}"/>
    <cellStyle name="20% - Dekorfärg1 36 2" xfId="3837" xr:uid="{B61D1582-4BED-4ECB-96E1-5841AE18AA50}"/>
    <cellStyle name="20% - Dekorfärg1 36 3" xfId="3838" xr:uid="{103CF5BF-856F-4010-9678-6295E6413966}"/>
    <cellStyle name="20% - Dekorfärg1 36_AFAB Per day" xfId="3839" xr:uid="{A9BB0C7E-4050-470E-9565-C9566D611A48}"/>
    <cellStyle name="20% - Dekorfärg1 37" xfId="3840" xr:uid="{A54E49BF-F5E7-4B7B-A2B3-B860999E21F1}"/>
    <cellStyle name="20% - Dekorfärg1 37 2" xfId="3841" xr:uid="{C2369881-2F69-44EC-A824-A098E252F403}"/>
    <cellStyle name="20% - Dekorfärg1 37 3" xfId="3842" xr:uid="{2066E3E8-DDB8-441F-8B72-E3867370D04B}"/>
    <cellStyle name="20% - Dekorfärg1 37_AFAB Per day" xfId="3843" xr:uid="{26ECA0C2-7FA0-4657-97A3-358C5BE3C39C}"/>
    <cellStyle name="20% - Dekorfärg1 38" xfId="3844" xr:uid="{EEE6B1C5-F4A7-4919-A438-13E281A16613}"/>
    <cellStyle name="20% - Dekorfärg1 38 2" xfId="3845" xr:uid="{EE6D21AA-BEA6-4FC2-AA18-A75A4136D8D3}"/>
    <cellStyle name="20% - Dekorfärg1 38 3" xfId="3846" xr:uid="{89DCDC79-762A-4700-AEBB-75F631D1582F}"/>
    <cellStyle name="20% - Dekorfärg1 38_AFAB Per day" xfId="3847" xr:uid="{4443DD07-2289-4D0B-970A-51654C37D94F}"/>
    <cellStyle name="20% - Dekorfärg1 39" xfId="3848" xr:uid="{35C00FC1-6701-4267-821E-446E38D784F2}"/>
    <cellStyle name="20% - Dekorfärg1 39 2" xfId="3849" xr:uid="{87677E0C-D4DE-44E7-A3F1-C3F6A87BA5A2}"/>
    <cellStyle name="20% - Dekorfärg1 39 3" xfId="3850" xr:uid="{D8A21F31-4E54-430E-A6AB-D2FC52491FA4}"/>
    <cellStyle name="20% - Dekorfärg1 39_AFAB Per day" xfId="3851" xr:uid="{7017B5D1-56B8-4DAE-8279-D10CD4A5E05C}"/>
    <cellStyle name="20% - Dekorfärg1 4" xfId="57" xr:uid="{7AC7F2CC-B941-4744-9273-55102DC7167C}"/>
    <cellStyle name="20% - Dekorfärg1 4 10" xfId="34868" xr:uid="{1E09172B-A528-4A8A-9511-1AB30F3A97FD}"/>
    <cellStyle name="20% - Dekorfärg1 4 2" xfId="3852" xr:uid="{FE0AEC26-F499-4C9E-82CD-227D2E1533D0}"/>
    <cellStyle name="20% - Dekorfärg1 4 2 2" xfId="3853" xr:uid="{6770A4A3-3B32-4113-A395-5C9F8F7B82FC}"/>
    <cellStyle name="20% - Dekorfärg1 4 2 2 2" xfId="3854" xr:uid="{0477BFF0-EE4C-4B3B-8C51-846A3F202038}"/>
    <cellStyle name="20% - Dekorfärg1 4 2 2 3" xfId="31577" xr:uid="{ECCF7E1D-138A-43A4-9AEE-C2AA03C7CD2D}"/>
    <cellStyle name="20% - Dekorfärg1 4 2 2_AFAB Per day" xfId="3855" xr:uid="{795A48A1-1F26-4827-AC0D-3D6708BDAEF2}"/>
    <cellStyle name="20% - Dekorfärg1 4 2 3" xfId="3856" xr:uid="{DC55B92C-3770-4207-801E-FE1D044728FB}"/>
    <cellStyle name="20% - Dekorfärg1 4 2 3 2" xfId="3857" xr:uid="{21AD1CF0-1A13-424D-B079-1ECE5B32034F}"/>
    <cellStyle name="20% - Dekorfärg1 4 2 3_AFAB Per day" xfId="3858" xr:uid="{24815866-2ADA-45BA-B381-E8A0FDA546C6}"/>
    <cellStyle name="20% - Dekorfärg1 4 2 4" xfId="3859" xr:uid="{67D509A4-8CB1-40FD-B6B4-9C807115ADD5}"/>
    <cellStyle name="20% - Dekorfärg1 4 2 5" xfId="3860" xr:uid="{866F2FB9-B671-4B33-8F45-2B8418CCB96A}"/>
    <cellStyle name="20% - Dekorfärg1 4 2 6" xfId="31578" xr:uid="{D4F48C8D-AB19-4F59-BD73-F26C64E4A510}"/>
    <cellStyle name="20% - Dekorfärg1 4 2 7" xfId="34869" xr:uid="{F3652EA8-5BA0-4893-AD9D-4492BBA6FB62}"/>
    <cellStyle name="20% - Dekorfärg1 4 2 8" xfId="39530" xr:uid="{5612C84B-7315-4110-853A-850DCCF2F530}"/>
    <cellStyle name="20% - Dekorfärg1 4 2_3. Loans" xfId="3861" xr:uid="{EAA3261F-5429-4B6D-8E8E-D4CF75541392}"/>
    <cellStyle name="20% - Dekorfärg1 4 3" xfId="3862" xr:uid="{512FB791-3FCA-4158-AA00-04B03B7C6F17}"/>
    <cellStyle name="20% - Dekorfärg1 4 3 2" xfId="3863" xr:uid="{413EBE21-AA74-41B9-9EE2-1D90B9202E5E}"/>
    <cellStyle name="20% - Dekorfärg1 4 3 2 2" xfId="3864" xr:uid="{8448021B-426A-48EA-923D-94A19664DA3A}"/>
    <cellStyle name="20% - Dekorfärg1 4 3 2 3" xfId="31579" xr:uid="{9C557B15-C9FE-4368-8D3C-AF93EA259F8C}"/>
    <cellStyle name="20% - Dekorfärg1 4 3 2_AFAB Per day" xfId="3865" xr:uid="{925A9762-2EED-43E6-8712-118E10FB20AD}"/>
    <cellStyle name="20% - Dekorfärg1 4 3 3" xfId="3866" xr:uid="{81CDB6EC-D606-4653-B8A1-EE307DFD7F3E}"/>
    <cellStyle name="20% - Dekorfärg1 4 3 3 2" xfId="3867" xr:uid="{E209DB04-754D-417D-9CBD-B470C36EE5EA}"/>
    <cellStyle name="20% - Dekorfärg1 4 3 3_AFAB Per day" xfId="3868" xr:uid="{EE53D373-47DD-4025-91E7-5A3762A19C62}"/>
    <cellStyle name="20% - Dekorfärg1 4 3 4" xfId="3869" xr:uid="{C7BFA85E-3F20-45C3-B43C-8420F1939992}"/>
    <cellStyle name="20% - Dekorfärg1 4 3 5" xfId="3870" xr:uid="{3DC4EEA2-C016-4117-AB60-1538548AA368}"/>
    <cellStyle name="20% - Dekorfärg1 4 3 6" xfId="31580" xr:uid="{6110E579-0CD5-49A9-A993-FF8F4EB98CC3}"/>
    <cellStyle name="20% - Dekorfärg1 4 3 7" xfId="34870" xr:uid="{9E37DE41-4C5B-43BB-B886-83B965DCA90D}"/>
    <cellStyle name="20% - Dekorfärg1 4 3 8" xfId="39529" xr:uid="{510FC062-9237-45F9-BBE6-F0DE4F109680}"/>
    <cellStyle name="20% - Dekorfärg1 4 3_3. Loans" xfId="3871" xr:uid="{0A6BB4A8-4A19-4AAE-A18E-91158CC8500C}"/>
    <cellStyle name="20% - Dekorfärg1 4 4" xfId="3872" xr:uid="{1E943662-756A-4833-85B1-9D9B54B968D6}"/>
    <cellStyle name="20% - Dekorfärg1 4 4 2" xfId="3873" xr:uid="{CE3BCF6D-308B-436B-A63D-616DA028E31E}"/>
    <cellStyle name="20% - Dekorfärg1 4 4 2 2" xfId="3874" xr:uid="{969E52DE-A55F-4314-82F3-B54D3727503C}"/>
    <cellStyle name="20% - Dekorfärg1 4 4 2_AFAB Per day" xfId="3875" xr:uid="{6EDFE5C1-3846-4215-8DD6-A5AE0E4115DE}"/>
    <cellStyle name="20% - Dekorfärg1 4 4 3" xfId="3876" xr:uid="{757694FE-822C-4798-B9C4-F511E3DE1D92}"/>
    <cellStyle name="20% - Dekorfärg1 4 4 4" xfId="31581" xr:uid="{AD2C8782-2147-462C-A5CD-7DAB2D0BB76B}"/>
    <cellStyle name="20% - Dekorfärg1 4 4_AFAB Per day" xfId="3877" xr:uid="{5CEF20A3-D90D-4D39-997C-3E2F235E5E31}"/>
    <cellStyle name="20% - Dekorfärg1 4 5" xfId="3878" xr:uid="{67428D10-3962-4463-9A32-FDFCE8C96882}"/>
    <cellStyle name="20% - Dekorfärg1 4 5 2" xfId="3879" xr:uid="{C5F10F57-22E6-4560-B711-7F8895F442EC}"/>
    <cellStyle name="20% - Dekorfärg1 4 5 3" xfId="3880" xr:uid="{76B24545-79C0-45AB-A5DB-96BA20555211}"/>
    <cellStyle name="20% - Dekorfärg1 4 5_AFAB Per day" xfId="3881" xr:uid="{55550427-A9F7-4F53-826C-9A19D47A7FC5}"/>
    <cellStyle name="20% - Dekorfärg1 4 6" xfId="3882" xr:uid="{3E4F3A8C-ADCC-4291-AA47-130AD251B5DE}"/>
    <cellStyle name="20% - Dekorfärg1 4 6 2" xfId="3883" xr:uid="{0BD6D479-C68D-447A-9B9A-298C18A62242}"/>
    <cellStyle name="20% - Dekorfärg1 4 6 3" xfId="3884" xr:uid="{F38DC180-0F8C-4469-848A-41F275A4BD43}"/>
    <cellStyle name="20% - Dekorfärg1 4 6_AFAB Per day" xfId="3885" xr:uid="{6C2A0B62-40DC-468D-A3AD-B5B6DF8C4F76}"/>
    <cellStyle name="20% - Dekorfärg1 4 7" xfId="3886" xr:uid="{FCA44783-9171-46AE-96DE-347055CA506F}"/>
    <cellStyle name="20% - Dekorfärg1 4 7 2" xfId="3887" xr:uid="{0C8C88C9-82FB-45EF-A58B-A13934D5D488}"/>
    <cellStyle name="20% - Dekorfärg1 4 7 3" xfId="3888" xr:uid="{CC64941B-BEB4-4B89-A91A-557A41015FE8}"/>
    <cellStyle name="20% - Dekorfärg1 4 7_AFAB Per day" xfId="3889" xr:uid="{52022599-9989-4531-842E-FBDDDEBA494C}"/>
    <cellStyle name="20% - Dekorfärg1 4 8" xfId="3890" xr:uid="{5840680F-840E-44ED-BA97-A4906F3DFBF6}"/>
    <cellStyle name="20% - Dekorfärg1 4 9" xfId="3891" xr:uid="{D99A1B28-8359-413E-ACB0-57EE788BE600}"/>
    <cellStyle name="20% - Dekorfärg1 4_3. Loans" xfId="3892" xr:uid="{35A0B39A-86F7-4B66-A1A3-06C3CC812EED}"/>
    <cellStyle name="20% - Dekorfärg1 40" xfId="3893" xr:uid="{0DC3FF54-8392-4917-865B-4868E86456F4}"/>
    <cellStyle name="20% - Dekorfärg1 40 2" xfId="3894" xr:uid="{FA24BFBB-219C-4480-AD07-89C869D9284D}"/>
    <cellStyle name="20% - Dekorfärg1 40 3" xfId="3895" xr:uid="{D6A141DA-B18F-4AC9-8684-043606E230F7}"/>
    <cellStyle name="20% - Dekorfärg1 40_AFAB Per day" xfId="3896" xr:uid="{2020C99B-4FA7-4168-B9F0-94E2B7370CCD}"/>
    <cellStyle name="20% - Dekorfärg1 41" xfId="3897" xr:uid="{B796A5B9-901D-4134-AEA9-3C4E6BE62E73}"/>
    <cellStyle name="20% - Dekorfärg1 41 2" xfId="3898" xr:uid="{D17EA3FD-21EF-40B7-BC84-712B2B5C89B5}"/>
    <cellStyle name="20% - Dekorfärg1 41 3" xfId="3899" xr:uid="{DECD5366-62A5-4AB2-81A7-40FD1DABAEBD}"/>
    <cellStyle name="20% - Dekorfärg1 41_AFAB Per day" xfId="3900" xr:uid="{BCF3AAB8-4A9F-43BE-AA92-C45AE4DE86D2}"/>
    <cellStyle name="20% - Dekorfärg1 42" xfId="3901" xr:uid="{A77B2457-2A90-46C0-88DB-8E493F9A78FA}"/>
    <cellStyle name="20% - Dekorfärg1 42 2" xfId="3902" xr:uid="{EAB1D271-6AF8-4510-AD78-C204CCE2D09A}"/>
    <cellStyle name="20% - Dekorfärg1 42 3" xfId="3903" xr:uid="{EC6DDA2E-BB8F-49CD-8A12-E5D4F6F68773}"/>
    <cellStyle name="20% - Dekorfärg1 42_AFAB Per day" xfId="3904" xr:uid="{0E844FB5-8E4F-436D-A716-A8814FEC8533}"/>
    <cellStyle name="20% - Dekorfärg1 43" xfId="3905" xr:uid="{8E9F408C-FF2F-4D61-A983-6654951689C8}"/>
    <cellStyle name="20% - Dekorfärg1 43 2" xfId="3906" xr:uid="{A44190B2-3F13-4953-836D-3118E347F296}"/>
    <cellStyle name="20% - Dekorfärg1 43 3" xfId="3907" xr:uid="{CECF306D-B860-4FD7-950F-0FEC8B762FBA}"/>
    <cellStyle name="20% - Dekorfärg1 43_AFAB Per day" xfId="3908" xr:uid="{64010088-4D5B-41B5-AE3C-48073710CA92}"/>
    <cellStyle name="20% - Dekorfärg1 44" xfId="3909" xr:uid="{49C36E26-F15C-4337-877E-FFA6ECDAAF6A}"/>
    <cellStyle name="20% - Dekorfärg1 44 2" xfId="3910" xr:uid="{C48294D6-691B-4686-84A6-25C0A0547DDF}"/>
    <cellStyle name="20% - Dekorfärg1 44 3" xfId="3911" xr:uid="{7F1B9B12-E09A-45ED-8BA2-673E35967FEC}"/>
    <cellStyle name="20% - Dekorfärg1 44_AFAB Per day" xfId="3912" xr:uid="{413617E3-FB54-4BEB-8438-BAEF73B8226A}"/>
    <cellStyle name="20% - Dekorfärg1 45" xfId="3913" xr:uid="{E5800DCE-BB5A-4431-AFEA-C5F70440A4D0}"/>
    <cellStyle name="20% - Dekorfärg1 45 2" xfId="3914" xr:uid="{15B036FB-FD0D-4635-8DE2-387CC5B86194}"/>
    <cellStyle name="20% - Dekorfärg1 45 3" xfId="3915" xr:uid="{7F970AEF-51C5-4D30-86D9-E716ED7D28F3}"/>
    <cellStyle name="20% - Dekorfärg1 45_AFAB Per day" xfId="3916" xr:uid="{D9567A03-A416-4D2C-AEB6-A7779731F003}"/>
    <cellStyle name="20% - Dekorfärg1 46" xfId="3917" xr:uid="{9DAC37A6-9C4F-4EC9-B0C8-5EC0C962C7B2}"/>
    <cellStyle name="20% - Dekorfärg1 46 2" xfId="3918" xr:uid="{3C5715FD-E370-4812-B6CB-7967B2D5E287}"/>
    <cellStyle name="20% - Dekorfärg1 46 3" xfId="3919" xr:uid="{DBAEA2CE-4784-4AC6-838B-2CB79B5087AB}"/>
    <cellStyle name="20% - Dekorfärg1 46_AFAB Per day" xfId="3920" xr:uid="{D6958564-16C8-4301-BD93-C5B69EF1928E}"/>
    <cellStyle name="20% - Dekorfärg1 47" xfId="3921" xr:uid="{0E7F738C-B984-4AB6-9403-81CCC60199A7}"/>
    <cellStyle name="20% - Dekorfärg1 47 2" xfId="3922" xr:uid="{821E4466-4D11-4822-9D5A-9C9FD3074D9A}"/>
    <cellStyle name="20% - Dekorfärg1 47 3" xfId="3923" xr:uid="{F29F3510-4B78-4493-B96D-1424CBAA74D0}"/>
    <cellStyle name="20% - Dekorfärg1 47_AFAB Per day" xfId="3924" xr:uid="{7A3137BA-7980-439D-9374-E4A6C17EEEE4}"/>
    <cellStyle name="20% - Dekorfärg1 48" xfId="3925" xr:uid="{7176A936-FC53-438F-B152-9CC36DCE7990}"/>
    <cellStyle name="20% - Dekorfärg1 48 2" xfId="3926" xr:uid="{1F293EF7-1FAC-4995-A485-5A5CFD59783A}"/>
    <cellStyle name="20% - Dekorfärg1 48 3" xfId="3927" xr:uid="{5561814A-6812-43D9-83B7-A76A2190F776}"/>
    <cellStyle name="20% - Dekorfärg1 48_AFAB Per day" xfId="3928" xr:uid="{642A6D3B-2592-4467-ADDF-C3EC13983DE4}"/>
    <cellStyle name="20% - Dekorfärg1 49" xfId="3929" xr:uid="{3B26582C-4058-4C95-9CFD-3E529D5A6123}"/>
    <cellStyle name="20% - Dekorfärg1 49 2" xfId="3930" xr:uid="{B778DE32-CDC2-4755-ABD9-6F524E786311}"/>
    <cellStyle name="20% - Dekorfärg1 49 3" xfId="3931" xr:uid="{8E86FEAD-E76A-4D3D-A032-B1654E6622D6}"/>
    <cellStyle name="20% - Dekorfärg1 49_loan Q1 2013" xfId="3932" xr:uid="{1C6D663E-ED84-4AE5-A772-D2CB59F1AFC5}"/>
    <cellStyle name="20% - Dekorfärg1 5" xfId="3933" xr:uid="{E00E8F5F-1884-482D-B4E3-E590B4D17A78}"/>
    <cellStyle name="20% - Dekorfärg1 5 10" xfId="34871" xr:uid="{DB7E90A6-6674-4688-9344-0409BE9CDE25}"/>
    <cellStyle name="20% - Dekorfärg1 5 2" xfId="3934" xr:uid="{F0C5D1BC-54A6-42BD-B533-B8B9A3766EF8}"/>
    <cellStyle name="20% - Dekorfärg1 5 2 2" xfId="3935" xr:uid="{A5C6E096-9BE9-4847-84B3-3A534246951A}"/>
    <cellStyle name="20% - Dekorfärg1 5 2 2 2" xfId="3936" xr:uid="{C3888102-E7F5-4B63-95E4-10D78C582787}"/>
    <cellStyle name="20% - Dekorfärg1 5 2 2 3" xfId="31582" xr:uid="{2690767B-F10E-4047-A794-E3FA57995EB9}"/>
    <cellStyle name="20% - Dekorfärg1 5 2 2_AFAB Per day" xfId="3937" xr:uid="{49CFEF26-7EF3-40CA-AE3A-108DB7D28C11}"/>
    <cellStyle name="20% - Dekorfärg1 5 2 3" xfId="3938" xr:uid="{1903E58E-33A6-441E-BBB0-BF16BD60F697}"/>
    <cellStyle name="20% - Dekorfärg1 5 2 3 2" xfId="3939" xr:uid="{8DE46B99-8B70-43BA-8FE1-4415545A6F73}"/>
    <cellStyle name="20% - Dekorfärg1 5 2 3_AFAB Per day" xfId="3940" xr:uid="{2C292FC1-0D1A-4123-A195-75977576E77A}"/>
    <cellStyle name="20% - Dekorfärg1 5 2 4" xfId="3941" xr:uid="{7ECACD6F-9247-40FF-AC47-487B13B8D73C}"/>
    <cellStyle name="20% - Dekorfärg1 5 2 5" xfId="3942" xr:uid="{DF046A5E-9B6A-4C9A-A16A-313A67BF0A7A}"/>
    <cellStyle name="20% - Dekorfärg1 5 2 6" xfId="31583" xr:uid="{B13D73B1-EF40-444D-A474-0D29FECBD20E}"/>
    <cellStyle name="20% - Dekorfärg1 5 2 7" xfId="34872" xr:uid="{B1C8FF21-7226-40CD-9C13-A3858823B177}"/>
    <cellStyle name="20% - Dekorfärg1 5 2 8" xfId="39528" xr:uid="{BC1AE47C-AC89-4511-8456-A1613100AEAA}"/>
    <cellStyle name="20% - Dekorfärg1 5 2_3. Loans" xfId="3943" xr:uid="{01FED44D-EAAB-44FA-8405-CD66F502C662}"/>
    <cellStyle name="20% - Dekorfärg1 5 3" xfId="3944" xr:uid="{1F9589AF-9992-4F2C-B3E1-159BDE907AE9}"/>
    <cellStyle name="20% - Dekorfärg1 5 3 2" xfId="3945" xr:uid="{C339F8FA-8574-4FDF-926D-E26E97F85023}"/>
    <cellStyle name="20% - Dekorfärg1 5 3 2 2" xfId="3946" xr:uid="{3AB91883-A334-4F1C-84E4-34B82DA81AD6}"/>
    <cellStyle name="20% - Dekorfärg1 5 3 2_AFAB Per day" xfId="3947" xr:uid="{94472193-0E5E-4CA4-9CD1-6C095E5A725A}"/>
    <cellStyle name="20% - Dekorfärg1 5 3 3" xfId="3948" xr:uid="{7E550C03-E5B5-4558-92C3-4BAEA81D6D59}"/>
    <cellStyle name="20% - Dekorfärg1 5 3 4" xfId="31584" xr:uid="{915A0FBA-A19B-4583-98F5-72D13339C246}"/>
    <cellStyle name="20% - Dekorfärg1 5 3_AFAB Per day" xfId="3949" xr:uid="{B8C770F8-B6D2-4B2D-8752-C3A49641C65F}"/>
    <cellStyle name="20% - Dekorfärg1 5 4" xfId="3950" xr:uid="{5CD988C9-2DD1-4BA9-8075-EE3862CC79AD}"/>
    <cellStyle name="20% - Dekorfärg1 5 4 2" xfId="3951" xr:uid="{A8474DC9-0772-42F3-8C79-AFF9BBFDC74B}"/>
    <cellStyle name="20% - Dekorfärg1 5 4 3" xfId="3952" xr:uid="{EA944361-AB06-4592-8994-951E7026472A}"/>
    <cellStyle name="20% - Dekorfärg1 5 4_AFAB Per day" xfId="3953" xr:uid="{E05FD4B9-1710-4672-8B12-F1428CEDC552}"/>
    <cellStyle name="20% - Dekorfärg1 5 5" xfId="3954" xr:uid="{540029F1-6C5B-4C65-8F21-F09624E8B991}"/>
    <cellStyle name="20% - Dekorfärg1 5 5 2" xfId="3955" xr:uid="{4E7F5B1E-8A42-499E-846A-17816526B48A}"/>
    <cellStyle name="20% - Dekorfärg1 5 5 3" xfId="3956" xr:uid="{8234AA11-A374-4193-807B-D59045C53A53}"/>
    <cellStyle name="20% - Dekorfärg1 5 5_AFAB Per day" xfId="3957" xr:uid="{D76DF481-5723-4F1C-805E-591A93A39E9C}"/>
    <cellStyle name="20% - Dekorfärg1 5 6" xfId="3958" xr:uid="{022DAA0D-7AB5-4290-8603-9F34770B43EA}"/>
    <cellStyle name="20% - Dekorfärg1 5 6 2" xfId="3959" xr:uid="{6EE55F0A-0B63-493F-A13E-1658849C34EB}"/>
    <cellStyle name="20% - Dekorfärg1 5 6 3" xfId="3960" xr:uid="{733A0BCC-06DA-47BD-B727-D519B0D18DEE}"/>
    <cellStyle name="20% - Dekorfärg1 5 6_AFAB Per day" xfId="3961" xr:uid="{F63F718E-983F-4B9E-8A9E-B4B0C672242D}"/>
    <cellStyle name="20% - Dekorfärg1 5 7" xfId="3962" xr:uid="{48390D76-365A-43B6-AAE1-453BDD522910}"/>
    <cellStyle name="20% - Dekorfärg1 5 7 2" xfId="3963" xr:uid="{7D7BFD27-A279-4B13-B685-88E25D9915D4}"/>
    <cellStyle name="20% - Dekorfärg1 5 7 3" xfId="3964" xr:uid="{2A87010E-2886-4B82-844F-4C9DF160005A}"/>
    <cellStyle name="20% - Dekorfärg1 5 7_loan Q1 2013" xfId="3965" xr:uid="{CA3BF593-862A-499E-AFAD-56EAB785AC4D}"/>
    <cellStyle name="20% - Dekorfärg1 5 8" xfId="3966" xr:uid="{4BE5892B-D7A6-4D32-8609-90E0FF0A81E3}"/>
    <cellStyle name="20% - Dekorfärg1 5 9" xfId="3967" xr:uid="{ABABFEA3-2276-4DB2-9FBE-C2615860E52B}"/>
    <cellStyle name="20% - Dekorfärg1 5_3. Loans" xfId="3968" xr:uid="{A8C0C09C-FDE2-4AF8-B03C-27DE6C73A601}"/>
    <cellStyle name="20% - Dekorfärg1 50" xfId="3969" xr:uid="{BE426B25-6AC5-4CC1-8DE1-147062F33485}"/>
    <cellStyle name="20% - Dekorfärg1 50 2" xfId="3970" xr:uid="{C41D6E01-7399-4E52-9FFE-6D5D8649EEF8}"/>
    <cellStyle name="20% - Dekorfärg1 50 3" xfId="3971" xr:uid="{47E00CAF-A710-4C97-8826-49F4AF9317F7}"/>
    <cellStyle name="20% - Dekorfärg1 50_loan Q1 2013" xfId="3972" xr:uid="{DEFE1460-3AD2-42AB-A376-4F98416C2B9B}"/>
    <cellStyle name="20% - Dekorfärg1 51" xfId="3973" xr:uid="{89F0DDAF-8ACD-4EDD-BCF5-E62546CFAEB4}"/>
    <cellStyle name="20% - Dekorfärg1 51 2" xfId="3974" xr:uid="{F4343BBD-746F-4AA3-9954-DB773C1005E7}"/>
    <cellStyle name="20% - Dekorfärg1 51 3" xfId="3975" xr:uid="{97CD102D-C7A0-4460-B1C7-5D96C8801BA0}"/>
    <cellStyle name="20% - Dekorfärg1 51_loan Q1 2013" xfId="3976" xr:uid="{BB679C87-0ED4-4ABE-8FD9-475D6A2CA234}"/>
    <cellStyle name="20% - Dekorfärg1 52" xfId="3977" xr:uid="{A687B4AC-111B-45DF-86A3-2F91BA0556BC}"/>
    <cellStyle name="20% - Dekorfärg1 52 2" xfId="3978" xr:uid="{C4293A55-62CF-4EB5-978B-7551D2FDF64A}"/>
    <cellStyle name="20% - Dekorfärg1 52 3" xfId="3979" xr:uid="{75C0CE33-C7B9-41AA-8A8E-86F73F034D8E}"/>
    <cellStyle name="20% - Dekorfärg1 52_loan Q1 2013" xfId="3980" xr:uid="{FC320DED-2560-4E66-88B3-DEF1102AE21D}"/>
    <cellStyle name="20% - Dekorfärg1 53" xfId="3981" xr:uid="{235B128E-44A9-4060-9942-3AAC5896B545}"/>
    <cellStyle name="20% - Dekorfärg1 53 2" xfId="3982" xr:uid="{B3761217-7923-4376-9833-3BBE8D8C2EE0}"/>
    <cellStyle name="20% - Dekorfärg1 53 3" xfId="3983" xr:uid="{6DB982AC-CC52-4222-946F-F30B73A673F6}"/>
    <cellStyle name="20% - Dekorfärg1 53_loan Q1 2013" xfId="3984" xr:uid="{508A7AED-D8A5-49A7-8FD6-458DF53C3C72}"/>
    <cellStyle name="20% - Dekorfärg1 54" xfId="3985" xr:uid="{51CBBD41-3326-4049-9895-4165D74F3361}"/>
    <cellStyle name="20% - Dekorfärg1 54 2" xfId="3986" xr:uid="{59D89B3B-BE1E-482D-935C-D80359ABBEFF}"/>
    <cellStyle name="20% - Dekorfärg1 54 3" xfId="3987" xr:uid="{45548AC7-FD71-41C9-87AF-55FA1B71C4DC}"/>
    <cellStyle name="20% - Dekorfärg1 54_loan Q1 2013" xfId="3988" xr:uid="{BAF0BDBD-65FF-4C39-A576-9F2005CA83F0}"/>
    <cellStyle name="20% - Dekorfärg1 55" xfId="3989" xr:uid="{1BE882BA-FB41-4F9A-9954-E07FE3A2956B}"/>
    <cellStyle name="20% - Dekorfärg1 55 2" xfId="3990" xr:uid="{003F5E37-0AFB-4320-85AF-50C2229F458D}"/>
    <cellStyle name="20% - Dekorfärg1 55 3" xfId="3991" xr:uid="{B33EA8E5-E4AC-4757-B488-644499DA91B1}"/>
    <cellStyle name="20% - Dekorfärg1 55_loan Q1 2013" xfId="3992" xr:uid="{449DE384-C741-46D0-9683-E32B6F297F7C}"/>
    <cellStyle name="20% - Dekorfärg1 56" xfId="3993" xr:uid="{26D01763-FEC8-4DB8-BE99-566D07AA389B}"/>
    <cellStyle name="20% - Dekorfärg1 56 2" xfId="3994" xr:uid="{EFEF1AD6-46E4-4B17-B723-A5E45E479DE2}"/>
    <cellStyle name="20% - Dekorfärg1 56 3" xfId="3995" xr:uid="{803E5125-96AC-4B72-9D28-8A7E434FE6D3}"/>
    <cellStyle name="20% - Dekorfärg1 56_loan Q1 2013" xfId="3996" xr:uid="{E489B624-3EBD-4463-A66F-1A8212CB5C5B}"/>
    <cellStyle name="20% - Dekorfärg1 57" xfId="3997" xr:uid="{07E5BCEB-FFDB-456B-A00B-92FFE0FEC580}"/>
    <cellStyle name="20% - Dekorfärg1 57 2" xfId="3998" xr:uid="{A143704C-7B3E-421E-8734-E3AC611E64A0}"/>
    <cellStyle name="20% - Dekorfärg1 57 3" xfId="3999" xr:uid="{83970450-93E5-4245-B8C5-99A53EDFAA1E}"/>
    <cellStyle name="20% - Dekorfärg1 57_loan Q1 2013" xfId="4000" xr:uid="{9334D2FC-0886-41D1-BCA2-A92E84673823}"/>
    <cellStyle name="20% - Dekorfärg1 58" xfId="4001" xr:uid="{1A79985C-11F4-4178-9FA6-6D6428792E96}"/>
    <cellStyle name="20% - Dekorfärg1 58 2" xfId="4002" xr:uid="{7EB99153-AED3-4CB3-8AB4-A687E20642E3}"/>
    <cellStyle name="20% - Dekorfärg1 58 3" xfId="4003" xr:uid="{150620F5-144F-4A7C-8580-B7163F0C2F65}"/>
    <cellStyle name="20% - Dekorfärg1 58_loan Q1 2013" xfId="4004" xr:uid="{820582A5-E11E-47A3-8A7F-5EFE3AC00589}"/>
    <cellStyle name="20% - Dekorfärg1 59" xfId="4005" xr:uid="{2B5C7793-B5CB-4D3A-A21E-CCCABFA198A8}"/>
    <cellStyle name="20% - Dekorfärg1 59 2" xfId="4006" xr:uid="{503A9655-B664-40D7-B844-2C97A3597B85}"/>
    <cellStyle name="20% - Dekorfärg1 59 3" xfId="4007" xr:uid="{A128E71D-A743-4487-954B-46077FCEC0DD}"/>
    <cellStyle name="20% - Dekorfärg1 59_loan Q1 2013" xfId="4008" xr:uid="{9972FF23-3B85-4CCF-973D-C0067523D63C}"/>
    <cellStyle name="20% - Dekorfärg1 6" xfId="4009" xr:uid="{DD50FD03-B939-4ED6-A2E1-B22CE3D07408}"/>
    <cellStyle name="20% - Dekorfärg1 6 10" xfId="34873" xr:uid="{28E471E4-0A31-4E4E-A353-42D3745CFC0E}"/>
    <cellStyle name="20% - Dekorfärg1 6 2" xfId="4010" xr:uid="{DB707BB8-7060-489C-83C9-55651821AD73}"/>
    <cellStyle name="20% - Dekorfärg1 6 2 2" xfId="4011" xr:uid="{78B36579-C12B-4AFC-9767-E197F1B915C1}"/>
    <cellStyle name="20% - Dekorfärg1 6 2 2 2" xfId="4012" xr:uid="{5A8A1A5A-6A6F-4C0D-8379-5D2EFE420D91}"/>
    <cellStyle name="20% - Dekorfärg1 6 2 2 3" xfId="31585" xr:uid="{F1C78F5B-551D-4A1E-8393-38EA59E1D9EC}"/>
    <cellStyle name="20% - Dekorfärg1 6 2 2_AFAB Per day" xfId="4013" xr:uid="{85D9475D-6F01-4228-91B6-2272D4DFA269}"/>
    <cellStyle name="20% - Dekorfärg1 6 2 3" xfId="4014" xr:uid="{4EADD9EA-8B4A-4C62-BCA1-248774A83C3B}"/>
    <cellStyle name="20% - Dekorfärg1 6 2 3 2" xfId="4015" xr:uid="{F35B6AAE-BD6D-4E70-8602-C85865450677}"/>
    <cellStyle name="20% - Dekorfärg1 6 2 3_AFAB Per day" xfId="4016" xr:uid="{4CB53301-1F6A-46F6-BCAF-D7B07B72FF10}"/>
    <cellStyle name="20% - Dekorfärg1 6 2 4" xfId="4017" xr:uid="{3CD34942-2350-417C-8E3B-5A431650C33A}"/>
    <cellStyle name="20% - Dekorfärg1 6 2 5" xfId="4018" xr:uid="{E1CFCEA1-272E-454D-B975-59B1E84E2F92}"/>
    <cellStyle name="20% - Dekorfärg1 6 2 6" xfId="31586" xr:uid="{AC1754E7-0027-42A8-AFE5-5E7385B842CC}"/>
    <cellStyle name="20% - Dekorfärg1 6 2 7" xfId="34874" xr:uid="{5428EA9D-A604-45AF-B46D-BA8836DEA46F}"/>
    <cellStyle name="20% - Dekorfärg1 6 2 8" xfId="39527" xr:uid="{2AE27E75-4050-429F-8F89-CC5E74E4B2D8}"/>
    <cellStyle name="20% - Dekorfärg1 6 2_3. Loans" xfId="4019" xr:uid="{8DB58E49-4845-4B1E-A08B-7B9A71CB3A24}"/>
    <cellStyle name="20% - Dekorfärg1 6 3" xfId="4020" xr:uid="{15063463-2F1D-4888-810F-66A99358AB50}"/>
    <cellStyle name="20% - Dekorfärg1 6 3 2" xfId="4021" xr:uid="{6BBC2D76-B4EA-497D-81CA-3458896AB433}"/>
    <cellStyle name="20% - Dekorfärg1 6 3 2 2" xfId="4022" xr:uid="{7C9219EB-4825-42DB-BF62-83FEBF904D7C}"/>
    <cellStyle name="20% - Dekorfärg1 6 3 2_AFAB Per day" xfId="4023" xr:uid="{408DD43C-76C5-49E3-9F71-2D2D1F8FFF28}"/>
    <cellStyle name="20% - Dekorfärg1 6 3 3" xfId="4024" xr:uid="{BF5B8EEC-DD5E-489D-8A87-76DF4D0128DD}"/>
    <cellStyle name="20% - Dekorfärg1 6 3 4" xfId="31587" xr:uid="{41029A6C-277B-4AE8-9FD8-3B48D2FA4400}"/>
    <cellStyle name="20% - Dekorfärg1 6 3_AFAB Per day" xfId="4025" xr:uid="{F877A363-53B2-4391-9D06-104022639CB9}"/>
    <cellStyle name="20% - Dekorfärg1 6 4" xfId="4026" xr:uid="{BFD86407-8648-45BE-BBB6-79D0A01D508C}"/>
    <cellStyle name="20% - Dekorfärg1 6 4 2" xfId="4027" xr:uid="{1EBB847F-B37A-4D3B-8874-5C05FAB274D0}"/>
    <cellStyle name="20% - Dekorfärg1 6 4 3" xfId="4028" xr:uid="{03693B82-53C3-4947-A6FB-BAF413390785}"/>
    <cellStyle name="20% - Dekorfärg1 6 4_AFAB Per day" xfId="4029" xr:uid="{A285E6B9-8FAA-4200-8036-D15E933C7BF0}"/>
    <cellStyle name="20% - Dekorfärg1 6 5" xfId="4030" xr:uid="{7E59391F-5E23-4D98-9E7F-B33BF9F2206E}"/>
    <cellStyle name="20% - Dekorfärg1 6 5 2" xfId="4031" xr:uid="{102B2169-E60C-4C5C-9B49-C80B594D62D9}"/>
    <cellStyle name="20% - Dekorfärg1 6 5 3" xfId="4032" xr:uid="{97F1BAE8-25D7-43C2-96EC-A6401DD9B91F}"/>
    <cellStyle name="20% - Dekorfärg1 6 5_AFAB Per day" xfId="4033" xr:uid="{6AC1820D-B643-4529-A145-879B7DD010B7}"/>
    <cellStyle name="20% - Dekorfärg1 6 6" xfId="4034" xr:uid="{BC9E5D2B-0C2F-4828-90A3-9AD82AC7CD9F}"/>
    <cellStyle name="20% - Dekorfärg1 6 6 2" xfId="4035" xr:uid="{C6BFDF58-4252-4351-9FA9-E3A8C2B8D12C}"/>
    <cellStyle name="20% - Dekorfärg1 6 6 3" xfId="4036" xr:uid="{BBBB4AF8-C119-420C-AA31-A4140C1CC90B}"/>
    <cellStyle name="20% - Dekorfärg1 6 6_AFAB Per day" xfId="4037" xr:uid="{636B6391-AA30-4628-8C7D-E14CB3981557}"/>
    <cellStyle name="20% - Dekorfärg1 6 7" xfId="4038" xr:uid="{755F75D2-7955-49CD-989D-92049A2BEFE4}"/>
    <cellStyle name="20% - Dekorfärg1 6 7 2" xfId="4039" xr:uid="{5E385746-F91C-4D35-96A8-A0E8AF8C0D75}"/>
    <cellStyle name="20% - Dekorfärg1 6 7 3" xfId="4040" xr:uid="{82760F3A-DEB4-4A5F-9858-CFA2ADE6BE91}"/>
    <cellStyle name="20% - Dekorfärg1 6 7_loan Q1 2013" xfId="4041" xr:uid="{369C8384-95B9-41F8-91C5-9D1881D5CA19}"/>
    <cellStyle name="20% - Dekorfärg1 6 8" xfId="4042" xr:uid="{D5D16E3F-76F4-4A01-8BD1-3E978B2C126E}"/>
    <cellStyle name="20% - Dekorfärg1 6 9" xfId="4043" xr:uid="{61347DC6-A726-418F-A995-2D0EC4A928D8}"/>
    <cellStyle name="20% - Dekorfärg1 6_3. Loans" xfId="4044" xr:uid="{69AF69DC-4DCA-4B5F-A687-2C983E68FC4C}"/>
    <cellStyle name="20% - Dekorfärg1 60" xfId="4045" xr:uid="{84264C48-41E5-442B-96F4-B1770712E0A7}"/>
    <cellStyle name="20% - Dekorfärg1 60 2" xfId="4046" xr:uid="{9387A7A5-C456-4AF1-B7B9-3D48B646F548}"/>
    <cellStyle name="20% - Dekorfärg1 60 3" xfId="4047" xr:uid="{1E1E0480-3800-44F3-A30C-896FE301E123}"/>
    <cellStyle name="20% - Dekorfärg1 60_loan Q1 2013" xfId="4048" xr:uid="{918EAC47-CC56-43FA-BC7B-17FBE33A68BF}"/>
    <cellStyle name="20% - Dekorfärg1 61" xfId="4049" xr:uid="{00D30374-E349-4FC5-9FB3-111B39ED67F5}"/>
    <cellStyle name="20% - Dekorfärg1 61 2" xfId="4050" xr:uid="{240710A1-6924-4104-A3F2-C2571D37421F}"/>
    <cellStyle name="20% - Dekorfärg1 61 3" xfId="4051" xr:uid="{721DC134-EC17-4F79-9BB3-ADE6D7334502}"/>
    <cellStyle name="20% - Dekorfärg1 61_loan Q1 2013" xfId="4052" xr:uid="{B9E7E04F-92BC-4FC5-BF6B-4D300E916344}"/>
    <cellStyle name="20% - Dekorfärg1 62" xfId="4053" xr:uid="{6AE3ECC2-2AE1-4DF9-9A6A-9100D2CEBB89}"/>
    <cellStyle name="20% - Dekorfärg1 62 2" xfId="4054" xr:uid="{8DD39094-AD02-4468-8ED2-9328F60AD2A8}"/>
    <cellStyle name="20% - Dekorfärg1 62 3" xfId="4055" xr:uid="{BAC74E2E-6528-41AE-8F34-2118DE10FCAF}"/>
    <cellStyle name="20% - Dekorfärg1 62_loan Q1 2013" xfId="4056" xr:uid="{83190CCE-D32B-4F9D-8F62-2D286297FF6E}"/>
    <cellStyle name="20% - Dekorfärg1 63" xfId="4057" xr:uid="{717C9621-DDCC-483E-B434-A592D3748854}"/>
    <cellStyle name="20% - Dekorfärg1 63 2" xfId="4058" xr:uid="{1758C70E-58B0-426D-9A53-A695208BF36D}"/>
    <cellStyle name="20% - Dekorfärg1 63 3" xfId="4059" xr:uid="{38F1D95E-512B-41F9-9DD8-5245B360535C}"/>
    <cellStyle name="20% - Dekorfärg1 63_loan Q1 2013" xfId="4060" xr:uid="{D3C34CBE-62AE-498D-93A7-69C74C2F3A36}"/>
    <cellStyle name="20% - Dekorfärg1 64" xfId="4061" xr:uid="{C5EF8505-1268-4B63-A5E1-0692B398F32F}"/>
    <cellStyle name="20% - Dekorfärg1 65" xfId="4062" xr:uid="{80F4B8F7-144B-42A1-AF11-96A69687D32C}"/>
    <cellStyle name="20% - Dekorfärg1 66" xfId="4063" xr:uid="{9CF23147-E114-4E9E-872D-A4B79D70505A}"/>
    <cellStyle name="20% - Dekorfärg1 67" xfId="4064" xr:uid="{9C53B760-3AAC-4605-8C72-C038BB3BF4BF}"/>
    <cellStyle name="20% - Dekorfärg1 68" xfId="4065" xr:uid="{F9694BCD-6205-4146-BF15-4967AF8E1116}"/>
    <cellStyle name="20% - Dekorfärg1 69" xfId="4066" xr:uid="{816636E0-3C29-4DD1-9E81-30D9F39268FE}"/>
    <cellStyle name="20% - Dekorfärg1 7" xfId="4067" xr:uid="{A47DF60B-C37F-474E-947C-1B23DF9E2BEE}"/>
    <cellStyle name="20% - Dekorfärg1 7 10" xfId="34875" xr:uid="{D1FA3D5F-FAF9-4BC3-BCEB-CA87D598E9BB}"/>
    <cellStyle name="20% - Dekorfärg1 7 2" xfId="4068" xr:uid="{E8781867-F401-4E81-ACC6-9C74DB02EED0}"/>
    <cellStyle name="20% - Dekorfärg1 7 2 2" xfId="4069" xr:uid="{FE4C1840-7B29-4651-A227-B919FD438079}"/>
    <cellStyle name="20% - Dekorfärg1 7 2 2 2" xfId="4070" xr:uid="{2F7E372F-956C-469E-A6B3-A9D314892024}"/>
    <cellStyle name="20% - Dekorfärg1 7 2 2 3" xfId="31588" xr:uid="{A7855238-965E-4D5E-9F15-CD716B82B690}"/>
    <cellStyle name="20% - Dekorfärg1 7 2 2_AFAB Per day" xfId="4071" xr:uid="{3ABA3050-00A7-4626-AC0C-3F01703E12DC}"/>
    <cellStyle name="20% - Dekorfärg1 7 2 3" xfId="4072" xr:uid="{D68379C9-3772-4EDD-BBF3-A228B3D865AB}"/>
    <cellStyle name="20% - Dekorfärg1 7 2 3 2" xfId="4073" xr:uid="{544F0374-9F3A-4C20-8E27-E103EF286B66}"/>
    <cellStyle name="20% - Dekorfärg1 7 2 3_AFAB Per day" xfId="4074" xr:uid="{19656320-DD01-45F2-B700-A113E30F24DF}"/>
    <cellStyle name="20% - Dekorfärg1 7 2 4" xfId="4075" xr:uid="{F9BCCFA2-72E3-450F-82D8-6F8FEC5D2CAC}"/>
    <cellStyle name="20% - Dekorfärg1 7 2 5" xfId="4076" xr:uid="{21F7C27A-F49A-4A1B-BEF3-E4368D9A403F}"/>
    <cellStyle name="20% - Dekorfärg1 7 2 6" xfId="31589" xr:uid="{2C96B852-A0FE-474B-8A54-21286E2688F7}"/>
    <cellStyle name="20% - Dekorfärg1 7 2 7" xfId="34876" xr:uid="{7865094F-D010-4541-9E10-2609C67146FA}"/>
    <cellStyle name="20% - Dekorfärg1 7 2 8" xfId="39526" xr:uid="{48E49BED-F0B7-4036-BF0D-5898E86C7B11}"/>
    <cellStyle name="20% - Dekorfärg1 7 2_3. Loans" xfId="4077" xr:uid="{520B9383-1B73-4D4F-9552-0F6CA3D85A3D}"/>
    <cellStyle name="20% - Dekorfärg1 7 3" xfId="4078" xr:uid="{434718E4-DF5C-4FBC-A0DB-211E2A77828B}"/>
    <cellStyle name="20% - Dekorfärg1 7 3 2" xfId="4079" xr:uid="{996F494E-76E1-44FC-A598-795616D883A5}"/>
    <cellStyle name="20% - Dekorfärg1 7 3 2 2" xfId="4080" xr:uid="{C0CB35C1-340B-47F7-8019-26766E1E9174}"/>
    <cellStyle name="20% - Dekorfärg1 7 3 2_AFAB Per day" xfId="4081" xr:uid="{6BD80D89-B133-45B8-993A-D2180E9067DC}"/>
    <cellStyle name="20% - Dekorfärg1 7 3 3" xfId="4082" xr:uid="{CFD217E8-FC85-425F-A8B8-ADF40CD3A78F}"/>
    <cellStyle name="20% - Dekorfärg1 7 3 4" xfId="31590" xr:uid="{0ECC2E15-F7AC-47FE-86D1-C7ADF28D7730}"/>
    <cellStyle name="20% - Dekorfärg1 7 3_AFAB Per day" xfId="4083" xr:uid="{3362DB67-E7AB-4CA5-BB8E-1C6025477D31}"/>
    <cellStyle name="20% - Dekorfärg1 7 4" xfId="4084" xr:uid="{289AD4FC-51B2-43A7-9CBE-D7F833203D96}"/>
    <cellStyle name="20% - Dekorfärg1 7 4 2" xfId="4085" xr:uid="{03DAA5B9-2CBF-4707-AD14-3F2FDC353C23}"/>
    <cellStyle name="20% - Dekorfärg1 7 4 3" xfId="4086" xr:uid="{41CF6C05-FB04-455F-B587-A03B0A71847F}"/>
    <cellStyle name="20% - Dekorfärg1 7 4_AFAB Per day" xfId="4087" xr:uid="{0AA8FABF-5C5F-41F0-805D-770578856AF2}"/>
    <cellStyle name="20% - Dekorfärg1 7 5" xfId="4088" xr:uid="{085681A7-2483-4196-95F5-2B5C2317EAB9}"/>
    <cellStyle name="20% - Dekorfärg1 7 5 2" xfId="4089" xr:uid="{A86FC2B4-D766-44C1-9338-777E78EC1C59}"/>
    <cellStyle name="20% - Dekorfärg1 7 5 3" xfId="4090" xr:uid="{148D1BFE-467E-4012-B009-63173909AF12}"/>
    <cellStyle name="20% - Dekorfärg1 7 5_AFAB Per day" xfId="4091" xr:uid="{69285FD8-89D6-4947-B3A2-6C1E1C9D49E7}"/>
    <cellStyle name="20% - Dekorfärg1 7 6" xfId="4092" xr:uid="{63E9761B-7F45-4E7C-81CA-3D9CE4178662}"/>
    <cellStyle name="20% - Dekorfärg1 7 6 2" xfId="4093" xr:uid="{344FDD01-D236-440D-A94C-AB189129198C}"/>
    <cellStyle name="20% - Dekorfärg1 7 6 3" xfId="4094" xr:uid="{F43C659B-777D-4F86-9BDC-0044928D0682}"/>
    <cellStyle name="20% - Dekorfärg1 7 6_AFAB Per day" xfId="4095" xr:uid="{E584A004-A9F0-438B-B498-4E6D95390B5D}"/>
    <cellStyle name="20% - Dekorfärg1 7 7" xfId="4096" xr:uid="{B7FB370B-37AC-449C-98AD-CB37043F85A4}"/>
    <cellStyle name="20% - Dekorfärg1 7 7 2" xfId="4097" xr:uid="{9631DE74-CCB4-4330-AA60-2A28B8D21CB8}"/>
    <cellStyle name="20% - Dekorfärg1 7 7 3" xfId="4098" xr:uid="{87422DC2-BD20-44A4-B747-F4DCFF1D0C37}"/>
    <cellStyle name="20% - Dekorfärg1 7 7_loan Q1 2013" xfId="4099" xr:uid="{E161788F-DB55-4116-8B7F-A21459204C13}"/>
    <cellStyle name="20% - Dekorfärg1 7 8" xfId="4100" xr:uid="{518C0388-D864-423F-B0A3-19B2B3BAEFD6}"/>
    <cellStyle name="20% - Dekorfärg1 7 9" xfId="4101" xr:uid="{0EE79256-3DCE-4E32-8D2E-A00ECA82268E}"/>
    <cellStyle name="20% - Dekorfärg1 7_3. Loans" xfId="4102" xr:uid="{7174A406-039D-4D3B-B2D7-C7332B21AB6A}"/>
    <cellStyle name="20% - Dekorfärg1 70" xfId="4103" xr:uid="{BB8F50B6-E942-4926-8A82-9B8A87BC3179}"/>
    <cellStyle name="20% - Dekorfärg1 71" xfId="4104" xr:uid="{0E9B11D9-CEA1-4216-AE0E-5938D7AAAED7}"/>
    <cellStyle name="20% - Dekorfärg1 72" xfId="4105" xr:uid="{43CBFF36-63F0-4922-8344-D269F6B708BC}"/>
    <cellStyle name="20% - Dekorfärg1 73" xfId="4106" xr:uid="{8FA84D31-9941-4965-B014-F048F7836D12}"/>
    <cellStyle name="20% - Dekorfärg1 74" xfId="4107" xr:uid="{F6EF708F-F256-412B-B088-77C78E142AAC}"/>
    <cellStyle name="20% - Dekorfärg1 75" xfId="4108" xr:uid="{595E3240-1ADB-4BE0-977E-F4C86AF39E73}"/>
    <cellStyle name="20% - Dekorfärg1 75 2" xfId="4109" xr:uid="{8B89A511-A2CF-4B24-ACE4-072222288226}"/>
    <cellStyle name="20% - Dekorfärg1 75_loan Q1 2013" xfId="4110" xr:uid="{44211C1A-D079-484D-9D15-DEC0C060EE69}"/>
    <cellStyle name="20% - Dekorfärg1 76" xfId="4111" xr:uid="{F6923492-A5EE-4DA9-BA00-E1B9EFBC7A41}"/>
    <cellStyle name="20% - Dekorfärg1 76 2" xfId="4112" xr:uid="{8A70DAFD-B4C2-4CED-8D56-0DAAFBEB7C2C}"/>
    <cellStyle name="20% - Dekorfärg1 76_loan Q1 2013" xfId="4113" xr:uid="{2C32E37F-D7FA-46AF-BC69-19359AB67DF3}"/>
    <cellStyle name="20% - Dekorfärg1 77" xfId="4114" xr:uid="{07AC97F1-F666-4050-8BE0-D8C0D73E6A99}"/>
    <cellStyle name="20% - Dekorfärg1 78" xfId="4115" xr:uid="{591DAAC4-0050-414D-AD4D-D86F73F5F99D}"/>
    <cellStyle name="20% - Dekorfärg1 79" xfId="44648" xr:uid="{FC36E5B3-C0E3-4B28-B102-62ADBB47C60F}"/>
    <cellStyle name="20% - Dekorfärg1 8" xfId="4116" xr:uid="{C903CFB6-6840-472F-AE48-78FBE9A9063D}"/>
    <cellStyle name="20% - Dekorfärg1 8 10" xfId="34877" xr:uid="{9B6A2576-3748-42E6-8187-7C472CAE29E5}"/>
    <cellStyle name="20% - Dekorfärg1 8 2" xfId="4117" xr:uid="{F2951F31-0C25-476E-9F95-FD666B6EFAF1}"/>
    <cellStyle name="20% - Dekorfärg1 8 2 2" xfId="4118" xr:uid="{2D264A74-EAB4-4C8D-8B0C-348CA9132D1C}"/>
    <cellStyle name="20% - Dekorfärg1 8 2 2 2" xfId="4119" xr:uid="{DD13ABFB-45FD-4A2E-8585-3E81AAF28303}"/>
    <cellStyle name="20% - Dekorfärg1 8 2 2 3" xfId="31591" xr:uid="{5B73529C-C192-4225-934C-000442B2C815}"/>
    <cellStyle name="20% - Dekorfärg1 8 2 2_AFAB Per day" xfId="4120" xr:uid="{1203A8CA-05E8-4A7F-90DF-ADD365DBC390}"/>
    <cellStyle name="20% - Dekorfärg1 8 2 3" xfId="4121" xr:uid="{F0418604-943A-4A5F-BE32-D8B3E7A4DDB0}"/>
    <cellStyle name="20% - Dekorfärg1 8 2 3 2" xfId="4122" xr:uid="{09680E57-73AA-43FA-8613-133A305C1CC0}"/>
    <cellStyle name="20% - Dekorfärg1 8 2 3_AFAB Per day" xfId="4123" xr:uid="{2EA5963F-0CFF-457B-A329-7347EAC9A2D8}"/>
    <cellStyle name="20% - Dekorfärg1 8 2 4" xfId="4124" xr:uid="{9FB6F760-FB80-4E54-ADE8-4D8FC27EB565}"/>
    <cellStyle name="20% - Dekorfärg1 8 2 5" xfId="4125" xr:uid="{84084804-730A-4553-9430-ABB734935AFD}"/>
    <cellStyle name="20% - Dekorfärg1 8 2 6" xfId="31592" xr:uid="{B19B2001-CDB3-4399-9C01-303619D0119A}"/>
    <cellStyle name="20% - Dekorfärg1 8 2 7" xfId="34878" xr:uid="{10AC7508-05BE-4ADE-879A-E20398B1A75F}"/>
    <cellStyle name="20% - Dekorfärg1 8 2 8" xfId="39525" xr:uid="{5A59AD14-E02A-4378-808A-B426AA6E1E0F}"/>
    <cellStyle name="20% - Dekorfärg1 8 2_3. Loans" xfId="4126" xr:uid="{13CB310A-1ECC-4FD7-907B-C70D0D54FA2F}"/>
    <cellStyle name="20% - Dekorfärg1 8 3" xfId="4127" xr:uid="{34D6269F-8F7F-4443-9F61-492D50DB0B4F}"/>
    <cellStyle name="20% - Dekorfärg1 8 3 2" xfId="4128" xr:uid="{2DAEAD61-D456-430B-A59F-40F09E185CD8}"/>
    <cellStyle name="20% - Dekorfärg1 8 3 2 2" xfId="4129" xr:uid="{A42384BE-C125-483E-BAC8-D9D2C0FC2F9D}"/>
    <cellStyle name="20% - Dekorfärg1 8 3 2_AFAB Per day" xfId="4130" xr:uid="{F38BB073-B1BB-4B9B-8DE1-C803E8D48AA5}"/>
    <cellStyle name="20% - Dekorfärg1 8 3 3" xfId="4131" xr:uid="{4BA07F2D-5C67-4AEA-991E-0CDD1314CC05}"/>
    <cellStyle name="20% - Dekorfärg1 8 3 4" xfId="31593" xr:uid="{4C705BFF-2B76-4C62-BAA5-8C00D1852D9C}"/>
    <cellStyle name="20% - Dekorfärg1 8 3_AFAB Per day" xfId="4132" xr:uid="{D486E905-7A74-4F9C-9034-24F805AEE633}"/>
    <cellStyle name="20% - Dekorfärg1 8 4" xfId="4133" xr:uid="{EA2011FA-1EA7-401B-A401-7EE6B247D82E}"/>
    <cellStyle name="20% - Dekorfärg1 8 4 2" xfId="4134" xr:uid="{FE55ABB5-AD0D-4096-9263-484355CA5262}"/>
    <cellStyle name="20% - Dekorfärg1 8 4 3" xfId="4135" xr:uid="{8537341C-BF90-448E-BD48-2598BD5899B8}"/>
    <cellStyle name="20% - Dekorfärg1 8 4_AFAB Per day" xfId="4136" xr:uid="{E44ACB87-521C-4ECA-9C96-9C57E046E83D}"/>
    <cellStyle name="20% - Dekorfärg1 8 5" xfId="4137" xr:uid="{7F02BCDD-5318-466E-B5DA-EE05C75FA4C7}"/>
    <cellStyle name="20% - Dekorfärg1 8 5 2" xfId="4138" xr:uid="{6F5864FB-EB47-4F69-8468-752314B1B2DF}"/>
    <cellStyle name="20% - Dekorfärg1 8 5 3" xfId="4139" xr:uid="{FB3CE80E-0CFC-4624-B53D-05098AEDDB88}"/>
    <cellStyle name="20% - Dekorfärg1 8 5_AFAB Per day" xfId="4140" xr:uid="{182C16DD-ECCC-4C67-BE12-71AAC65A7EA4}"/>
    <cellStyle name="20% - Dekorfärg1 8 6" xfId="4141" xr:uid="{D0B6708A-3B31-415C-9300-69413C9AE025}"/>
    <cellStyle name="20% - Dekorfärg1 8 6 2" xfId="4142" xr:uid="{F59A79BE-F793-4E4F-BD3B-CF9D06DB1A0A}"/>
    <cellStyle name="20% - Dekorfärg1 8 6 3" xfId="4143" xr:uid="{198F2A4C-CE78-494F-A53C-5ACFAC7222D6}"/>
    <cellStyle name="20% - Dekorfärg1 8 6_AFAB Per day" xfId="4144" xr:uid="{49BB7091-1D0F-4ADB-A120-C98030C416D4}"/>
    <cellStyle name="20% - Dekorfärg1 8 7" xfId="4145" xr:uid="{79815366-28D1-4B4B-AC6B-67BADA1A6F46}"/>
    <cellStyle name="20% - Dekorfärg1 8 7 2" xfId="4146" xr:uid="{14BF3892-C735-45CA-B07B-6AC5B3BC2845}"/>
    <cellStyle name="20% - Dekorfärg1 8 7 3" xfId="4147" xr:uid="{5771A0FE-0178-4D1C-8F83-EB53E3C0DFED}"/>
    <cellStyle name="20% - Dekorfärg1 8 7_loan Q1 2013" xfId="4148" xr:uid="{EBB80AD7-0B0F-4B2D-A73A-C0F484908BA8}"/>
    <cellStyle name="20% - Dekorfärg1 8 8" xfId="4149" xr:uid="{DC647CC5-A484-4A1B-B9C1-8980DB31F860}"/>
    <cellStyle name="20% - Dekorfärg1 8 9" xfId="4150" xr:uid="{8D022F6A-8ACF-43B4-9F72-D3CB58626A54}"/>
    <cellStyle name="20% - Dekorfärg1 8_3. Loans" xfId="4151" xr:uid="{25465393-9C57-4732-929C-1081EF1AAC8B}"/>
    <cellStyle name="20% - Dekorfärg1 80" xfId="44805" xr:uid="{693C7EA4-EAEA-4770-B5E3-3CEA670E8DD7}"/>
    <cellStyle name="20% - Dekorfärg1 81" xfId="44859" xr:uid="{42B99A5D-0FAC-4013-A61B-5569166801BB}"/>
    <cellStyle name="20% - Dekorfärg1 9" xfId="4152" xr:uid="{4A6F856C-C5D2-4749-9DDA-BADD00DAEC21}"/>
    <cellStyle name="20% - Dekorfärg1 9 10" xfId="34879" xr:uid="{1B0E34B0-79F0-4824-A88E-01A518637766}"/>
    <cellStyle name="20% - Dekorfärg1 9 2" xfId="4153" xr:uid="{4B6719D2-CB36-4393-832D-77F530023A4F}"/>
    <cellStyle name="20% - Dekorfärg1 9 2 2" xfId="4154" xr:uid="{5D22838A-4F8B-450F-89E0-0B82B19425A2}"/>
    <cellStyle name="20% - Dekorfärg1 9 2 2 2" xfId="4155" xr:uid="{9AC2C7E3-C32D-4171-AC44-DA92E95E322C}"/>
    <cellStyle name="20% - Dekorfärg1 9 2 2 3" xfId="31594" xr:uid="{5BC5E712-50B4-4B6E-982A-D6040AED2177}"/>
    <cellStyle name="20% - Dekorfärg1 9 2 2_AFAB Per day" xfId="4156" xr:uid="{38688360-CAC0-4086-8904-D8A213833013}"/>
    <cellStyle name="20% - Dekorfärg1 9 2 3" xfId="4157" xr:uid="{69E6CDD0-AB7A-4142-BA9C-9F3932583200}"/>
    <cellStyle name="20% - Dekorfärg1 9 2 3 2" xfId="4158" xr:uid="{1B9540EB-ACF2-4782-BAA2-EAB07DB90524}"/>
    <cellStyle name="20% - Dekorfärg1 9 2 3_AFAB Per day" xfId="4159" xr:uid="{CA0469F9-C8D7-4571-9792-9525D9DE145A}"/>
    <cellStyle name="20% - Dekorfärg1 9 2 4" xfId="4160" xr:uid="{3557EE63-40E0-40DC-B6D0-F133A91F3244}"/>
    <cellStyle name="20% - Dekorfärg1 9 2 5" xfId="4161" xr:uid="{49CADAB1-22D4-4E5A-BE7B-477DCCBA9F29}"/>
    <cellStyle name="20% - Dekorfärg1 9 2 6" xfId="31595" xr:uid="{10FC98DC-EDE1-43AA-9B05-1DE10B0846DC}"/>
    <cellStyle name="20% - Dekorfärg1 9 2 7" xfId="34880" xr:uid="{1735D2B1-AC2B-4643-9FEC-93C24FAEA631}"/>
    <cellStyle name="20% - Dekorfärg1 9 2 8" xfId="39524" xr:uid="{81E019A4-7DB4-4EE7-825A-8FE6F394E78D}"/>
    <cellStyle name="20% - Dekorfärg1 9 2_3. Loans" xfId="4162" xr:uid="{1EC98A88-89B7-4243-9F1B-8E593570460C}"/>
    <cellStyle name="20% - Dekorfärg1 9 3" xfId="4163" xr:uid="{AE3F58EF-2271-4D6E-9EBB-4F9EFFF36631}"/>
    <cellStyle name="20% - Dekorfärg1 9 3 2" xfId="4164" xr:uid="{819FC90F-1A59-4C68-9E51-AB738BA4B4CE}"/>
    <cellStyle name="20% - Dekorfärg1 9 3 2 2" xfId="4165" xr:uid="{70B7027C-68FD-4E24-ACFA-8BCE0905BF94}"/>
    <cellStyle name="20% - Dekorfärg1 9 3 2_AFAB Per day" xfId="4166" xr:uid="{A93D9C8B-DF9D-431B-B8D1-E934F444D68C}"/>
    <cellStyle name="20% - Dekorfärg1 9 3 3" xfId="4167" xr:uid="{22F35C50-9F34-4BB8-8C12-9423C2193DA5}"/>
    <cellStyle name="20% - Dekorfärg1 9 3 4" xfId="31596" xr:uid="{9D8ED0FD-2D33-43AB-9836-48AEFB52B3D2}"/>
    <cellStyle name="20% - Dekorfärg1 9 3_AFAB Per day" xfId="4168" xr:uid="{B318EFFB-0E3E-474F-8F74-B66F34126FEA}"/>
    <cellStyle name="20% - Dekorfärg1 9 4" xfId="4169" xr:uid="{41B33AC5-DB08-47CD-A75E-DCEFD8AE06DA}"/>
    <cellStyle name="20% - Dekorfärg1 9 4 2" xfId="4170" xr:uid="{2A467F66-64B5-435F-9F23-F8CDE3DD7350}"/>
    <cellStyle name="20% - Dekorfärg1 9 4 3" xfId="4171" xr:uid="{5A68EB99-D129-46AA-AD87-A8B11B2DDDAA}"/>
    <cellStyle name="20% - Dekorfärg1 9 4_AFAB Per day" xfId="4172" xr:uid="{31F88FC0-F962-4B39-A3A4-B612641C083A}"/>
    <cellStyle name="20% - Dekorfärg1 9 5" xfId="4173" xr:uid="{983D212B-B50D-4F04-99E0-A976DBB7EDF4}"/>
    <cellStyle name="20% - Dekorfärg1 9 5 2" xfId="4174" xr:uid="{B4085B39-6581-4470-BCB4-6DB6BFEB362A}"/>
    <cellStyle name="20% - Dekorfärg1 9 5 3" xfId="4175" xr:uid="{0364FA77-F058-459C-8DDC-465115AE2B37}"/>
    <cellStyle name="20% - Dekorfärg1 9 5_AFAB Per day" xfId="4176" xr:uid="{F4C2823B-9AB2-4E66-9A01-8577DC1DEA10}"/>
    <cellStyle name="20% - Dekorfärg1 9 6" xfId="4177" xr:uid="{F9441318-B16C-4A61-AABE-D559519BDC19}"/>
    <cellStyle name="20% - Dekorfärg1 9 6 2" xfId="4178" xr:uid="{36CC7FDA-8BB9-4367-99D0-325188091519}"/>
    <cellStyle name="20% - Dekorfärg1 9 6 3" xfId="4179" xr:uid="{F87CCA17-12F8-4AA9-8241-6C4ECF3FF683}"/>
    <cellStyle name="20% - Dekorfärg1 9 6_AFAB Per day" xfId="4180" xr:uid="{4E9C7B2F-8F5E-403D-B4F5-40E0EBA3D214}"/>
    <cellStyle name="20% - Dekorfärg1 9 7" xfId="4181" xr:uid="{94F45B6A-AC07-47A1-979A-C4951D51153E}"/>
    <cellStyle name="20% - Dekorfärg1 9 7 2" xfId="4182" xr:uid="{80A99C86-C807-42AA-B5DF-6EC8B2CFBB58}"/>
    <cellStyle name="20% - Dekorfärg1 9 7 3" xfId="4183" xr:uid="{07C2986E-892A-452F-A06A-28E4B16EE970}"/>
    <cellStyle name="20% - Dekorfärg1 9 7_loan Q1 2013" xfId="4184" xr:uid="{F00F5105-A721-4D9F-BC3E-44D1F52F347C}"/>
    <cellStyle name="20% - Dekorfärg1 9 8" xfId="4185" xr:uid="{17C764B5-7701-4EA4-A149-5BC76A9EF6CD}"/>
    <cellStyle name="20% - Dekorfärg1 9 9" xfId="4186" xr:uid="{3637D9C9-82B8-45B8-98B3-9BD2C08727D2}"/>
    <cellStyle name="20% - Dekorfärg1 9_3. Loans" xfId="4187" xr:uid="{9A38707B-EE6B-4A06-A8B4-795297F7F7E4}"/>
    <cellStyle name="20% - Dekorfärg2" xfId="50818" xr:uid="{A217C99A-D103-47FC-ACC8-B8A68011E91A}"/>
    <cellStyle name="20% - Dekorfärg2 10" xfId="4188" xr:uid="{F6AA49F9-046F-464C-A682-FADA268B7062}"/>
    <cellStyle name="20% - Dekorfärg2 10 10" xfId="34881" xr:uid="{E536FCC8-D51C-4DF0-A4DC-9F7554EEA5A5}"/>
    <cellStyle name="20% - Dekorfärg2 10 2" xfId="4189" xr:uid="{A869C2AC-FC40-4350-B21E-85F7105DC422}"/>
    <cellStyle name="20% - Dekorfärg2 10 2 2" xfId="4190" xr:uid="{00BCBCD5-08B3-4CF8-A024-66177B752EDD}"/>
    <cellStyle name="20% - Dekorfärg2 10 2 2 2" xfId="4191" xr:uid="{DDC6563A-C8B6-4858-A255-0466C6D2B425}"/>
    <cellStyle name="20% - Dekorfärg2 10 2 2 3" xfId="31597" xr:uid="{C1395728-BC58-4664-A704-AA163CE1BEBD}"/>
    <cellStyle name="20% - Dekorfärg2 10 2 2_AFAB Per day" xfId="4192" xr:uid="{D4B33776-EA4F-4EE9-8DBD-3D9ACD8873A9}"/>
    <cellStyle name="20% - Dekorfärg2 10 2 3" xfId="4193" xr:uid="{B4CDA16D-3040-4C95-B22D-9E4547F9359B}"/>
    <cellStyle name="20% - Dekorfärg2 10 2 3 2" xfId="4194" xr:uid="{F91F8F19-C2CD-4E1F-AFEE-31E710DFC171}"/>
    <cellStyle name="20% - Dekorfärg2 10 2 3_AFAB Per day" xfId="4195" xr:uid="{7BD8E1EB-DADC-48E9-9B71-1729316E87C2}"/>
    <cellStyle name="20% - Dekorfärg2 10 2 4" xfId="4196" xr:uid="{F293C05C-DC31-40BC-BC5A-DE54A85E5BF7}"/>
    <cellStyle name="20% - Dekorfärg2 10 2 5" xfId="4197" xr:uid="{33B5C131-9FCA-4E15-8F5B-E784BBBD8338}"/>
    <cellStyle name="20% - Dekorfärg2 10 2 6" xfId="31598" xr:uid="{B975E796-2A70-462D-8CA9-AC9FDBCCAE3B}"/>
    <cellStyle name="20% - Dekorfärg2 10 2 7" xfId="34882" xr:uid="{6CB60633-3D2F-474C-8711-C701238C4E56}"/>
    <cellStyle name="20% - Dekorfärg2 10 2 8" xfId="39523" xr:uid="{5FB75EFB-215B-42C7-A381-9EA1B95F442E}"/>
    <cellStyle name="20% - Dekorfärg2 10 2_3. Loans" xfId="4198" xr:uid="{5DBD3B61-BC76-4B8F-B36E-A478A7930685}"/>
    <cellStyle name="20% - Dekorfärg2 10 3" xfId="4199" xr:uid="{2ACB592D-7D48-4442-9712-582B8C993E50}"/>
    <cellStyle name="20% - Dekorfärg2 10 3 2" xfId="4200" xr:uid="{9FC32423-7592-47C8-B82B-C145C3B76CE7}"/>
    <cellStyle name="20% - Dekorfärg2 10 3 2 2" xfId="4201" xr:uid="{C7232AD5-22F8-47F6-ABF3-A61E2F03E1CF}"/>
    <cellStyle name="20% - Dekorfärg2 10 3 2_AFAB Per day" xfId="4202" xr:uid="{36A6325F-9C46-4FB3-ABBD-93C15F5DE53E}"/>
    <cellStyle name="20% - Dekorfärg2 10 3 3" xfId="4203" xr:uid="{12CBB475-AEA1-4D84-A9FF-F473452C4B12}"/>
    <cellStyle name="20% - Dekorfärg2 10 3 4" xfId="31599" xr:uid="{8F2F543E-4A63-49B8-97B7-F93A777B459B}"/>
    <cellStyle name="20% - Dekorfärg2 10 3_AFAB Per day" xfId="4204" xr:uid="{91A3DF57-8B0B-4686-B7A0-EE4A963F7439}"/>
    <cellStyle name="20% - Dekorfärg2 10 4" xfId="4205" xr:uid="{CD5CEA6E-7DBB-4E2F-B188-C5CFECF2E599}"/>
    <cellStyle name="20% - Dekorfärg2 10 4 2" xfId="4206" xr:uid="{D23D8296-1FC3-4264-860E-692B973240D3}"/>
    <cellStyle name="20% - Dekorfärg2 10 4 3" xfId="4207" xr:uid="{1F51E56D-2347-4883-BFFF-A1E1CAA796DA}"/>
    <cellStyle name="20% - Dekorfärg2 10 4_AFAB Per day" xfId="4208" xr:uid="{DE197202-A0F9-466C-BC83-A03F34AF8603}"/>
    <cellStyle name="20% - Dekorfärg2 10 5" xfId="4209" xr:uid="{3B8167D1-8BC8-4F71-88F6-FF8EE15CADA2}"/>
    <cellStyle name="20% - Dekorfärg2 10 5 2" xfId="4210" xr:uid="{2302A5BE-AB0E-4030-9128-AA2DB7BE6EA5}"/>
    <cellStyle name="20% - Dekorfärg2 10 5 3" xfId="4211" xr:uid="{EC779D55-0C12-4E39-B1A4-408DA9D90060}"/>
    <cellStyle name="20% - Dekorfärg2 10 5_AFAB Per day" xfId="4212" xr:uid="{51618528-0649-42BE-ACA0-94D3C8296454}"/>
    <cellStyle name="20% - Dekorfärg2 10 6" xfId="4213" xr:uid="{90905D68-F156-48E3-82B3-4C04FD62BFE3}"/>
    <cellStyle name="20% - Dekorfärg2 10 6 2" xfId="4214" xr:uid="{F2119D43-62CA-412C-8CE0-766C4A72D9E4}"/>
    <cellStyle name="20% - Dekorfärg2 10 6 3" xfId="4215" xr:uid="{1DC6BCA0-B83E-4699-926F-4555B50322D9}"/>
    <cellStyle name="20% - Dekorfärg2 10 6_AFAB Per day" xfId="4216" xr:uid="{2577FFB7-0DF0-4619-A157-E406EB96B727}"/>
    <cellStyle name="20% - Dekorfärg2 10 7" xfId="4217" xr:uid="{C493F30B-ABBB-4EA8-9EDF-54812D97E518}"/>
    <cellStyle name="20% - Dekorfärg2 10 7 2" xfId="4218" xr:uid="{E39AD65C-CDA6-40CA-9558-91125B03FD47}"/>
    <cellStyle name="20% - Dekorfärg2 10 7 3" xfId="4219" xr:uid="{632474EE-E959-4735-BD7F-844047D1F9E2}"/>
    <cellStyle name="20% - Dekorfärg2 10 7_loan Q1 2013" xfId="4220" xr:uid="{46248F0D-7BE0-4E39-8126-3EC96C3AB44B}"/>
    <cellStyle name="20% - Dekorfärg2 10 8" xfId="4221" xr:uid="{D10483F8-5EAE-4CBE-8835-AFF636619114}"/>
    <cellStyle name="20% - Dekorfärg2 10 9" xfId="4222" xr:uid="{A6F872C3-9E0D-4F8C-8298-934C5D8319E7}"/>
    <cellStyle name="20% - Dekorfärg2 10_3. Loans" xfId="4223" xr:uid="{9DF60A84-F782-4249-B616-678F97CD4129}"/>
    <cellStyle name="20% - Dekorfärg2 11" xfId="4224" xr:uid="{05EA6B6C-8509-4A7C-8F95-7EA39708E5C3}"/>
    <cellStyle name="20% - Dekorfärg2 11 10" xfId="34883" xr:uid="{C1D3E33B-1940-4557-AEAD-3D86ED0142A0}"/>
    <cellStyle name="20% - Dekorfärg2 11 2" xfId="4225" xr:uid="{C73B00C3-E3A4-40D6-84C1-B81961AE7F10}"/>
    <cellStyle name="20% - Dekorfärg2 11 2 2" xfId="4226" xr:uid="{1BEBA5C8-6D18-41F3-B309-FEFF205ABE51}"/>
    <cellStyle name="20% - Dekorfärg2 11 2 2 2" xfId="4227" xr:uid="{DEAE2447-B42D-4347-8606-AA6175B13D74}"/>
    <cellStyle name="20% - Dekorfärg2 11 2 2_AFAB Per day" xfId="4228" xr:uid="{59B4664D-27CE-4A6A-B2C1-F968B261B271}"/>
    <cellStyle name="20% - Dekorfärg2 11 2 3" xfId="4229" xr:uid="{CCC60B01-CC68-4324-9647-54E3ED5968AA}"/>
    <cellStyle name="20% - Dekorfärg2 11 2 4" xfId="31600" xr:uid="{E7ECFA8F-84DA-40EB-9D2B-2B13F5A69BFD}"/>
    <cellStyle name="20% - Dekorfärg2 11 2_AFAB Per day" xfId="4230" xr:uid="{9204B993-A5B7-40A8-A5C5-DA538892A0F2}"/>
    <cellStyle name="20% - Dekorfärg2 11 3" xfId="4231" xr:uid="{D4478D06-7996-4AF9-93F1-8A89AC677273}"/>
    <cellStyle name="20% - Dekorfärg2 11 3 2" xfId="4232" xr:uid="{3B610651-41FC-4AE6-8698-0AA3AA7D392C}"/>
    <cellStyle name="20% - Dekorfärg2 11 3 3" xfId="4233" xr:uid="{E504CA52-8306-436F-8C98-B37C59E755A0}"/>
    <cellStyle name="20% - Dekorfärg2 11 3_AFAB Per day" xfId="4234" xr:uid="{0E3E251F-49BE-407D-8830-F3D235CA8689}"/>
    <cellStyle name="20% - Dekorfärg2 11 4" xfId="4235" xr:uid="{FD6D0303-762C-47F1-8E4D-FE8E11C275BB}"/>
    <cellStyle name="20% - Dekorfärg2 11 4 2" xfId="4236" xr:uid="{8F218702-546B-431C-8639-FB1A7894CD9C}"/>
    <cellStyle name="20% - Dekorfärg2 11 4 3" xfId="4237" xr:uid="{3938B299-E7E9-41B8-B833-7A0DB3EF087F}"/>
    <cellStyle name="20% - Dekorfärg2 11 4_AFAB Per day" xfId="4238" xr:uid="{408DFED2-5C60-4139-9CD3-97458CBD8E62}"/>
    <cellStyle name="20% - Dekorfärg2 11 5" xfId="4239" xr:uid="{BE3FE8DF-7563-42A9-96F5-1B973C4F3113}"/>
    <cellStyle name="20% - Dekorfärg2 11 5 2" xfId="4240" xr:uid="{07F51911-284A-4C5B-92ED-44E9C7CE4CCC}"/>
    <cellStyle name="20% - Dekorfärg2 11 5 3" xfId="4241" xr:uid="{2647F8CB-B13D-42DC-B679-130F923DFE22}"/>
    <cellStyle name="20% - Dekorfärg2 11 5_AFAB Per day" xfId="4242" xr:uid="{A0A8E77F-8376-4152-907E-A5B8FB2EE58D}"/>
    <cellStyle name="20% - Dekorfärg2 11 6" xfId="4243" xr:uid="{02B17B07-5093-4A73-9A53-5260C64229FC}"/>
    <cellStyle name="20% - Dekorfärg2 11 6 2" xfId="4244" xr:uid="{A3A58334-9708-49C0-A4B3-6FAE456194CD}"/>
    <cellStyle name="20% - Dekorfärg2 11 6 3" xfId="4245" xr:uid="{78EC1E0E-BC1F-418E-BFC7-E30E1601B74E}"/>
    <cellStyle name="20% - Dekorfärg2 11 6_loan Q1 2013" xfId="4246" xr:uid="{0E3172BD-3AB7-4137-9951-E6AB397026C0}"/>
    <cellStyle name="20% - Dekorfärg2 11 7" xfId="4247" xr:uid="{82EDA2F2-5FF0-4CB0-A2C3-B25A49835930}"/>
    <cellStyle name="20% - Dekorfärg2 11 7 2" xfId="4248" xr:uid="{E625FA69-2A69-410C-982E-4A73979C3EA7}"/>
    <cellStyle name="20% - Dekorfärg2 11 7 3" xfId="4249" xr:uid="{3DB15761-86D9-4E3B-B798-276C551E021B}"/>
    <cellStyle name="20% - Dekorfärg2 11 7_loan Q1 2013" xfId="4250" xr:uid="{A210469D-75EC-4E99-9AAA-603D8F4EEE82}"/>
    <cellStyle name="20% - Dekorfärg2 11 8" xfId="4251" xr:uid="{BF85FF86-B0F9-4A20-A0B4-9572B3863BFD}"/>
    <cellStyle name="20% - Dekorfärg2 11 9" xfId="4252" xr:uid="{82F01A7B-ADFA-4B2D-8FF4-1B78EE25854E}"/>
    <cellStyle name="20% - Dekorfärg2 11_3. Loans" xfId="4253" xr:uid="{AF6840AC-5404-475F-A4A4-9565CA21758B}"/>
    <cellStyle name="20% - Dekorfärg2 12" xfId="4254" xr:uid="{389B0B01-7D04-41EA-AD08-B6E31BF7805E}"/>
    <cellStyle name="20% - Dekorfärg2 12 10" xfId="34884" xr:uid="{E659B6D3-D05D-4050-B435-5692A0743983}"/>
    <cellStyle name="20% - Dekorfärg2 12 2" xfId="4255" xr:uid="{3AA6A414-EC04-4CF7-A281-DBE4745AB7F4}"/>
    <cellStyle name="20% - Dekorfärg2 12 2 2" xfId="4256" xr:uid="{1628AFEB-5E16-4436-9FC8-C5D2176497A5}"/>
    <cellStyle name="20% - Dekorfärg2 12 2 2 2" xfId="4257" xr:uid="{B56DA0BD-1BE8-4A24-B8A7-54DAD23E9EE1}"/>
    <cellStyle name="20% - Dekorfärg2 12 2 2_AFAB Per day" xfId="4258" xr:uid="{52EA2EBC-023B-4EB6-89F9-0A5D40039DFD}"/>
    <cellStyle name="20% - Dekorfärg2 12 2 3" xfId="4259" xr:uid="{81947DC0-B117-439A-A709-FBBD4918926A}"/>
    <cellStyle name="20% - Dekorfärg2 12 2 4" xfId="31601" xr:uid="{DCF79F00-81FC-4B20-9377-B665C5EF7E64}"/>
    <cellStyle name="20% - Dekorfärg2 12 2_AFAB Per day" xfId="4260" xr:uid="{A205A35B-28FB-4962-8127-ED138F31BA58}"/>
    <cellStyle name="20% - Dekorfärg2 12 3" xfId="4261" xr:uid="{20D3E57B-0671-4400-AB9C-D7BEA4520395}"/>
    <cellStyle name="20% - Dekorfärg2 12 3 2" xfId="4262" xr:uid="{F47DD698-31B5-45AD-916B-2AF7CA5895FB}"/>
    <cellStyle name="20% - Dekorfärg2 12 3 3" xfId="4263" xr:uid="{19545C10-35CE-40FC-BE72-B607134B9CEC}"/>
    <cellStyle name="20% - Dekorfärg2 12 3_AFAB Per day" xfId="4264" xr:uid="{0E5CE609-9A05-4649-8628-B6932634D725}"/>
    <cellStyle name="20% - Dekorfärg2 12 4" xfId="4265" xr:uid="{91D69FAC-FC15-4482-A820-82035B6C81C3}"/>
    <cellStyle name="20% - Dekorfärg2 12 4 2" xfId="4266" xr:uid="{A77120A9-83B8-4723-A6C7-EA765EB24AC3}"/>
    <cellStyle name="20% - Dekorfärg2 12 4 3" xfId="4267" xr:uid="{590D13C5-E97C-4997-A419-96FBE270D603}"/>
    <cellStyle name="20% - Dekorfärg2 12 4_AFAB Per day" xfId="4268" xr:uid="{E982A408-B9DD-46FF-B519-04F08454A1AF}"/>
    <cellStyle name="20% - Dekorfärg2 12 5" xfId="4269" xr:uid="{09B6E9C0-ABCF-4B09-B5C9-5D54C0B97101}"/>
    <cellStyle name="20% - Dekorfärg2 12 5 2" xfId="4270" xr:uid="{4FA53C9B-021C-4762-AAE9-A69BBA8934C7}"/>
    <cellStyle name="20% - Dekorfärg2 12 5 3" xfId="4271" xr:uid="{D434A52D-CB5D-4009-BB75-775AE87221D7}"/>
    <cellStyle name="20% - Dekorfärg2 12 5_AFAB Per day" xfId="4272" xr:uid="{18673C0E-15EA-44F2-8941-F50AEDD8F92C}"/>
    <cellStyle name="20% - Dekorfärg2 12 6" xfId="4273" xr:uid="{06009120-2A78-4972-8311-9AD0972E9E5E}"/>
    <cellStyle name="20% - Dekorfärg2 12 6 2" xfId="4274" xr:uid="{189A28BC-991C-45D2-84B4-E62BEF4C8D14}"/>
    <cellStyle name="20% - Dekorfärg2 12 6 3" xfId="4275" xr:uid="{AD4C925F-A684-404E-90A4-F1961F8FA27C}"/>
    <cellStyle name="20% - Dekorfärg2 12 6_loan Q1 2013" xfId="4276" xr:uid="{70B3EC87-ACEC-4FCB-8353-6DEA66C91C8F}"/>
    <cellStyle name="20% - Dekorfärg2 12 7" xfId="4277" xr:uid="{96005CC0-F0AB-41EF-B28D-903B72EC0FF3}"/>
    <cellStyle name="20% - Dekorfärg2 12 7 2" xfId="4278" xr:uid="{E096674F-1BBC-4E32-A474-E5EBA364DADF}"/>
    <cellStyle name="20% - Dekorfärg2 12 7 3" xfId="4279" xr:uid="{4B8C1CEC-6523-4BD5-A0F1-36DD15B12FE6}"/>
    <cellStyle name="20% - Dekorfärg2 12 7_loan Q1 2013" xfId="4280" xr:uid="{4EC0FCAA-FE16-4C59-9DFD-23B117355065}"/>
    <cellStyle name="20% - Dekorfärg2 12 8" xfId="4281" xr:uid="{7770CBC4-128B-4984-BDC7-4DF62DFDFE5A}"/>
    <cellStyle name="20% - Dekorfärg2 12 9" xfId="4282" xr:uid="{FF9C378E-B692-480E-B855-2F00156064D7}"/>
    <cellStyle name="20% - Dekorfärg2 12_3. Loans" xfId="4283" xr:uid="{55862F99-8568-4004-A741-1E3A02F6B209}"/>
    <cellStyle name="20% - Dekorfärg2 13" xfId="4284" xr:uid="{FD5F1B5D-6ABB-44A2-B408-BC37C95CA5E3}"/>
    <cellStyle name="20% - Dekorfärg2 13 10" xfId="34885" xr:uid="{F26BE448-9374-4A32-B2BD-03241C230CA4}"/>
    <cellStyle name="20% - Dekorfärg2 13 2" xfId="4285" xr:uid="{547F17D1-6982-4016-B6A3-36834DFFA00D}"/>
    <cellStyle name="20% - Dekorfärg2 13 2 2" xfId="4286" xr:uid="{568A101A-5BF9-4715-A7A0-71E43B8A599A}"/>
    <cellStyle name="20% - Dekorfärg2 13 2 2 2" xfId="4287" xr:uid="{EBE1CF0B-4EBD-43D2-B184-195888963DDF}"/>
    <cellStyle name="20% - Dekorfärg2 13 2 2_AFAB Per day" xfId="4288" xr:uid="{D01761DD-140D-41AF-8AEC-9E830F0986FB}"/>
    <cellStyle name="20% - Dekorfärg2 13 2 3" xfId="4289" xr:uid="{4A59418A-06F6-4D71-9EE4-EF694D25CCCF}"/>
    <cellStyle name="20% - Dekorfärg2 13 2 4" xfId="31602" xr:uid="{77CD1534-7745-45B3-8A87-E388BA27B99A}"/>
    <cellStyle name="20% - Dekorfärg2 13 2_AFAB Per day" xfId="4290" xr:uid="{C4AC2E20-6923-4874-B87F-B52A5C15EB2F}"/>
    <cellStyle name="20% - Dekorfärg2 13 3" xfId="4291" xr:uid="{4AC3001B-26C8-4555-B149-156D8A891EF4}"/>
    <cellStyle name="20% - Dekorfärg2 13 3 2" xfId="4292" xr:uid="{2DD18FF9-A600-47FE-8442-55784F8457DF}"/>
    <cellStyle name="20% - Dekorfärg2 13 3 3" xfId="4293" xr:uid="{3330678B-7064-4432-BF77-B6826B78662C}"/>
    <cellStyle name="20% - Dekorfärg2 13 3_AFAB Per day" xfId="4294" xr:uid="{5B81BB4E-D361-44FC-8C3D-3FACB2135979}"/>
    <cellStyle name="20% - Dekorfärg2 13 4" xfId="4295" xr:uid="{EE2D66C4-C478-4ADD-B17F-FACA6ABFF171}"/>
    <cellStyle name="20% - Dekorfärg2 13 4 2" xfId="4296" xr:uid="{ED734839-4F81-4033-8346-C9D2D4A1865F}"/>
    <cellStyle name="20% - Dekorfärg2 13 4 3" xfId="4297" xr:uid="{93D608EA-9DFA-4B3E-B49C-A0C56B18AB18}"/>
    <cellStyle name="20% - Dekorfärg2 13 4_AFAB Per day" xfId="4298" xr:uid="{2B3E97EB-5BFB-45EA-AAF9-DA172DAC6415}"/>
    <cellStyle name="20% - Dekorfärg2 13 5" xfId="4299" xr:uid="{BEC846E4-7047-4CB4-9F56-A81F76A6B80F}"/>
    <cellStyle name="20% - Dekorfärg2 13 5 2" xfId="4300" xr:uid="{58C199B6-E07B-4D7A-8021-BE2E878C3C22}"/>
    <cellStyle name="20% - Dekorfärg2 13 5 3" xfId="4301" xr:uid="{43A61BF4-7767-46AC-A1AD-B902A15E47F4}"/>
    <cellStyle name="20% - Dekorfärg2 13 5_AFAB Per day" xfId="4302" xr:uid="{1C0A2D84-8050-44A3-ABAD-8D5066937056}"/>
    <cellStyle name="20% - Dekorfärg2 13 6" xfId="4303" xr:uid="{20CB1D22-DA61-4CEA-BC5F-B1B3CFF4899A}"/>
    <cellStyle name="20% - Dekorfärg2 13 6 2" xfId="4304" xr:uid="{B23214FA-56DE-4CCA-8159-64668BE62334}"/>
    <cellStyle name="20% - Dekorfärg2 13 6 3" xfId="4305" xr:uid="{C8CA6438-9720-4030-AC2B-3BBEC83A39DC}"/>
    <cellStyle name="20% - Dekorfärg2 13 6_loan Q1 2013" xfId="4306" xr:uid="{C42BD358-676E-4D30-BDA3-A3579B23DE8E}"/>
    <cellStyle name="20% - Dekorfärg2 13 7" xfId="4307" xr:uid="{E7A7EE9A-A401-4AEF-9A6C-F2DE6E536D2D}"/>
    <cellStyle name="20% - Dekorfärg2 13 7 2" xfId="4308" xr:uid="{7DE2DC40-CFC4-43E1-AF84-E4CC1A088C3F}"/>
    <cellStyle name="20% - Dekorfärg2 13 7 3" xfId="4309" xr:uid="{13D0FD3A-B0C6-426F-807F-7C5EAC6E4EBA}"/>
    <cellStyle name="20% - Dekorfärg2 13 7_loan Q1 2013" xfId="4310" xr:uid="{7DA57AE1-55AC-4246-B956-63BBBE824FCB}"/>
    <cellStyle name="20% - Dekorfärg2 13 8" xfId="4311" xr:uid="{9E7D380F-8CBC-462C-9582-04C36E1D6019}"/>
    <cellStyle name="20% - Dekorfärg2 13 9" xfId="4312" xr:uid="{4565B8F1-8271-47A6-A0E2-0C880E657604}"/>
    <cellStyle name="20% - Dekorfärg2 13_3. Loans" xfId="4313" xr:uid="{91B6BF65-E3AF-4772-867D-3F3A8F735159}"/>
    <cellStyle name="20% - Dekorfärg2 14" xfId="4314" xr:uid="{91B97971-C16A-4F51-93D5-38BF9D5DF34E}"/>
    <cellStyle name="20% - Dekorfärg2 14 10" xfId="34886" xr:uid="{5D0D382D-0C6E-472B-981F-A1755A97BA4C}"/>
    <cellStyle name="20% - Dekorfärg2 14 2" xfId="4315" xr:uid="{DCE282EC-DA7C-4C6A-A054-EE91B8EE0D05}"/>
    <cellStyle name="20% - Dekorfärg2 14 2 2" xfId="4316" xr:uid="{4667649C-1228-4F31-8D75-003748FD4AE1}"/>
    <cellStyle name="20% - Dekorfärg2 14 2 2 2" xfId="4317" xr:uid="{F53FFBFE-B41F-4331-94C9-33D7542F4187}"/>
    <cellStyle name="20% - Dekorfärg2 14 2 2_AFAB Per day" xfId="4318" xr:uid="{27B97C29-E489-4E66-BD4F-AA0E89B2AE7B}"/>
    <cellStyle name="20% - Dekorfärg2 14 2 3" xfId="4319" xr:uid="{D138BB51-39E1-4730-BAF9-680133399643}"/>
    <cellStyle name="20% - Dekorfärg2 14 2 4" xfId="31603" xr:uid="{04CB8C04-982B-47D6-84FE-3FA5CEDB8BA0}"/>
    <cellStyle name="20% - Dekorfärg2 14 2_AFAB Per day" xfId="4320" xr:uid="{51BB1C9A-C58C-4611-A91D-21D360E47783}"/>
    <cellStyle name="20% - Dekorfärg2 14 3" xfId="4321" xr:uid="{CF9A5B5B-D9CB-4E0A-91CB-938C48B350B7}"/>
    <cellStyle name="20% - Dekorfärg2 14 3 2" xfId="4322" xr:uid="{B59E4016-8100-486B-A1BD-A0569A4925CB}"/>
    <cellStyle name="20% - Dekorfärg2 14 3 3" xfId="4323" xr:uid="{53285540-3F82-481A-AA15-96236742D6B5}"/>
    <cellStyle name="20% - Dekorfärg2 14 3_AFAB Per day" xfId="4324" xr:uid="{5F6C31A2-284B-4AC7-B24B-DA5EE661A5CE}"/>
    <cellStyle name="20% - Dekorfärg2 14 4" xfId="4325" xr:uid="{506432A5-847F-4AE0-AB54-E5F97D68FA57}"/>
    <cellStyle name="20% - Dekorfärg2 14 4 2" xfId="4326" xr:uid="{1EAFE5C7-4608-419D-BF1E-27401F33FC93}"/>
    <cellStyle name="20% - Dekorfärg2 14 4 3" xfId="4327" xr:uid="{564AC71D-4F4C-46C5-9514-37C7660E4A52}"/>
    <cellStyle name="20% - Dekorfärg2 14 4_AFAB Per day" xfId="4328" xr:uid="{2594E113-CA21-418E-87E9-94F92B2497F6}"/>
    <cellStyle name="20% - Dekorfärg2 14 5" xfId="4329" xr:uid="{2F372119-EF97-4384-911C-9E4F67744850}"/>
    <cellStyle name="20% - Dekorfärg2 14 5 2" xfId="4330" xr:uid="{8A5DD886-9653-44AE-809E-781DCC6E6889}"/>
    <cellStyle name="20% - Dekorfärg2 14 5 3" xfId="4331" xr:uid="{EAC8DAE9-B1B7-4BA3-A958-F15B8D80BD29}"/>
    <cellStyle name="20% - Dekorfärg2 14 5_AFAB Per day" xfId="4332" xr:uid="{6CBDCDF3-9108-4041-922E-EE3AEEFAF842}"/>
    <cellStyle name="20% - Dekorfärg2 14 6" xfId="4333" xr:uid="{2DB1BA9E-0803-4BD5-BF57-CC04C3D7C1EE}"/>
    <cellStyle name="20% - Dekorfärg2 14 6 2" xfId="4334" xr:uid="{3CA07471-C24D-4C6B-A25F-68C15E78B77D}"/>
    <cellStyle name="20% - Dekorfärg2 14 6 3" xfId="4335" xr:uid="{3557440C-1C4F-4E2C-A065-6DDA8BDA4622}"/>
    <cellStyle name="20% - Dekorfärg2 14 6_loan Q1 2013" xfId="4336" xr:uid="{30A0C7D3-6C55-45F5-9FC8-E80F08930B8F}"/>
    <cellStyle name="20% - Dekorfärg2 14 7" xfId="4337" xr:uid="{FA477035-E90A-4864-A8C7-FFBB9506533D}"/>
    <cellStyle name="20% - Dekorfärg2 14 7 2" xfId="4338" xr:uid="{93FC9E81-C7A7-4D0A-A11D-0F9F135401F8}"/>
    <cellStyle name="20% - Dekorfärg2 14 7 3" xfId="4339" xr:uid="{CACCA089-D7B1-45D0-BC75-C975BC3C1723}"/>
    <cellStyle name="20% - Dekorfärg2 14 7_loan Q1 2013" xfId="4340" xr:uid="{FFB8B77E-89CD-42F1-96CC-E365853333FE}"/>
    <cellStyle name="20% - Dekorfärg2 14 8" xfId="4341" xr:uid="{82F3BDF9-DBC6-47B2-9815-C72C0495CFCF}"/>
    <cellStyle name="20% - Dekorfärg2 14 9" xfId="4342" xr:uid="{A502E552-800B-4473-B8E0-D68DC82B41E8}"/>
    <cellStyle name="20% - Dekorfärg2 14_3. Loans" xfId="4343" xr:uid="{028D5725-B448-41D4-A268-5DEABE40FA4F}"/>
    <cellStyle name="20% - Dekorfärg2 15" xfId="4344" xr:uid="{2070D233-C3D1-4462-B4F3-6CB283A59E0C}"/>
    <cellStyle name="20% - Dekorfärg2 15 10" xfId="34887" xr:uid="{CC0D3E59-0B85-4293-8226-126C15011511}"/>
    <cellStyle name="20% - Dekorfärg2 15 2" xfId="4345" xr:uid="{CF92989D-C6EF-4483-84F2-1D339ED27661}"/>
    <cellStyle name="20% - Dekorfärg2 15 2 2" xfId="4346" xr:uid="{23457B52-0EE1-460C-AC54-E950D5D538D5}"/>
    <cellStyle name="20% - Dekorfärg2 15 2 2 2" xfId="4347" xr:uid="{E5C7D391-F587-4A78-8BD4-C1EFDFD36CBE}"/>
    <cellStyle name="20% - Dekorfärg2 15 2 2_AFAB Per day" xfId="4348" xr:uid="{FF0927E6-DB81-4D81-B013-AF1261715B26}"/>
    <cellStyle name="20% - Dekorfärg2 15 2 3" xfId="4349" xr:uid="{24EDA3F0-5AE9-4451-96A6-16EDD118CE9E}"/>
    <cellStyle name="20% - Dekorfärg2 15 2 4" xfId="31604" xr:uid="{CC686E38-E283-4320-926A-9527C69F6FB0}"/>
    <cellStyle name="20% - Dekorfärg2 15 2_AFAB Per day" xfId="4350" xr:uid="{BED9E3AB-B174-4319-A12E-3E3372853543}"/>
    <cellStyle name="20% - Dekorfärg2 15 3" xfId="4351" xr:uid="{A1B0E6F9-FAD1-49D1-8AAB-347C889A2A2E}"/>
    <cellStyle name="20% - Dekorfärg2 15 3 2" xfId="4352" xr:uid="{15275F76-729C-4368-A5D6-05BBA234B3A1}"/>
    <cellStyle name="20% - Dekorfärg2 15 3 3" xfId="4353" xr:uid="{E6881333-6BD1-4468-A2DD-4A3B7D4B3514}"/>
    <cellStyle name="20% - Dekorfärg2 15 3_AFAB Per day" xfId="4354" xr:uid="{9B4B0D78-ED37-4272-B142-7549CF05BB00}"/>
    <cellStyle name="20% - Dekorfärg2 15 4" xfId="4355" xr:uid="{4B0FE12A-8FC5-4F65-B150-F198C798E13A}"/>
    <cellStyle name="20% - Dekorfärg2 15 4 2" xfId="4356" xr:uid="{337BB11E-5CCA-4B4F-A204-3A8846D9C879}"/>
    <cellStyle name="20% - Dekorfärg2 15 4 3" xfId="4357" xr:uid="{D95C9992-9028-40CA-B801-CA3835A51CD5}"/>
    <cellStyle name="20% - Dekorfärg2 15 4_AFAB Per day" xfId="4358" xr:uid="{38905150-1F32-41EC-8025-41A94FFDA2D0}"/>
    <cellStyle name="20% - Dekorfärg2 15 5" xfId="4359" xr:uid="{516A424B-EB8B-44DC-8533-26258D31B9A0}"/>
    <cellStyle name="20% - Dekorfärg2 15 5 2" xfId="4360" xr:uid="{1055DB44-7A10-4982-9B29-B30853B3165C}"/>
    <cellStyle name="20% - Dekorfärg2 15 5 3" xfId="4361" xr:uid="{989BE0A7-A139-4D8D-905D-17F45B93ADE0}"/>
    <cellStyle name="20% - Dekorfärg2 15 5_AFAB Per day" xfId="4362" xr:uid="{5ABA4019-82FA-46FD-83A6-26E445841EF5}"/>
    <cellStyle name="20% - Dekorfärg2 15 6" xfId="4363" xr:uid="{059B87E6-51D5-4B8E-8621-DA137F385B36}"/>
    <cellStyle name="20% - Dekorfärg2 15 6 2" xfId="4364" xr:uid="{C6F7563B-E791-41A2-B43C-08B016BFAF75}"/>
    <cellStyle name="20% - Dekorfärg2 15 6 3" xfId="4365" xr:uid="{EAC882B9-F267-4217-BF90-0B06EA60AFAF}"/>
    <cellStyle name="20% - Dekorfärg2 15 6_loan Q1 2013" xfId="4366" xr:uid="{60CDAE32-CB1B-40E0-B9D1-59B4A54CE4A7}"/>
    <cellStyle name="20% - Dekorfärg2 15 7" xfId="4367" xr:uid="{BA343384-4E0F-4150-B157-3F11736A68AC}"/>
    <cellStyle name="20% - Dekorfärg2 15 7 2" xfId="4368" xr:uid="{41E116E4-554B-4447-8C52-6B42CC9E2A01}"/>
    <cellStyle name="20% - Dekorfärg2 15 7 3" xfId="4369" xr:uid="{4943DA97-6D88-4B9F-90CE-6F614774F8B3}"/>
    <cellStyle name="20% - Dekorfärg2 15 7_loan Q1 2013" xfId="4370" xr:uid="{35EC077E-4CC0-4E21-AE3B-0F2A8EEDA0CF}"/>
    <cellStyle name="20% - Dekorfärg2 15 8" xfId="4371" xr:uid="{C2D9C613-BE69-4365-87A5-ACF4263FBF0C}"/>
    <cellStyle name="20% - Dekorfärg2 15 9" xfId="4372" xr:uid="{0B4EA734-E038-49E8-A75E-5CAB6B5D8606}"/>
    <cellStyle name="20% - Dekorfärg2 15_3. Loans" xfId="4373" xr:uid="{F33F6813-7F67-40BE-AA36-2DD3569CAC60}"/>
    <cellStyle name="20% - Dekorfärg2 16" xfId="4374" xr:uid="{3D5BFC10-71BE-4438-BB7D-38F7A916A79D}"/>
    <cellStyle name="20% - Dekorfärg2 16 10" xfId="34888" xr:uid="{0E8FB7DA-ECB9-4146-B1AE-001E6ADA1FCE}"/>
    <cellStyle name="20% - Dekorfärg2 16 2" xfId="4375" xr:uid="{3C4C52AF-A48F-4245-AF7B-63F140F02B13}"/>
    <cellStyle name="20% - Dekorfärg2 16 2 2" xfId="4376" xr:uid="{A7B16E84-62A2-499E-8C03-08AAADEC4265}"/>
    <cellStyle name="20% - Dekorfärg2 16 2 2 2" xfId="4377" xr:uid="{C61B0575-7D87-4EF0-AF3F-020E5CE3A3CD}"/>
    <cellStyle name="20% - Dekorfärg2 16 2 2_AFAB Per day" xfId="4378" xr:uid="{96D4076E-88AC-4418-A1B7-7118414BB344}"/>
    <cellStyle name="20% - Dekorfärg2 16 2 3" xfId="4379" xr:uid="{3CE69C5F-3B56-4A6D-9216-B4E9D9A05C2E}"/>
    <cellStyle name="20% - Dekorfärg2 16 2 4" xfId="31605" xr:uid="{75C48AE0-D8CB-49D6-A515-AEC14EFC4E50}"/>
    <cellStyle name="20% - Dekorfärg2 16 2_AFAB Per day" xfId="4380" xr:uid="{ED244AED-C058-48FB-9D8F-5C8B537A5F9E}"/>
    <cellStyle name="20% - Dekorfärg2 16 3" xfId="4381" xr:uid="{50F31C53-CF78-4313-8E36-C4964DC00669}"/>
    <cellStyle name="20% - Dekorfärg2 16 3 2" xfId="4382" xr:uid="{26A55F2F-694A-4578-A434-5818B1DF3775}"/>
    <cellStyle name="20% - Dekorfärg2 16 3 3" xfId="4383" xr:uid="{F318232B-BA95-4AEF-ABA7-905D01411AD7}"/>
    <cellStyle name="20% - Dekorfärg2 16 3_AFAB Per day" xfId="4384" xr:uid="{2038D809-C773-42F6-B784-D1581DAE3755}"/>
    <cellStyle name="20% - Dekorfärg2 16 4" xfId="4385" xr:uid="{677C7CF5-5253-4E6F-8944-4577AC8CD9E5}"/>
    <cellStyle name="20% - Dekorfärg2 16 4 2" xfId="4386" xr:uid="{68A9A2BA-2F80-4BCE-BBB8-6FD41AE4498D}"/>
    <cellStyle name="20% - Dekorfärg2 16 4 3" xfId="4387" xr:uid="{22C7FA12-D4E3-4F22-9BE7-376046CF7563}"/>
    <cellStyle name="20% - Dekorfärg2 16 4_AFAB Per day" xfId="4388" xr:uid="{23A496FB-790F-44FC-B4AD-8E697406D454}"/>
    <cellStyle name="20% - Dekorfärg2 16 5" xfId="4389" xr:uid="{71522F11-EFA8-4B83-ACD9-73D371168778}"/>
    <cellStyle name="20% - Dekorfärg2 16 5 2" xfId="4390" xr:uid="{F8F42E25-30F6-43F6-82EB-C7A6B1CA199C}"/>
    <cellStyle name="20% - Dekorfärg2 16 5 3" xfId="4391" xr:uid="{A2D1E8CF-9E0B-4E9C-9361-BCB8FE3C659A}"/>
    <cellStyle name="20% - Dekorfärg2 16 5_AFAB Per day" xfId="4392" xr:uid="{82A7C76A-7359-4020-A252-9632D11BDD06}"/>
    <cellStyle name="20% - Dekorfärg2 16 6" xfId="4393" xr:uid="{820904A8-F9D5-41BE-A3CF-9E0064AEEA20}"/>
    <cellStyle name="20% - Dekorfärg2 16 6 2" xfId="4394" xr:uid="{B017DBDC-4646-4D58-83E5-793DD17E1071}"/>
    <cellStyle name="20% - Dekorfärg2 16 6 3" xfId="4395" xr:uid="{E83CD5EC-E8D0-4CD4-9CA8-B96CA8ED3B8F}"/>
    <cellStyle name="20% - Dekorfärg2 16 6_loan Q1 2013" xfId="4396" xr:uid="{42690EA8-0A65-441E-8528-6B08C2F5D6C6}"/>
    <cellStyle name="20% - Dekorfärg2 16 7" xfId="4397" xr:uid="{9104A9FA-D0B0-4E11-B762-B2B076419481}"/>
    <cellStyle name="20% - Dekorfärg2 16 7 2" xfId="4398" xr:uid="{5179F53E-8CD7-4CB2-AD09-4C82851890F6}"/>
    <cellStyle name="20% - Dekorfärg2 16 7 3" xfId="4399" xr:uid="{34A23526-0407-4831-99F7-4EFC45B22A48}"/>
    <cellStyle name="20% - Dekorfärg2 16 7_loan Q1 2013" xfId="4400" xr:uid="{ED85C872-6A4F-4271-814D-065B543F16E0}"/>
    <cellStyle name="20% - Dekorfärg2 16 8" xfId="4401" xr:uid="{09D44FCF-9489-4E2F-8C34-A4263A078E9E}"/>
    <cellStyle name="20% - Dekorfärg2 16 9" xfId="4402" xr:uid="{86B58C6D-2A64-4593-8775-46CE1891A6E6}"/>
    <cellStyle name="20% - Dekorfärg2 16_3. Loans" xfId="4403" xr:uid="{4A69186D-4214-4CBC-B94A-EFEAD73A75D8}"/>
    <cellStyle name="20% - Dekorfärg2 17" xfId="4404" xr:uid="{7875EDF7-A550-4E2D-8962-34A52E46303B}"/>
    <cellStyle name="20% - Dekorfärg2 17 10" xfId="34889" xr:uid="{67AB9A6F-E221-47BE-8225-7E83F11DF576}"/>
    <cellStyle name="20% - Dekorfärg2 17 2" xfId="4405" xr:uid="{70AFFB6E-674D-4C68-8DE0-28D9EA257E82}"/>
    <cellStyle name="20% - Dekorfärg2 17 2 2" xfId="4406" xr:uid="{5660BE46-A50A-49CF-B67A-A82630F4BE7E}"/>
    <cellStyle name="20% - Dekorfärg2 17 2 2 2" xfId="4407" xr:uid="{306DF967-A821-4F88-9E34-417ED547D1AF}"/>
    <cellStyle name="20% - Dekorfärg2 17 2 2_AFAB Per day" xfId="4408" xr:uid="{CC041063-A782-4BBA-8848-BC1681BA75EB}"/>
    <cellStyle name="20% - Dekorfärg2 17 2 3" xfId="4409" xr:uid="{F534BC42-38A0-49AE-AC8C-1F87082326FB}"/>
    <cellStyle name="20% - Dekorfärg2 17 2 4" xfId="31606" xr:uid="{3B5527D3-CF08-4823-9947-9B8C718211E0}"/>
    <cellStyle name="20% - Dekorfärg2 17 2_AFAB Per day" xfId="4410" xr:uid="{8D15EE36-698B-4B5E-9115-3D3570D3B7C1}"/>
    <cellStyle name="20% - Dekorfärg2 17 3" xfId="4411" xr:uid="{BC149A8A-EAA0-4FDF-8ABA-6376F05BF0C8}"/>
    <cellStyle name="20% - Dekorfärg2 17 3 2" xfId="4412" xr:uid="{2EFF7FBB-DA22-46F1-B306-293761E9BD14}"/>
    <cellStyle name="20% - Dekorfärg2 17 3 3" xfId="4413" xr:uid="{26F51ECB-AACD-429F-AF21-904C63C67801}"/>
    <cellStyle name="20% - Dekorfärg2 17 3_AFAB Per day" xfId="4414" xr:uid="{3A220A78-050F-4D62-92BA-CE8891473595}"/>
    <cellStyle name="20% - Dekorfärg2 17 4" xfId="4415" xr:uid="{6DABA115-E293-44E4-9945-C65E03E027DD}"/>
    <cellStyle name="20% - Dekorfärg2 17 4 2" xfId="4416" xr:uid="{17AEF45F-E61E-470C-AEAD-2545A03F3014}"/>
    <cellStyle name="20% - Dekorfärg2 17 4 3" xfId="4417" xr:uid="{FFA01907-B0A5-4EC6-B813-C67189AF241F}"/>
    <cellStyle name="20% - Dekorfärg2 17 4_AFAB Per day" xfId="4418" xr:uid="{91989E72-5283-405C-B657-18AF405EC1E4}"/>
    <cellStyle name="20% - Dekorfärg2 17 5" xfId="4419" xr:uid="{D20E7CC0-95DC-4183-9212-DCE5BB9E406B}"/>
    <cellStyle name="20% - Dekorfärg2 17 5 2" xfId="4420" xr:uid="{79DE8F3F-6649-44F0-81EA-CB398CB9FAE4}"/>
    <cellStyle name="20% - Dekorfärg2 17 5 3" xfId="4421" xr:uid="{A4DC976C-285A-4735-8767-0387E47DDA51}"/>
    <cellStyle name="20% - Dekorfärg2 17 5_AFAB Per day" xfId="4422" xr:uid="{4ACB0361-E31B-475C-813B-626877535A7C}"/>
    <cellStyle name="20% - Dekorfärg2 17 6" xfId="4423" xr:uid="{4E8D66A6-FC35-40CC-9721-1BCCE04B9765}"/>
    <cellStyle name="20% - Dekorfärg2 17 6 2" xfId="4424" xr:uid="{B5EA98BA-3A4B-448B-A23C-11C183EF6372}"/>
    <cellStyle name="20% - Dekorfärg2 17 6 3" xfId="4425" xr:uid="{C7BDAD74-9562-442D-A4CE-8374B9A494CC}"/>
    <cellStyle name="20% - Dekorfärg2 17 6_loan Q1 2013" xfId="4426" xr:uid="{D0FCC1A9-13C3-4F55-B987-30BDFAA63C49}"/>
    <cellStyle name="20% - Dekorfärg2 17 7" xfId="4427" xr:uid="{F843A35F-18A8-4C1B-8C65-C34775A11055}"/>
    <cellStyle name="20% - Dekorfärg2 17 7 2" xfId="4428" xr:uid="{9FBA2B24-37CB-428F-97BD-73C004338E55}"/>
    <cellStyle name="20% - Dekorfärg2 17 7 3" xfId="4429" xr:uid="{154DAA93-303D-411A-AF11-68A9575E2D69}"/>
    <cellStyle name="20% - Dekorfärg2 17 7_loan Q1 2013" xfId="4430" xr:uid="{BA445C80-6B0F-43BD-B885-15C21D36677A}"/>
    <cellStyle name="20% - Dekorfärg2 17 8" xfId="4431" xr:uid="{A8A398FF-022C-4B52-9D3F-23D91ABB31F4}"/>
    <cellStyle name="20% - Dekorfärg2 17 9" xfId="4432" xr:uid="{BEE7A40E-4E36-4C5E-AB85-A9AE3FB83D77}"/>
    <cellStyle name="20% - Dekorfärg2 17_3. Loans" xfId="4433" xr:uid="{9847B8CE-C6BA-4D2C-A861-810825641E5B}"/>
    <cellStyle name="20% - Dekorfärg2 18" xfId="4434" xr:uid="{242D97C9-EA3D-4300-ACEE-4AC6446CEF97}"/>
    <cellStyle name="20% - Dekorfärg2 18 10" xfId="34890" xr:uid="{298E1EA5-FB51-4AD3-81F3-64E36DC8939E}"/>
    <cellStyle name="20% - Dekorfärg2 18 2" xfId="4435" xr:uid="{0833F4CB-E6DC-42B0-8D2D-F048C83E951F}"/>
    <cellStyle name="20% - Dekorfärg2 18 2 2" xfId="4436" xr:uid="{4E1702A8-67A7-4AAE-9BE3-2F1F1948DFF0}"/>
    <cellStyle name="20% - Dekorfärg2 18 2 2 2" xfId="4437" xr:uid="{4FDCFD56-77B1-466D-89AF-E603D4A9283E}"/>
    <cellStyle name="20% - Dekorfärg2 18 2 2_AFAB Per day" xfId="4438" xr:uid="{9EDCBAA2-3A99-4F9A-9E4D-BD3B798E2DD6}"/>
    <cellStyle name="20% - Dekorfärg2 18 2 3" xfId="4439" xr:uid="{51973F75-4DB8-401A-B2CB-6CCCA893C839}"/>
    <cellStyle name="20% - Dekorfärg2 18 2 4" xfId="31607" xr:uid="{079504A2-E755-4E99-9113-1DBAA103E57E}"/>
    <cellStyle name="20% - Dekorfärg2 18 2_AFAB Per day" xfId="4440" xr:uid="{99746F1F-AF14-4634-BCE7-D48496F0A851}"/>
    <cellStyle name="20% - Dekorfärg2 18 3" xfId="4441" xr:uid="{B0AFBD45-25CF-4947-B6FB-5CD31F392177}"/>
    <cellStyle name="20% - Dekorfärg2 18 3 2" xfId="4442" xr:uid="{3F52748A-7A32-4C48-B3BE-52C3ACD5AEA7}"/>
    <cellStyle name="20% - Dekorfärg2 18 3 3" xfId="4443" xr:uid="{754D0DFF-2120-4CD0-B8ED-BA2D2C73D1A6}"/>
    <cellStyle name="20% - Dekorfärg2 18 3_AFAB Per day" xfId="4444" xr:uid="{D05265B8-BC90-41E8-9C7D-92DFA57A7B29}"/>
    <cellStyle name="20% - Dekorfärg2 18 4" xfId="4445" xr:uid="{94E529BE-CBBA-49D4-B0AC-2E8F31769EA2}"/>
    <cellStyle name="20% - Dekorfärg2 18 4 2" xfId="4446" xr:uid="{C3715FAB-ADAD-4494-81E4-513D1D06E324}"/>
    <cellStyle name="20% - Dekorfärg2 18 4 3" xfId="4447" xr:uid="{545D2525-57DD-4C31-8F00-C0F660429C2F}"/>
    <cellStyle name="20% - Dekorfärg2 18 4_AFAB Per day" xfId="4448" xr:uid="{ABCB0733-5935-4A18-A6DD-7979E9217D5D}"/>
    <cellStyle name="20% - Dekorfärg2 18 5" xfId="4449" xr:uid="{3E82F0D1-CE6E-49D0-99CF-D803EC3EDA88}"/>
    <cellStyle name="20% - Dekorfärg2 18 5 2" xfId="4450" xr:uid="{F78B9D37-AEB4-4E9C-9656-89A4F77A46E4}"/>
    <cellStyle name="20% - Dekorfärg2 18 5 3" xfId="4451" xr:uid="{E6814592-219A-4339-BBB0-05E0CBD84C7C}"/>
    <cellStyle name="20% - Dekorfärg2 18 5_AFAB Per day" xfId="4452" xr:uid="{89D5B35F-6BA7-45CD-B76F-460E1CA64BAE}"/>
    <cellStyle name="20% - Dekorfärg2 18 6" xfId="4453" xr:uid="{BA20C2FD-E05A-4FCE-ADD1-2BC76CA6AF66}"/>
    <cellStyle name="20% - Dekorfärg2 18 6 2" xfId="4454" xr:uid="{B5072D1D-C201-448E-8482-46134F790B53}"/>
    <cellStyle name="20% - Dekorfärg2 18 6 3" xfId="4455" xr:uid="{F97317CC-94D0-4087-BF24-20D2A5F503FE}"/>
    <cellStyle name="20% - Dekorfärg2 18 6_loan Q1 2013" xfId="4456" xr:uid="{BFFA3A07-21A2-44A1-A4AC-56A71391B66A}"/>
    <cellStyle name="20% - Dekorfärg2 18 7" xfId="4457" xr:uid="{68BACEE8-98DE-4888-88D6-2D73A1B464F7}"/>
    <cellStyle name="20% - Dekorfärg2 18 7 2" xfId="4458" xr:uid="{1F2F9EAC-68E6-46CA-A375-6EC49C788504}"/>
    <cellStyle name="20% - Dekorfärg2 18 7 3" xfId="4459" xr:uid="{4E42C6CC-5F37-4E5E-9D93-EA51F477542A}"/>
    <cellStyle name="20% - Dekorfärg2 18 7_loan Q1 2013" xfId="4460" xr:uid="{47F9E162-718E-46E8-96F6-627A145C3BF5}"/>
    <cellStyle name="20% - Dekorfärg2 18 8" xfId="4461" xr:uid="{889AB343-ECEB-4544-8925-0E73924CF310}"/>
    <cellStyle name="20% - Dekorfärg2 18 9" xfId="4462" xr:uid="{FF225B6D-867C-4BA8-B8A5-EE2A88959784}"/>
    <cellStyle name="20% - Dekorfärg2 18_3. Loans" xfId="4463" xr:uid="{54EB365E-B1DE-4711-8182-F964898BDCD1}"/>
    <cellStyle name="20% - Dekorfärg2 19" xfId="4464" xr:uid="{596E45D1-507C-4196-BDFB-7E5546796154}"/>
    <cellStyle name="20% - Dekorfärg2 19 10" xfId="34891" xr:uid="{1E7F6C07-D43F-4D72-BA30-C18B188AD32E}"/>
    <cellStyle name="20% - Dekorfärg2 19 2" xfId="4465" xr:uid="{BA7AADE9-032C-4A58-B3DA-CEE3F1B766CD}"/>
    <cellStyle name="20% - Dekorfärg2 19 2 2" xfId="4466" xr:uid="{D807D629-0EF9-424B-9FE8-F3C1E0488E63}"/>
    <cellStyle name="20% - Dekorfärg2 19 2 2 2" xfId="4467" xr:uid="{31AE534A-8B58-4074-A91E-D07CB488F38A}"/>
    <cellStyle name="20% - Dekorfärg2 19 2 2_AFAB Per day" xfId="4468" xr:uid="{F93DEC17-DC97-487A-A308-CCF3130A75E9}"/>
    <cellStyle name="20% - Dekorfärg2 19 2 3" xfId="4469" xr:uid="{5A38BAC7-C812-4232-A525-8098335698BB}"/>
    <cellStyle name="20% - Dekorfärg2 19 2 4" xfId="31608" xr:uid="{070505B9-D654-4B05-BFE6-B7C002E02DC6}"/>
    <cellStyle name="20% - Dekorfärg2 19 2_AFAB Per day" xfId="4470" xr:uid="{8201B0C3-57F3-486A-B3AA-51B5EBB96E55}"/>
    <cellStyle name="20% - Dekorfärg2 19 3" xfId="4471" xr:uid="{5087BD66-740E-4618-910A-4438A3224452}"/>
    <cellStyle name="20% - Dekorfärg2 19 3 2" xfId="4472" xr:uid="{66B11F31-4959-41D5-8CD3-F60EACB865F5}"/>
    <cellStyle name="20% - Dekorfärg2 19 3 3" xfId="4473" xr:uid="{10228430-12EB-4D84-A77F-B2F1F51CDA5C}"/>
    <cellStyle name="20% - Dekorfärg2 19 3_AFAB Per day" xfId="4474" xr:uid="{A9EEBE7C-C0DB-4DF8-B063-5C5FCEAE2987}"/>
    <cellStyle name="20% - Dekorfärg2 19 4" xfId="4475" xr:uid="{C4D4BBFF-9257-4760-B174-000C9ADDDCBD}"/>
    <cellStyle name="20% - Dekorfärg2 19 4 2" xfId="4476" xr:uid="{195DDEC5-4053-4F9A-97BC-6A848FF0067F}"/>
    <cellStyle name="20% - Dekorfärg2 19 4 3" xfId="4477" xr:uid="{632F90D6-68EC-443B-A715-8D428EF6AE66}"/>
    <cellStyle name="20% - Dekorfärg2 19 4_AFAB Per day" xfId="4478" xr:uid="{F437DAD1-F1FC-46F8-85C3-654884A69B5A}"/>
    <cellStyle name="20% - Dekorfärg2 19 5" xfId="4479" xr:uid="{273E0952-9BF2-436D-8B06-FF93C80E7316}"/>
    <cellStyle name="20% - Dekorfärg2 19 5 2" xfId="4480" xr:uid="{CEE8AE59-0002-4C66-A31B-1249E37A9B2D}"/>
    <cellStyle name="20% - Dekorfärg2 19 5 3" xfId="4481" xr:uid="{03197F12-9A19-4C09-B21D-3FC18823DAE7}"/>
    <cellStyle name="20% - Dekorfärg2 19 5_AFAB Per day" xfId="4482" xr:uid="{5854E13A-C383-4A9B-82D9-CAC26A31A799}"/>
    <cellStyle name="20% - Dekorfärg2 19 6" xfId="4483" xr:uid="{3FC7656D-12BE-4693-BBA3-0C5F1058DD37}"/>
    <cellStyle name="20% - Dekorfärg2 19 6 2" xfId="4484" xr:uid="{457A6CE5-ABC7-4AA8-9906-0E5BFD346FAE}"/>
    <cellStyle name="20% - Dekorfärg2 19 6 3" xfId="4485" xr:uid="{2BE221B3-DF0C-4465-B772-AF2030A017E4}"/>
    <cellStyle name="20% - Dekorfärg2 19 6_loan Q1 2013" xfId="4486" xr:uid="{64200512-981E-4ED3-AAB0-77025E389B72}"/>
    <cellStyle name="20% - Dekorfärg2 19 7" xfId="4487" xr:uid="{75F7F5EF-851E-4094-AC47-646BA6067782}"/>
    <cellStyle name="20% - Dekorfärg2 19 7 2" xfId="4488" xr:uid="{10071F70-D9B7-4E6F-95A7-AD0B20BB4EF3}"/>
    <cellStyle name="20% - Dekorfärg2 19 7 3" xfId="4489" xr:uid="{F22C05BC-BF94-47B9-93F8-85C2C8529CD1}"/>
    <cellStyle name="20% - Dekorfärg2 19 7_loan Q1 2013" xfId="4490" xr:uid="{290BECA4-C52C-43AF-8D60-7DAD70578DC8}"/>
    <cellStyle name="20% - Dekorfärg2 19 8" xfId="4491" xr:uid="{2C735D99-6C77-4B33-BE5F-404B043F9C60}"/>
    <cellStyle name="20% - Dekorfärg2 19 9" xfId="4492" xr:uid="{A2A1538E-E017-46F1-84FC-5EDB37F72F3F}"/>
    <cellStyle name="20% - Dekorfärg2 19_3. Loans" xfId="4493" xr:uid="{0B21999C-5BB6-4D1D-9860-58F62FCDD9C6}"/>
    <cellStyle name="20% - Dekorfärg2 2" xfId="58" xr:uid="{B9E54752-D1B7-4478-A211-945AD4F25B5F}"/>
    <cellStyle name="20% - Dekorfärg2 2 10" xfId="34892" xr:uid="{E41EE0A9-3307-4295-A1C1-13E44ABC0270}"/>
    <cellStyle name="20% - Dekorfärg2 2 11" xfId="44653" xr:uid="{FF51C936-52CF-46F5-B95E-DB8732DD6390}"/>
    <cellStyle name="20% - Dekorfärg2 2 2" xfId="4494" xr:uid="{A4D34217-F280-443A-9D88-D8CB20E3507E}"/>
    <cellStyle name="20% - Dekorfärg2 2 2 2" xfId="4495" xr:uid="{764433E5-30C3-4FF8-B9BE-AAE8664E18CB}"/>
    <cellStyle name="20% - Dekorfärg2 2 2 2 2" xfId="4496" xr:uid="{B0ACCE74-3DE0-4943-9FA4-2D7E1CFA12A1}"/>
    <cellStyle name="20% - Dekorfärg2 2 2 2 3" xfId="31609" xr:uid="{7B70FF56-6D96-4EC9-B5BE-40D506BDD52F}"/>
    <cellStyle name="20% - Dekorfärg2 2 2 2_AFAB Per day" xfId="4497" xr:uid="{F16F3E70-5745-4FA8-8112-475F91034C90}"/>
    <cellStyle name="20% - Dekorfärg2 2 2 3" xfId="4498" xr:uid="{50A5FAA1-4422-4B58-9FF9-3C34C94448FE}"/>
    <cellStyle name="20% - Dekorfärg2 2 2 3 2" xfId="4499" xr:uid="{51E202DF-4D01-4DC6-AA43-E1FEADECF2E3}"/>
    <cellStyle name="20% - Dekorfärg2 2 2 3_AFAB Per day" xfId="4500" xr:uid="{C3589EE9-2E8C-46AA-9533-3653190D975D}"/>
    <cellStyle name="20% - Dekorfärg2 2 2 4" xfId="4501" xr:uid="{DBF921ED-18C1-42DD-BE28-AFA99B806C39}"/>
    <cellStyle name="20% - Dekorfärg2 2 2 5" xfId="4502" xr:uid="{3DB2AA4E-97DE-4604-B281-2865ED787EA6}"/>
    <cellStyle name="20% - Dekorfärg2 2 2 6" xfId="31610" xr:uid="{ED41DBF0-2C40-453D-9D2A-DCC3C893EE7A}"/>
    <cellStyle name="20% - Dekorfärg2 2 2 6 2" xfId="31611" xr:uid="{51891A23-E54C-4A36-AC8F-00F7640D2F54}"/>
    <cellStyle name="20% - Dekorfärg2 2 2 7" xfId="34893" xr:uid="{54C41C97-3C75-4774-9889-E852413DB04C}"/>
    <cellStyle name="20% - Dekorfärg2 2 2 8" xfId="39522" xr:uid="{279DB64A-D4D5-46E1-8DFF-F672657BC54B}"/>
    <cellStyle name="20% - Dekorfärg2 2 2_3. Loans" xfId="4503" xr:uid="{6BE25592-1AB0-4728-8A60-E2FDBDC48436}"/>
    <cellStyle name="20% - Dekorfärg2 2 3" xfId="4504" xr:uid="{3AFEC6EF-39CB-4BA7-B051-875E290571F0}"/>
    <cellStyle name="20% - Dekorfärg2 2 3 2" xfId="4505" xr:uid="{05E110E6-04E7-4F01-BB34-91A677669280}"/>
    <cellStyle name="20% - Dekorfärg2 2 3 2 2" xfId="4506" xr:uid="{05B7D25E-695F-492E-BFA3-544BF30ACE5B}"/>
    <cellStyle name="20% - Dekorfärg2 2 3 2 3" xfId="31612" xr:uid="{AA11E70B-8EB8-4F4F-B711-3B9F017D8581}"/>
    <cellStyle name="20% - Dekorfärg2 2 3 2_AFAB Per day" xfId="4507" xr:uid="{E82CF04F-FBA0-4DF2-A3CF-80EE50D8A237}"/>
    <cellStyle name="20% - Dekorfärg2 2 3 3" xfId="4508" xr:uid="{39B7DF57-2B81-4118-9582-77E4D1A0AAF9}"/>
    <cellStyle name="20% - Dekorfärg2 2 3 3 2" xfId="4509" xr:uid="{BCA5D3D4-9BEC-4FBB-836C-2804B9D5E010}"/>
    <cellStyle name="20% - Dekorfärg2 2 3 3_AFAB Per day" xfId="4510" xr:uid="{122E16CA-6E6C-47D0-AF0A-3145FBCC6C02}"/>
    <cellStyle name="20% - Dekorfärg2 2 3 4" xfId="4511" xr:uid="{1443B131-1F25-4586-8EC7-726F1DCA5ECE}"/>
    <cellStyle name="20% - Dekorfärg2 2 3 5" xfId="4512" xr:uid="{9E82AF91-2272-4D17-AEA5-B5F9186E18DA}"/>
    <cellStyle name="20% - Dekorfärg2 2 3 6" xfId="31613" xr:uid="{A7F72FBA-23EA-4267-B466-3D9939486408}"/>
    <cellStyle name="20% - Dekorfärg2 2 3 7" xfId="34894" xr:uid="{212B2FF5-2238-4F88-A524-CA14E09A99F4}"/>
    <cellStyle name="20% - Dekorfärg2 2 3 8" xfId="39521" xr:uid="{4D608197-89EA-4240-A004-05B87BD4BD25}"/>
    <cellStyle name="20% - Dekorfärg2 2 3_3. Loans" xfId="4513" xr:uid="{45612813-C776-435B-A00C-54339FC283E3}"/>
    <cellStyle name="20% - Dekorfärg2 2 4" xfId="4514" xr:uid="{9D6C1946-0459-4E4F-82C2-7BC3858DEDA0}"/>
    <cellStyle name="20% - Dekorfärg2 2 4 2" xfId="4515" xr:uid="{C8F3E05C-1584-48AE-80AD-796E1E44C859}"/>
    <cellStyle name="20% - Dekorfärg2 2 4 2 2" xfId="4516" xr:uid="{21C3D418-0133-45D9-95AC-F9364AE032E1}"/>
    <cellStyle name="20% - Dekorfärg2 2 4 2_AFAB Per day" xfId="4517" xr:uid="{462561DA-19A5-4D37-BCF0-11CE8127750D}"/>
    <cellStyle name="20% - Dekorfärg2 2 4 3" xfId="4518" xr:uid="{B3B79F76-731F-46FB-8C8F-8197C55EA28D}"/>
    <cellStyle name="20% - Dekorfärg2 2 4 4" xfId="4519" xr:uid="{2163284F-B4A7-43B3-94E1-4F13C3F9EB78}"/>
    <cellStyle name="20% - Dekorfärg2 2 4 5" xfId="31614" xr:uid="{CD52EF73-A068-4114-A0A4-2820AC190CFD}"/>
    <cellStyle name="20% - Dekorfärg2 2 4_AFAB Per day" xfId="4520" xr:uid="{8E099FC1-D953-4F73-9906-14EB0CDEA865}"/>
    <cellStyle name="20% - Dekorfärg2 2 5" xfId="4521" xr:uid="{92F55E83-2B0F-4F57-AF38-445DC282466B}"/>
    <cellStyle name="20% - Dekorfärg2 2 5 2" xfId="4522" xr:uid="{A87FE66E-E989-47A2-BBFB-CEF6AFB5420F}"/>
    <cellStyle name="20% - Dekorfärg2 2 5 3" xfId="4523" xr:uid="{1611D8A8-F0D4-4928-9377-4977DAED3237}"/>
    <cellStyle name="20% - Dekorfärg2 2 5_AFAB Per day" xfId="4524" xr:uid="{8D0F9C5A-493E-4F6B-804E-9B5B8DCD4E96}"/>
    <cellStyle name="20% - Dekorfärg2 2 6" xfId="4525" xr:uid="{3AE05CB7-5709-41BD-8FA1-A017131B6D3D}"/>
    <cellStyle name="20% - Dekorfärg2 2 6 2" xfId="4526" xr:uid="{1247399B-931D-452B-B275-B8954A24BE08}"/>
    <cellStyle name="20% - Dekorfärg2 2 6 3" xfId="4527" xr:uid="{02C2C91A-3A83-4242-9F76-25CE8EAAB65C}"/>
    <cellStyle name="20% - Dekorfärg2 2 6_AFAB Per day" xfId="4528" xr:uid="{3EC403D5-11A9-4D8B-AE6F-5EABC40A01EB}"/>
    <cellStyle name="20% - Dekorfärg2 2 7" xfId="4529" xr:uid="{1F0AAC65-E5DF-4082-A631-4EA4A0547170}"/>
    <cellStyle name="20% - Dekorfärg2 2 7 2" xfId="4530" xr:uid="{B2BEA6F0-8E01-47DE-A666-40A509518275}"/>
    <cellStyle name="20% - Dekorfärg2 2 7 3" xfId="4531" xr:uid="{21468E9E-40C4-40BC-9749-FA495E702F62}"/>
    <cellStyle name="20% - Dekorfärg2 2 7_AFAB Per day" xfId="4532" xr:uid="{0B5B43A2-830D-41B1-BBAD-2F59B9568C45}"/>
    <cellStyle name="20% - Dekorfärg2 2 8" xfId="4533" xr:uid="{D72D3053-35BE-49DA-B9CA-F53C3D280620}"/>
    <cellStyle name="20% - Dekorfärg2 2 8 2" xfId="31615" xr:uid="{5D6AAC68-791D-4DB1-9B2C-7FF25BC487AD}"/>
    <cellStyle name="20% - Dekorfärg2 2 9" xfId="4534" xr:uid="{8FE223F7-B1AF-46AB-85DD-89CC99501FD8}"/>
    <cellStyle name="20% - Dekorfärg2 2_3. Loans" xfId="4535" xr:uid="{8797B129-0355-490D-B7A8-C6208A5DA183}"/>
    <cellStyle name="20% - Dekorfärg2 20" xfId="4536" xr:uid="{48F09B5F-4624-4B7D-A985-CB077A7542E5}"/>
    <cellStyle name="20% - Dekorfärg2 20 10" xfId="34895" xr:uid="{6D455B56-25E7-4571-B1B8-2B5A3298777D}"/>
    <cellStyle name="20% - Dekorfärg2 20 2" xfId="4537" xr:uid="{A74F76EF-83F8-4483-8F04-464402CB341D}"/>
    <cellStyle name="20% - Dekorfärg2 20 2 2" xfId="4538" xr:uid="{628F1F8C-C619-4558-89B3-60FF594110BE}"/>
    <cellStyle name="20% - Dekorfärg2 20 2 2 2" xfId="4539" xr:uid="{C6296514-D7AF-4CB5-8B9C-7D00492F107D}"/>
    <cellStyle name="20% - Dekorfärg2 20 2 2_AFAB Per day" xfId="4540" xr:uid="{F0F6590B-A6C7-470D-9EC9-2CF93ECF61C5}"/>
    <cellStyle name="20% - Dekorfärg2 20 2 3" xfId="4541" xr:uid="{7CB29D30-4027-4234-999D-79E3D2BDBBFC}"/>
    <cellStyle name="20% - Dekorfärg2 20 2 4" xfId="31616" xr:uid="{ABB4173D-6BC5-4269-BBA2-32527F8E1693}"/>
    <cellStyle name="20% - Dekorfärg2 20 2_AFAB Per day" xfId="4542" xr:uid="{8C061402-94B9-4299-87F7-50C34D85D2B1}"/>
    <cellStyle name="20% - Dekorfärg2 20 3" xfId="4543" xr:uid="{EF5531D8-6BB7-4CA2-9616-8E4BAFFB31EF}"/>
    <cellStyle name="20% - Dekorfärg2 20 3 2" xfId="4544" xr:uid="{0E1095E1-7C1B-4F64-8A28-BE0D1CB587F4}"/>
    <cellStyle name="20% - Dekorfärg2 20 3 3" xfId="4545" xr:uid="{3F079BBC-61A1-4611-8C8D-DD44DC30FD6C}"/>
    <cellStyle name="20% - Dekorfärg2 20 3_AFAB Per day" xfId="4546" xr:uid="{53A6F1D0-FD3E-49B2-B2E7-839276DED2B3}"/>
    <cellStyle name="20% - Dekorfärg2 20 4" xfId="4547" xr:uid="{4EA10687-678D-4FD2-BC75-B4CF1EB38034}"/>
    <cellStyle name="20% - Dekorfärg2 20 4 2" xfId="4548" xr:uid="{6C9FCDAE-CB0B-41FD-9259-E1F806D3F4B1}"/>
    <cellStyle name="20% - Dekorfärg2 20 4 3" xfId="4549" xr:uid="{998B377A-AD60-4AEF-8734-888C6942E4A8}"/>
    <cellStyle name="20% - Dekorfärg2 20 4_AFAB Per day" xfId="4550" xr:uid="{21965BF9-BF1A-4F52-A356-ED901E34A346}"/>
    <cellStyle name="20% - Dekorfärg2 20 5" xfId="4551" xr:uid="{9A414B9B-5FAC-45F6-B19C-7E13C36117FF}"/>
    <cellStyle name="20% - Dekorfärg2 20 5 2" xfId="4552" xr:uid="{555C46B1-6CBD-4D4B-98CA-B805830A1F49}"/>
    <cellStyle name="20% - Dekorfärg2 20 5 3" xfId="4553" xr:uid="{79E2CD04-FDEE-426B-A7DB-CDC8E43D28BA}"/>
    <cellStyle name="20% - Dekorfärg2 20 5_AFAB Per day" xfId="4554" xr:uid="{FF3832C1-830D-4EB7-BDA1-E2B6CB174B52}"/>
    <cellStyle name="20% - Dekorfärg2 20 6" xfId="4555" xr:uid="{82E365F4-A066-4270-9434-F5511799FAC6}"/>
    <cellStyle name="20% - Dekorfärg2 20 6 2" xfId="4556" xr:uid="{0ADA3C49-0E45-44CB-91C3-A23D8E481F94}"/>
    <cellStyle name="20% - Dekorfärg2 20 6 3" xfId="4557" xr:uid="{45A71BD3-D29D-4C30-8475-C360EE5E2EC7}"/>
    <cellStyle name="20% - Dekorfärg2 20 6_loan Q1 2013" xfId="4558" xr:uid="{E905ACB1-A265-464F-AD2C-9C303DB554B4}"/>
    <cellStyle name="20% - Dekorfärg2 20 7" xfId="4559" xr:uid="{5F7CF2E4-9172-482C-A306-039FD7910CC3}"/>
    <cellStyle name="20% - Dekorfärg2 20 7 2" xfId="4560" xr:uid="{454F775B-0A62-486E-8298-981BCB5182B2}"/>
    <cellStyle name="20% - Dekorfärg2 20 7 3" xfId="4561" xr:uid="{D632E746-634A-40CE-8B58-34E7447ABC36}"/>
    <cellStyle name="20% - Dekorfärg2 20 7_loan Q1 2013" xfId="4562" xr:uid="{360A6B2F-E2B8-4CA0-93DA-243048C629F3}"/>
    <cellStyle name="20% - Dekorfärg2 20 8" xfId="4563" xr:uid="{66E5F0E5-4531-4590-A919-1069F01B098B}"/>
    <cellStyle name="20% - Dekorfärg2 20 9" xfId="4564" xr:uid="{2C5EB84D-B268-4E37-9602-74C75518DD53}"/>
    <cellStyle name="20% - Dekorfärg2 20_3. Loans" xfId="4565" xr:uid="{870B04A7-75FB-45AC-AA95-2E0C98F6D590}"/>
    <cellStyle name="20% - Dekorfärg2 21" xfId="4566" xr:uid="{7C70B53E-AAF3-44BC-9E1F-A9B8090E9F40}"/>
    <cellStyle name="20% - Dekorfärg2 21 10" xfId="34896" xr:uid="{696E0401-BC93-40CB-A609-DF6EE20F6FF2}"/>
    <cellStyle name="20% - Dekorfärg2 21 2" xfId="4567" xr:uid="{187E31DD-AFA4-4995-8A47-2323B6CA3FA2}"/>
    <cellStyle name="20% - Dekorfärg2 21 2 2" xfId="4568" xr:uid="{6A988BC6-3E42-4B15-A154-15E96D662E0B}"/>
    <cellStyle name="20% - Dekorfärg2 21 2 2 2" xfId="4569" xr:uid="{AB1E7F85-FF13-4615-A607-DDF136F7AEF7}"/>
    <cellStyle name="20% - Dekorfärg2 21 2 2_AFAB Per day" xfId="4570" xr:uid="{391FFE62-F85A-4C74-8001-0ECA4DA931B0}"/>
    <cellStyle name="20% - Dekorfärg2 21 2 3" xfId="4571" xr:uid="{B4E0F480-02CF-48F0-9E2B-B2E0435C3B97}"/>
    <cellStyle name="20% - Dekorfärg2 21 2 4" xfId="31617" xr:uid="{8C1BEC91-5E9C-458F-AD23-B0B3D1FE1432}"/>
    <cellStyle name="20% - Dekorfärg2 21 2_AFAB Per day" xfId="4572" xr:uid="{E1A33B3D-406C-4097-BC15-E4AD995C928A}"/>
    <cellStyle name="20% - Dekorfärg2 21 3" xfId="4573" xr:uid="{405224A4-283B-4C89-8084-6876C7A9C687}"/>
    <cellStyle name="20% - Dekorfärg2 21 3 2" xfId="4574" xr:uid="{46BCA6B9-E10C-4ED0-82A5-1629004A6230}"/>
    <cellStyle name="20% - Dekorfärg2 21 3 3" xfId="4575" xr:uid="{D8D9307F-5391-42F2-A81C-80622F47AE2D}"/>
    <cellStyle name="20% - Dekorfärg2 21 3_AFAB Per day" xfId="4576" xr:uid="{8D9FD3F0-5DC6-46F8-BD40-79A32DEB2E8B}"/>
    <cellStyle name="20% - Dekorfärg2 21 4" xfId="4577" xr:uid="{2C619224-14F5-46EC-9E4D-44E216563CB5}"/>
    <cellStyle name="20% - Dekorfärg2 21 4 2" xfId="4578" xr:uid="{D26F1EAD-7692-467F-B109-4DF32DA52B9E}"/>
    <cellStyle name="20% - Dekorfärg2 21 4 3" xfId="4579" xr:uid="{21A77DE0-7B99-47B2-AF65-D68EFB14CFF1}"/>
    <cellStyle name="20% - Dekorfärg2 21 4_AFAB Per day" xfId="4580" xr:uid="{2DFDB5B7-76B7-4FD8-9850-E3E46DA782B9}"/>
    <cellStyle name="20% - Dekorfärg2 21 5" xfId="4581" xr:uid="{B590B738-36F9-4192-A50B-577AA0D1D562}"/>
    <cellStyle name="20% - Dekorfärg2 21 5 2" xfId="4582" xr:uid="{D98B15B4-C72B-4CCE-8AB0-E68F102BC2FA}"/>
    <cellStyle name="20% - Dekorfärg2 21 5 3" xfId="4583" xr:uid="{3E251959-C0A7-4E5F-A4AF-CD88CC8F92D2}"/>
    <cellStyle name="20% - Dekorfärg2 21 5_AFAB Per day" xfId="4584" xr:uid="{0772531F-3DC2-4502-B7C9-91446E6EC0FA}"/>
    <cellStyle name="20% - Dekorfärg2 21 6" xfId="4585" xr:uid="{D7727F65-2C89-4CB5-AE02-AAD9693A149B}"/>
    <cellStyle name="20% - Dekorfärg2 21 6 2" xfId="4586" xr:uid="{9D3D246B-BC7F-4235-B0DD-B438174C42DD}"/>
    <cellStyle name="20% - Dekorfärg2 21 6 3" xfId="4587" xr:uid="{78E18F9B-9DB0-42DB-A77C-CFA2FB4E6764}"/>
    <cellStyle name="20% - Dekorfärg2 21 6_loan Q1 2013" xfId="4588" xr:uid="{8654F61A-7261-46E7-B5B7-FBAD8B7BC2AF}"/>
    <cellStyle name="20% - Dekorfärg2 21 7" xfId="4589" xr:uid="{1EFD0820-46A9-415D-A099-9235BF0211E0}"/>
    <cellStyle name="20% - Dekorfärg2 21 7 2" xfId="4590" xr:uid="{598E0EFF-96C6-40BD-8DA5-610951B6BA3F}"/>
    <cellStyle name="20% - Dekorfärg2 21 7 3" xfId="4591" xr:uid="{6A2A54F1-2579-483E-B1F5-637FBCF659B2}"/>
    <cellStyle name="20% - Dekorfärg2 21 7_loan Q1 2013" xfId="4592" xr:uid="{B5774967-509C-4A5F-B5D2-756A6C72D8AF}"/>
    <cellStyle name="20% - Dekorfärg2 21 8" xfId="4593" xr:uid="{F704BE70-93CB-4DA8-8A27-11D8D4C52C7D}"/>
    <cellStyle name="20% - Dekorfärg2 21 9" xfId="4594" xr:uid="{69ACC323-6F40-4B99-BE2C-60F2BA874DF2}"/>
    <cellStyle name="20% - Dekorfärg2 21_3. Loans" xfId="4595" xr:uid="{DE783CBC-67F8-4FB4-8200-59A2BB46080E}"/>
    <cellStyle name="20% - Dekorfärg2 22" xfId="4596" xr:uid="{A3DF63B4-1996-4F87-80D0-72A6200D10D7}"/>
    <cellStyle name="20% - Dekorfärg2 22 10" xfId="34897" xr:uid="{2821212E-594F-4C19-A20F-DE64EB53F894}"/>
    <cellStyle name="20% - Dekorfärg2 22 2" xfId="4597" xr:uid="{38AC2770-53B3-41FC-B5A1-02AB444B3AF1}"/>
    <cellStyle name="20% - Dekorfärg2 22 2 2" xfId="4598" xr:uid="{C0EE4FD1-753A-4325-B7EC-E0B3283EB439}"/>
    <cellStyle name="20% - Dekorfärg2 22 2 2 2" xfId="4599" xr:uid="{4A241963-2984-41F2-B128-AE1CC85A9E2A}"/>
    <cellStyle name="20% - Dekorfärg2 22 2 2_AFAB Per day" xfId="4600" xr:uid="{EA041ADB-C0A9-4435-A7C5-A59EC3631B6B}"/>
    <cellStyle name="20% - Dekorfärg2 22 2 3" xfId="4601" xr:uid="{1DDC03BF-856D-448F-AA02-2180E1A6E9D2}"/>
    <cellStyle name="20% - Dekorfärg2 22 2 4" xfId="31618" xr:uid="{7EBBD4E6-D2DF-4ED4-A55B-8E0B050ED49F}"/>
    <cellStyle name="20% - Dekorfärg2 22 2_AFAB Per day" xfId="4602" xr:uid="{0A9B108E-EF71-4A6D-A091-33EBE2319441}"/>
    <cellStyle name="20% - Dekorfärg2 22 3" xfId="4603" xr:uid="{F2D767D4-6E93-46FF-AFDB-48A41E2517E7}"/>
    <cellStyle name="20% - Dekorfärg2 22 3 2" xfId="4604" xr:uid="{4746C437-1F7C-4B81-83F3-DACAB2639D36}"/>
    <cellStyle name="20% - Dekorfärg2 22 3 3" xfId="4605" xr:uid="{C7B1BC26-22B8-4AB4-881C-C3C337D8C52F}"/>
    <cellStyle name="20% - Dekorfärg2 22 3_AFAB Per day" xfId="4606" xr:uid="{4E183648-5CA9-4D07-BA6C-28086108E8F1}"/>
    <cellStyle name="20% - Dekorfärg2 22 4" xfId="4607" xr:uid="{CCE33283-495B-4042-93FE-07248E86941F}"/>
    <cellStyle name="20% - Dekorfärg2 22 4 2" xfId="4608" xr:uid="{6B50DE4C-3B06-4000-940F-554304AC8900}"/>
    <cellStyle name="20% - Dekorfärg2 22 4 3" xfId="4609" xr:uid="{B3103C95-E762-4CC3-A809-B8C94EBBC9B2}"/>
    <cellStyle name="20% - Dekorfärg2 22 4_AFAB Per day" xfId="4610" xr:uid="{A9819AC8-6E50-4902-ACB4-147256556E39}"/>
    <cellStyle name="20% - Dekorfärg2 22 5" xfId="4611" xr:uid="{B662B2A9-4313-4C0F-B1A5-9DB507503F7A}"/>
    <cellStyle name="20% - Dekorfärg2 22 5 2" xfId="4612" xr:uid="{0C14D291-3266-4EA3-8EFF-6F646FA40EA9}"/>
    <cellStyle name="20% - Dekorfärg2 22 5 3" xfId="4613" xr:uid="{226F99DA-7A56-4DA8-AB2D-CD820C50FCE6}"/>
    <cellStyle name="20% - Dekorfärg2 22 5_AFAB Per day" xfId="4614" xr:uid="{7DEA5962-2EBD-4094-A1B9-E115881056C4}"/>
    <cellStyle name="20% - Dekorfärg2 22 6" xfId="4615" xr:uid="{1A9C4E76-DE3D-46C4-A116-8988EFD5CE87}"/>
    <cellStyle name="20% - Dekorfärg2 22 6 2" xfId="4616" xr:uid="{5350D363-F2B5-4285-814E-EF468D6CDC8F}"/>
    <cellStyle name="20% - Dekorfärg2 22 6 3" xfId="4617" xr:uid="{BF76AC7A-CC97-4121-AAC3-8994DB01B015}"/>
    <cellStyle name="20% - Dekorfärg2 22 6_loan Q1 2013" xfId="4618" xr:uid="{FB56311C-44C9-455D-B466-9D9AF2D130A7}"/>
    <cellStyle name="20% - Dekorfärg2 22 7" xfId="4619" xr:uid="{9C124CF7-D00F-40BC-9B6C-BF0FC40D9878}"/>
    <cellStyle name="20% - Dekorfärg2 22 7 2" xfId="4620" xr:uid="{CAF74418-E6F1-48A2-A831-C3D4ED9648C7}"/>
    <cellStyle name="20% - Dekorfärg2 22 7 3" xfId="4621" xr:uid="{57EE96AE-8475-46B4-B0BA-5A38941EFAFC}"/>
    <cellStyle name="20% - Dekorfärg2 22 7_loan Q1 2013" xfId="4622" xr:uid="{8D0A7D18-4A2C-4255-A6C1-BEA1F8050956}"/>
    <cellStyle name="20% - Dekorfärg2 22 8" xfId="4623" xr:uid="{1EB7932B-517E-43E4-BA61-793DAE3E540B}"/>
    <cellStyle name="20% - Dekorfärg2 22 9" xfId="4624" xr:uid="{A837D345-36F7-4EA6-BE85-415CB0C8722D}"/>
    <cellStyle name="20% - Dekorfärg2 22_3. Loans" xfId="4625" xr:uid="{02A65D95-A4F2-4A30-A0D9-675476FE12B4}"/>
    <cellStyle name="20% - Dekorfärg2 23" xfId="4626" xr:uid="{3CB6E80D-58A1-4903-8838-79C9083E628C}"/>
    <cellStyle name="20% - Dekorfärg2 23 10" xfId="4627" xr:uid="{5E847B7C-A02D-4E23-92C4-824A2F810736}"/>
    <cellStyle name="20% - Dekorfärg2 23 11" xfId="34898" xr:uid="{6C024179-5F45-41F5-887C-AEDCF4782ED3}"/>
    <cellStyle name="20% - Dekorfärg2 23 2" xfId="4628" xr:uid="{579EE5A0-3D70-4068-92FB-0C814CC2EC49}"/>
    <cellStyle name="20% - Dekorfärg2 23 2 2" xfId="4629" xr:uid="{57B72FCD-5672-4561-9252-553D13BF4835}"/>
    <cellStyle name="20% - Dekorfärg2 23 2 2 2" xfId="4630" xr:uid="{C4728617-02B8-431F-B277-5F9FE7E05652}"/>
    <cellStyle name="20% - Dekorfärg2 23 2 2_Antal banker" xfId="4631" xr:uid="{86168F92-2C6B-4DA3-AD6D-C32E60E493C8}"/>
    <cellStyle name="20% - Dekorfärg2 23 2 3" xfId="4632" xr:uid="{93859AED-A6E5-42A6-8260-8D9FD41CD972}"/>
    <cellStyle name="20% - Dekorfärg2 23 2 4" xfId="31619" xr:uid="{9B30A925-4791-4F6B-997D-5539FF90371E}"/>
    <cellStyle name="20% - Dekorfärg2 23 2_AFAB Per day" xfId="4633" xr:uid="{4E3582CE-C9F5-4105-9AB7-4015C08E1327}"/>
    <cellStyle name="20% - Dekorfärg2 23 3" xfId="4634" xr:uid="{FD31B231-0C5C-47D6-BEC3-527E2C6D144D}"/>
    <cellStyle name="20% - Dekorfärg2 23 3 2" xfId="4635" xr:uid="{0D16F17E-8247-4E4A-AA55-695AEF3DFFF8}"/>
    <cellStyle name="20% - Dekorfärg2 23 3 3" xfId="4636" xr:uid="{4FF7C6CD-2323-4AB2-80C2-B29F16857833}"/>
    <cellStyle name="20% - Dekorfärg2 23 3_AFAB Per day" xfId="4637" xr:uid="{0A3F8FF7-0F3E-4AA3-BCF1-6BFD787C8251}"/>
    <cellStyle name="20% - Dekorfärg2 23 4" xfId="4638" xr:uid="{FD287610-1E8B-4152-AF36-AD346E20A339}"/>
    <cellStyle name="20% - Dekorfärg2 23 4 2" xfId="4639" xr:uid="{9F7CD2E5-AF1F-463C-A012-9F5A3BCC3546}"/>
    <cellStyle name="20% - Dekorfärg2 23 4 3" xfId="4640" xr:uid="{4F061131-F760-4F05-A6A7-17093F97B22B}"/>
    <cellStyle name="20% - Dekorfärg2 23 4_AFAB Per day" xfId="4641" xr:uid="{1C5FBC9D-A160-4F38-871D-CE4BE41C7D81}"/>
    <cellStyle name="20% - Dekorfärg2 23 5" xfId="4642" xr:uid="{FE5DD68E-977D-4353-A408-806E665DEA1B}"/>
    <cellStyle name="20% - Dekorfärg2 23 5 2" xfId="4643" xr:uid="{B62E9CCD-1BA6-4760-B830-2444ED102242}"/>
    <cellStyle name="20% - Dekorfärg2 23 5 3" xfId="4644" xr:uid="{206E0712-B1E3-43CC-A213-65608978C4EF}"/>
    <cellStyle name="20% - Dekorfärg2 23 5_loan Q1 2013" xfId="4645" xr:uid="{E999C187-A0E2-46AC-B5DB-323C5C771CAC}"/>
    <cellStyle name="20% - Dekorfärg2 23 6" xfId="4646" xr:uid="{D39B1C9C-DB4B-4AC5-BCA3-B7CA8FC8916B}"/>
    <cellStyle name="20% - Dekorfärg2 23 6 2" xfId="4647" xr:uid="{38BB2398-630A-43C7-B86C-1D3E33A59EDC}"/>
    <cellStyle name="20% - Dekorfärg2 23 6 3" xfId="4648" xr:uid="{D99DC7EE-5578-44EA-9095-FFEA0B506F18}"/>
    <cellStyle name="20% - Dekorfärg2 23 6_loan Q1 2013" xfId="4649" xr:uid="{E1099F36-3DC9-4E71-85CD-129B26CD2F69}"/>
    <cellStyle name="20% - Dekorfärg2 23 7" xfId="4650" xr:uid="{B0C1F1F3-4D42-4C51-95A4-C4C322302F09}"/>
    <cellStyle name="20% - Dekorfärg2 23 7 2" xfId="4651" xr:uid="{ADD950A7-AC2E-426D-B3F2-C00A0647DA9E}"/>
    <cellStyle name="20% - Dekorfärg2 23 7 3" xfId="4652" xr:uid="{327F1641-7116-4640-9D6E-4840726CE97C}"/>
    <cellStyle name="20% - Dekorfärg2 23 7_loan Q1 2013" xfId="4653" xr:uid="{41C89614-82FF-41BF-802C-9401901C159D}"/>
    <cellStyle name="20% - Dekorfärg2 23 8" xfId="4654" xr:uid="{090F0ACC-FDBA-41BA-952B-91370F509F80}"/>
    <cellStyle name="20% - Dekorfärg2 23 9" xfId="4655" xr:uid="{E7A55BD6-1F81-48F1-80E2-5BA44DD6C737}"/>
    <cellStyle name="20% - Dekorfärg2 23_3. Loans" xfId="4656" xr:uid="{D4A9187C-9C0F-4236-8FB2-3E21CB97D640}"/>
    <cellStyle name="20% - Dekorfärg2 24" xfId="4657" xr:uid="{E659BDC6-85C7-40C4-AEDE-D5841010F170}"/>
    <cellStyle name="20% - Dekorfärg2 24 10" xfId="4658" xr:uid="{C898C2EE-F8C3-48AA-9B7F-2B158B63E34F}"/>
    <cellStyle name="20% - Dekorfärg2 24 11" xfId="34899" xr:uid="{596FFDE7-E2D6-4F59-9000-A3CBBC0630A6}"/>
    <cellStyle name="20% - Dekorfärg2 24 2" xfId="4659" xr:uid="{453A33BA-C534-4151-B981-7D792D0D6E03}"/>
    <cellStyle name="20% - Dekorfärg2 24 2 2" xfId="4660" xr:uid="{1E37CA4D-0D2B-46A9-A9E4-C031BF5588C9}"/>
    <cellStyle name="20% - Dekorfärg2 24 2 2 2" xfId="4661" xr:uid="{EDF4D3C0-8036-47B6-B0DC-92CF875D2949}"/>
    <cellStyle name="20% - Dekorfärg2 24 2 2_Antal banker" xfId="4662" xr:uid="{11F323F9-4223-4CEB-9C40-5E777E5BC896}"/>
    <cellStyle name="20% - Dekorfärg2 24 2 3" xfId="4663" xr:uid="{AC24104E-2473-494C-A2B9-73DC830A4F08}"/>
    <cellStyle name="20% - Dekorfärg2 24 2 4" xfId="31620" xr:uid="{04C5B23A-6BA7-4C29-A6A4-C9C065A3E080}"/>
    <cellStyle name="20% - Dekorfärg2 24 2_AFAB Per day" xfId="4664" xr:uid="{1F9F46E4-2C11-4BE9-B6B5-C1F6F673B862}"/>
    <cellStyle name="20% - Dekorfärg2 24 3" xfId="4665" xr:uid="{46C2934D-B4CD-4FC6-82B5-F13977813C8C}"/>
    <cellStyle name="20% - Dekorfärg2 24 3 2" xfId="4666" xr:uid="{6B5B2798-AF47-4F86-A76B-EB939907BA9A}"/>
    <cellStyle name="20% - Dekorfärg2 24 3 3" xfId="4667" xr:uid="{222312FE-2098-43B8-B82B-911B5BCC3269}"/>
    <cellStyle name="20% - Dekorfärg2 24 3_AFAB Per day" xfId="4668" xr:uid="{C0419D49-1F26-4BBD-9C91-7E83BBCDA055}"/>
    <cellStyle name="20% - Dekorfärg2 24 4" xfId="4669" xr:uid="{034072C3-494F-4AD5-AC1A-077B41BDE12F}"/>
    <cellStyle name="20% - Dekorfärg2 24 4 2" xfId="4670" xr:uid="{D15844B3-7F6D-4333-B84B-16AE40BB1811}"/>
    <cellStyle name="20% - Dekorfärg2 24 4 3" xfId="4671" xr:uid="{A6318511-33F2-4597-AF45-D7456E5D0530}"/>
    <cellStyle name="20% - Dekorfärg2 24 4_AFAB Per day" xfId="4672" xr:uid="{FB0D3D32-13AA-4E62-8EC2-9C8C78D3061B}"/>
    <cellStyle name="20% - Dekorfärg2 24 5" xfId="4673" xr:uid="{A764987E-B4DB-4ECC-8E2F-2A509AB9B105}"/>
    <cellStyle name="20% - Dekorfärg2 24 5 2" xfId="4674" xr:uid="{68831770-C04B-4856-B15B-ED480A667448}"/>
    <cellStyle name="20% - Dekorfärg2 24 5 3" xfId="4675" xr:uid="{E905FDE3-E056-4ADE-8A67-04161E0089BE}"/>
    <cellStyle name="20% - Dekorfärg2 24 5_loan Q1 2013" xfId="4676" xr:uid="{5012BBFE-6DE1-4CA0-852B-0BBC3D53E003}"/>
    <cellStyle name="20% - Dekorfärg2 24 6" xfId="4677" xr:uid="{D397C06D-818E-4A3A-933D-17E656AE906F}"/>
    <cellStyle name="20% - Dekorfärg2 24 6 2" xfId="4678" xr:uid="{50294169-772D-4CBB-85DF-2F8671245C1C}"/>
    <cellStyle name="20% - Dekorfärg2 24 6 3" xfId="4679" xr:uid="{2A98A6F3-DC18-4320-92F5-B433FCF0872F}"/>
    <cellStyle name="20% - Dekorfärg2 24 6_loan Q1 2013" xfId="4680" xr:uid="{7E1C17F7-5F4A-4F2A-BBD7-5D9114171EAB}"/>
    <cellStyle name="20% - Dekorfärg2 24 7" xfId="4681" xr:uid="{D9EA4B06-3D4A-45CB-B9D6-5940A29220D1}"/>
    <cellStyle name="20% - Dekorfärg2 24 7 2" xfId="4682" xr:uid="{1A16C424-DBBE-46E7-B5A4-ED3913C32135}"/>
    <cellStyle name="20% - Dekorfärg2 24 7 3" xfId="4683" xr:uid="{F5C55CA4-B77C-48C1-A453-0300C6CD4C0F}"/>
    <cellStyle name="20% - Dekorfärg2 24 7_loan Q1 2013" xfId="4684" xr:uid="{6FDE6E45-A801-480D-8DBB-B637C5ED41D5}"/>
    <cellStyle name="20% - Dekorfärg2 24 8" xfId="4685" xr:uid="{B4AADEE4-D8AB-4F3E-9D73-9C1A7A5110BA}"/>
    <cellStyle name="20% - Dekorfärg2 24 9" xfId="4686" xr:uid="{9DAC40B9-71B5-4943-8871-E537EE0EFF1C}"/>
    <cellStyle name="20% - Dekorfärg2 24_3. Loans" xfId="4687" xr:uid="{6A634A97-6228-4821-B2EC-71F283970B5A}"/>
    <cellStyle name="20% - Dekorfärg2 25" xfId="4688" xr:uid="{86E1A0D5-C9F0-4807-B007-A1E8AF532E75}"/>
    <cellStyle name="20% - Dekorfärg2 25 10" xfId="4689" xr:uid="{AA6B7971-B25D-4D70-996A-7B6D769AA6FB}"/>
    <cellStyle name="20% - Dekorfärg2 25 11" xfId="34900" xr:uid="{B1260D22-4E85-4443-8BA3-1EE1F7CCF01D}"/>
    <cellStyle name="20% - Dekorfärg2 25 2" xfId="4690" xr:uid="{584AB855-89B5-4A35-A927-0125A5D83AFB}"/>
    <cellStyle name="20% - Dekorfärg2 25 2 2" xfId="4691" xr:uid="{01C78FEF-B52F-4579-A6E3-2915F6FB2BF6}"/>
    <cellStyle name="20% - Dekorfärg2 25 2 2 2" xfId="4692" xr:uid="{CC71B576-8CBE-43A1-AD12-78DE368D1A54}"/>
    <cellStyle name="20% - Dekorfärg2 25 2 2_Antal banker" xfId="4693" xr:uid="{34575DD5-1C20-400B-B4C6-2595F9C2B4D9}"/>
    <cellStyle name="20% - Dekorfärg2 25 2 3" xfId="4694" xr:uid="{4791054B-6C25-459A-8CEA-F1C677B0C101}"/>
    <cellStyle name="20% - Dekorfärg2 25 2 4" xfId="31621" xr:uid="{5ECB5C2C-41BB-4511-8B90-195F51220F9A}"/>
    <cellStyle name="20% - Dekorfärg2 25 2_AFAB Per day" xfId="4695" xr:uid="{93345751-01C3-450B-BD04-AC1C986D92D7}"/>
    <cellStyle name="20% - Dekorfärg2 25 3" xfId="4696" xr:uid="{D3B86240-549E-4BF4-B947-00F9B0F9556E}"/>
    <cellStyle name="20% - Dekorfärg2 25 3 2" xfId="4697" xr:uid="{3F4E326F-8783-4106-92AC-7643CF594215}"/>
    <cellStyle name="20% - Dekorfärg2 25 3 3" xfId="4698" xr:uid="{B5169663-19F2-444A-AAE3-767D1A96C102}"/>
    <cellStyle name="20% - Dekorfärg2 25 3_AFAB Per day" xfId="4699" xr:uid="{AA1CFB28-D2ED-4E32-9963-AD84722F1E8D}"/>
    <cellStyle name="20% - Dekorfärg2 25 4" xfId="4700" xr:uid="{C671669B-FDC7-4B4C-B0AC-2A1E4B166704}"/>
    <cellStyle name="20% - Dekorfärg2 25 4 2" xfId="4701" xr:uid="{FD034623-4CD8-4A34-B75C-7F219736884D}"/>
    <cellStyle name="20% - Dekorfärg2 25 4 3" xfId="4702" xr:uid="{8622F0CD-EA85-49B4-91C2-1562DD23D283}"/>
    <cellStyle name="20% - Dekorfärg2 25 4_AFAB Per day" xfId="4703" xr:uid="{3AECE523-AC43-44AB-9286-3A6B38F3853E}"/>
    <cellStyle name="20% - Dekorfärg2 25 5" xfId="4704" xr:uid="{8F2AFD7C-E2EF-4F19-A09C-411D235398BB}"/>
    <cellStyle name="20% - Dekorfärg2 25 5 2" xfId="4705" xr:uid="{5FF6E43E-DE70-4554-BF13-77BB0853BFC1}"/>
    <cellStyle name="20% - Dekorfärg2 25 5 3" xfId="4706" xr:uid="{7BDBBC5A-D968-4DBD-9B8C-6FFC4403DD26}"/>
    <cellStyle name="20% - Dekorfärg2 25 5_loan Q1 2013" xfId="4707" xr:uid="{9AD9E1F0-537B-45D2-B32B-393B7F993690}"/>
    <cellStyle name="20% - Dekorfärg2 25 6" xfId="4708" xr:uid="{C89CAA81-4F96-44AD-80EA-E883B3C15F69}"/>
    <cellStyle name="20% - Dekorfärg2 25 6 2" xfId="4709" xr:uid="{973E7EFD-9B67-40E3-8681-8FA4ED96482E}"/>
    <cellStyle name="20% - Dekorfärg2 25 6 3" xfId="4710" xr:uid="{A54F6382-3D8C-476E-BA4B-0AC14A51EE21}"/>
    <cellStyle name="20% - Dekorfärg2 25 6_loan Q1 2013" xfId="4711" xr:uid="{9C3F5D3D-AB13-4ABF-9BD4-862F4654415A}"/>
    <cellStyle name="20% - Dekorfärg2 25 7" xfId="4712" xr:uid="{2B4616CF-561C-4A09-AC4C-6E7D3EB9DC38}"/>
    <cellStyle name="20% - Dekorfärg2 25 7 2" xfId="4713" xr:uid="{59FBE643-D8A7-4E62-B2E4-9608C6832EC2}"/>
    <cellStyle name="20% - Dekorfärg2 25 7 3" xfId="4714" xr:uid="{45A0B0D3-7725-4FF5-BF4D-336F64F10BB8}"/>
    <cellStyle name="20% - Dekorfärg2 25 7_loan Q1 2013" xfId="4715" xr:uid="{A193D36D-F27D-41C6-9DD3-09A71A9E5C30}"/>
    <cellStyle name="20% - Dekorfärg2 25 8" xfId="4716" xr:uid="{6B0C90C3-9A4F-40CA-B5BB-5A6EF44BC27A}"/>
    <cellStyle name="20% - Dekorfärg2 25 9" xfId="4717" xr:uid="{0953766F-5BE5-4E09-8FFB-AF1DC20121EA}"/>
    <cellStyle name="20% - Dekorfärg2 25_3. Loans" xfId="4718" xr:uid="{E75D4BAB-7198-47E8-A1A8-7696462BEEDC}"/>
    <cellStyle name="20% - Dekorfärg2 26" xfId="4719" xr:uid="{B98CDF5C-FFAA-4586-920A-6FD859C58088}"/>
    <cellStyle name="20% - Dekorfärg2 26 2" xfId="4720" xr:uid="{6D919A15-205D-4F68-B7D2-FCD6A22242B7}"/>
    <cellStyle name="20% - Dekorfärg2 26 2 2" xfId="4721" xr:uid="{7D188EEA-566A-4FA3-910B-41F12BF6AD4F}"/>
    <cellStyle name="20% - Dekorfärg2 26 2 2 2" xfId="4722" xr:uid="{D8E2780A-ABB2-4B1B-AA4F-8D1C9863B1BC}"/>
    <cellStyle name="20% - Dekorfärg2 26 2 2_Antal banker" xfId="4723" xr:uid="{D9A9C85B-14BF-40D4-90CE-281077DCBE19}"/>
    <cellStyle name="20% - Dekorfärg2 26 2 3" xfId="4724" xr:uid="{0767A8B4-3E4D-4B8C-82B6-A865192144C0}"/>
    <cellStyle name="20% - Dekorfärg2 26 2_AFAB Per day" xfId="4725" xr:uid="{8901D901-39A8-42FF-AEF2-0090952ABAEB}"/>
    <cellStyle name="20% - Dekorfärg2 26 3" xfId="4726" xr:uid="{5D7CF74C-2535-4B44-854A-B3DE8A8D8AB9}"/>
    <cellStyle name="20% - Dekorfärg2 26 3 2" xfId="4727" xr:uid="{534B573D-C86D-4B20-9923-4CC33DDDE59B}"/>
    <cellStyle name="20% - Dekorfärg2 26 3 3" xfId="4728" xr:uid="{227D5F3D-4256-4D36-AC1B-39B90378AFF7}"/>
    <cellStyle name="20% - Dekorfärg2 26 3_AFAB Per day" xfId="4729" xr:uid="{BAC67BAA-49CE-45D2-ABCC-8145EE26349E}"/>
    <cellStyle name="20% - Dekorfärg2 26 4" xfId="4730" xr:uid="{BFF2B14C-DC65-4CF2-9B52-2D3FFB69B9DF}"/>
    <cellStyle name="20% - Dekorfärg2 26 4 2" xfId="4731" xr:uid="{82A74374-2D59-46D0-B882-4073085B552C}"/>
    <cellStyle name="20% - Dekorfärg2 26 4 3" xfId="4732" xr:uid="{581D97EA-A7CF-4588-A779-94477296D577}"/>
    <cellStyle name="20% - Dekorfärg2 26 4_AFAB Per day" xfId="4733" xr:uid="{C61A3CAC-9C63-454C-A8ED-362A583CE7BB}"/>
    <cellStyle name="20% - Dekorfärg2 26 5" xfId="4734" xr:uid="{BE21FC42-A4A1-4C6B-92F1-D8B7C5665047}"/>
    <cellStyle name="20% - Dekorfärg2 26 5 2" xfId="4735" xr:uid="{8EDCC9BB-0257-41FA-9025-5119E7ED7D31}"/>
    <cellStyle name="20% - Dekorfärg2 26 5 3" xfId="4736" xr:uid="{EDAF930A-A917-4800-B781-81E7C494CBF3}"/>
    <cellStyle name="20% - Dekorfärg2 26 5_AFAB Per day" xfId="4737" xr:uid="{1A144B5C-CC5B-44E0-8E9C-FD9FA89F8162}"/>
    <cellStyle name="20% - Dekorfärg2 26 6" xfId="4738" xr:uid="{6BDFC9CD-7C60-48BB-A103-C625F37FE54F}"/>
    <cellStyle name="20% - Dekorfärg2 26 6 2" xfId="4739" xr:uid="{DF19EBF0-7916-480F-89AC-E6CC926E601B}"/>
    <cellStyle name="20% - Dekorfärg2 26 6 3" xfId="4740" xr:uid="{DB59253A-BE64-462C-8658-F2A12A0DC2A5}"/>
    <cellStyle name="20% - Dekorfärg2 26 6_loan Q1 2013" xfId="4741" xr:uid="{44CA9465-8B77-44B2-88A7-65D594CD8C53}"/>
    <cellStyle name="20% - Dekorfärg2 26 7" xfId="4742" xr:uid="{B04252CD-D071-47DA-8B1B-47F1F2EFFEF8}"/>
    <cellStyle name="20% - Dekorfärg2 26 7 2" xfId="4743" xr:uid="{1CCF3DC2-A5F0-4CD7-8536-EC10ACC5DE88}"/>
    <cellStyle name="20% - Dekorfärg2 26 7 3" xfId="4744" xr:uid="{B183ACDF-D154-4143-A7D9-8544D0D81DAF}"/>
    <cellStyle name="20% - Dekorfärg2 26 7_loan Q1 2013" xfId="4745" xr:uid="{6449EBC9-5474-45E8-969C-1A68C73BE3A3}"/>
    <cellStyle name="20% - Dekorfärg2 26 8" xfId="4746" xr:uid="{816438A8-AF1A-4AA2-8FBF-9F5FA091D2B7}"/>
    <cellStyle name="20% - Dekorfärg2 26 9" xfId="4747" xr:uid="{B5E39E77-CCC3-4D3A-A7A7-62C01BB44FD5}"/>
    <cellStyle name="20% - Dekorfärg2 26_AFAB Per day" xfId="4748" xr:uid="{2D565D14-6947-4C57-BC41-DBE0312FD9B2}"/>
    <cellStyle name="20% - Dekorfärg2 27" xfId="4749" xr:uid="{D695285D-2BEB-49C2-979F-76DE1520EA70}"/>
    <cellStyle name="20% - Dekorfärg2 27 2" xfId="4750" xr:uid="{CE909D63-F6D2-4546-A22F-16723BEBC468}"/>
    <cellStyle name="20% - Dekorfärg2 27 2 2" xfId="4751" xr:uid="{24507904-557F-466B-A17D-F07224550808}"/>
    <cellStyle name="20% - Dekorfärg2 27 2 3" xfId="4752" xr:uid="{8F9F20C0-3381-4D01-AD36-4C735A219993}"/>
    <cellStyle name="20% - Dekorfärg2 27 2_AFAB Per day" xfId="4753" xr:uid="{AFE75ED6-6BFF-4E04-8635-D6FBD5659D21}"/>
    <cellStyle name="20% - Dekorfärg2 27 3" xfId="4754" xr:uid="{E45817CA-E061-43E5-8163-3DDCEFFCD288}"/>
    <cellStyle name="20% - Dekorfärg2 27 4" xfId="4755" xr:uid="{614DE95D-204C-4DCA-A6DF-6505B423D197}"/>
    <cellStyle name="20% - Dekorfärg2 27_AFAB Per day" xfId="4756" xr:uid="{FC8D297B-54C4-454C-B447-058C1EA77252}"/>
    <cellStyle name="20% - Dekorfärg2 28" xfId="4757" xr:uid="{5A4B8636-2FB0-4C54-B6CB-35C299E14344}"/>
    <cellStyle name="20% - Dekorfärg2 28 2" xfId="4758" xr:uid="{75CC153B-FFAE-46CE-8448-271C8C46DED7}"/>
    <cellStyle name="20% - Dekorfärg2 28 2 2" xfId="4759" xr:uid="{87914D83-4FB1-479B-9F5D-4A6B6AF11D6D}"/>
    <cellStyle name="20% - Dekorfärg2 28 2 3" xfId="4760" xr:uid="{49EE94A1-953D-4476-B020-09C8A7CA6200}"/>
    <cellStyle name="20% - Dekorfärg2 28 2_AFAB Per day" xfId="4761" xr:uid="{EC2E44CF-83AD-4850-AEF6-92321D9909D4}"/>
    <cellStyle name="20% - Dekorfärg2 28 3" xfId="4762" xr:uid="{AFB4B61D-62D0-4F53-8413-825E1992CF8C}"/>
    <cellStyle name="20% - Dekorfärg2 28 4" xfId="4763" xr:uid="{CDE518F3-8589-49E0-A8B0-1975175605DB}"/>
    <cellStyle name="20% - Dekorfärg2 28_AFAB Per day" xfId="4764" xr:uid="{C1D66BDC-D547-4815-AFBA-4410DB6C958F}"/>
    <cellStyle name="20% - Dekorfärg2 29" xfId="4765" xr:uid="{B8BD7247-C73B-4AE6-8E9C-DDF5E5C2C6B7}"/>
    <cellStyle name="20% - Dekorfärg2 29 2" xfId="4766" xr:uid="{3A0EB1B2-3BC1-475B-B674-E63DA908C009}"/>
    <cellStyle name="20% - Dekorfärg2 29 2 2" xfId="4767" xr:uid="{36F99186-622F-4F9C-8935-05E7C05DF506}"/>
    <cellStyle name="20% - Dekorfärg2 29 2 3" xfId="4768" xr:uid="{F06C0AEC-4612-49FD-B783-FE6A6601403F}"/>
    <cellStyle name="20% - Dekorfärg2 29 2_AFAB Per day" xfId="4769" xr:uid="{5779B6BC-A25B-4E99-A7E2-B4C56449F33E}"/>
    <cellStyle name="20% - Dekorfärg2 29 3" xfId="4770" xr:uid="{D638EA89-9B36-4D23-8F4A-AAF467AEAB42}"/>
    <cellStyle name="20% - Dekorfärg2 29 4" xfId="4771" xr:uid="{F368BD12-ED91-4C6E-8C1C-7249D5971794}"/>
    <cellStyle name="20% - Dekorfärg2 29_AFAB Per day" xfId="4772" xr:uid="{6563B80F-CE2F-4CAD-8DB7-4327F2507DA3}"/>
    <cellStyle name="20% - Dekorfärg2 3" xfId="59" xr:uid="{BC039EAF-150E-4059-91E1-C9B9E8C9EEAF}"/>
    <cellStyle name="20% - Dekorfärg2 3 10" xfId="34901" xr:uid="{298AACAC-EA41-4651-BE34-BE0174366C0F}"/>
    <cellStyle name="20% - Dekorfärg2 3 2" xfId="4773" xr:uid="{515F4F6A-9692-4712-8CBF-3ED325C9A908}"/>
    <cellStyle name="20% - Dekorfärg2 3 2 2" xfId="4774" xr:uid="{2427ECC2-BD4C-463E-B352-4DDC56CDBFFB}"/>
    <cellStyle name="20% - Dekorfärg2 3 2 2 2" xfId="4775" xr:uid="{B5A5B4C8-2B40-493F-9E40-248A8AB053E0}"/>
    <cellStyle name="20% - Dekorfärg2 3 2 2 3" xfId="31622" xr:uid="{721C6D0F-4E67-4444-A3B3-DD15DC8785F4}"/>
    <cellStyle name="20% - Dekorfärg2 3 2 2_AFAB Per day" xfId="4776" xr:uid="{96BCCC2D-D1A3-4FB7-94FA-0786067DD47E}"/>
    <cellStyle name="20% - Dekorfärg2 3 2 3" xfId="4777" xr:uid="{88DAF788-DF4A-4672-A568-955E96A4F24F}"/>
    <cellStyle name="20% - Dekorfärg2 3 2 3 2" xfId="4778" xr:uid="{ECF4326E-73BD-4BBF-98F6-E209FE005114}"/>
    <cellStyle name="20% - Dekorfärg2 3 2 3_AFAB Per day" xfId="4779" xr:uid="{ED141CE6-D462-40E2-A306-1F839254F939}"/>
    <cellStyle name="20% - Dekorfärg2 3 2 4" xfId="4780" xr:uid="{E56EC37A-DE73-4AE6-B648-E8800F8FAE97}"/>
    <cellStyle name="20% - Dekorfärg2 3 2 5" xfId="4781" xr:uid="{2B21F4A5-60B2-4F59-B91D-3AB49406D2F6}"/>
    <cellStyle name="20% - Dekorfärg2 3 2 6" xfId="31623" xr:uid="{B0459FFB-4408-4111-8C5C-106592407C99}"/>
    <cellStyle name="20% - Dekorfärg2 3 2 7" xfId="34902" xr:uid="{318D9453-AF72-4298-B3E2-88CDE2282BDC}"/>
    <cellStyle name="20% - Dekorfärg2 3 2 8" xfId="36491" xr:uid="{8EFAE39C-4AE1-4837-85F3-6F79CF29E366}"/>
    <cellStyle name="20% - Dekorfärg2 3 2_3. Loans" xfId="4782" xr:uid="{CECB27E9-53E0-4E71-BBF6-892F76F9966A}"/>
    <cellStyle name="20% - Dekorfärg2 3 3" xfId="4783" xr:uid="{04A8FD53-C99D-4F75-87B9-24076FFCDD88}"/>
    <cellStyle name="20% - Dekorfärg2 3 3 2" xfId="4784" xr:uid="{42A8E20D-2AF7-4906-A6D9-8F534D396E00}"/>
    <cellStyle name="20% - Dekorfärg2 3 3 2 2" xfId="4785" xr:uid="{819F6A60-2AB5-43D1-9244-B696099EFBD2}"/>
    <cellStyle name="20% - Dekorfärg2 3 3 2 3" xfId="31624" xr:uid="{B7670D92-D145-42A6-B5A8-C11D1E3EBFA7}"/>
    <cellStyle name="20% - Dekorfärg2 3 3 2_AFAB Per day" xfId="4786" xr:uid="{2DE32733-2368-4734-8CDD-7567249BA089}"/>
    <cellStyle name="20% - Dekorfärg2 3 3 3" xfId="4787" xr:uid="{B2C32ECD-08C8-4F00-BF09-BFCAF464D618}"/>
    <cellStyle name="20% - Dekorfärg2 3 3 3 2" xfId="4788" xr:uid="{EF8F2A94-BBF3-4BED-8AEB-8725ADE8437A}"/>
    <cellStyle name="20% - Dekorfärg2 3 3 3_AFAB Per day" xfId="4789" xr:uid="{24415F88-D294-4080-BB01-353AF7211F73}"/>
    <cellStyle name="20% - Dekorfärg2 3 3 4" xfId="4790" xr:uid="{4F70DC87-C094-4A1C-8F38-2FE7399B76DE}"/>
    <cellStyle name="20% - Dekorfärg2 3 3 5" xfId="4791" xr:uid="{8E3E2B49-BFFE-4AD3-BE5B-6D288F8C8926}"/>
    <cellStyle name="20% - Dekorfärg2 3 3 6" xfId="31625" xr:uid="{24358198-AADE-451E-8DE2-40B2494D2782}"/>
    <cellStyle name="20% - Dekorfärg2 3 3 7" xfId="34903" xr:uid="{A82E715D-A308-4E0E-BFF1-37F2D16FC1D5}"/>
    <cellStyle name="20% - Dekorfärg2 3 3 8" xfId="39520" xr:uid="{6D1D1EA8-038B-4E54-9686-133DA11A24D4}"/>
    <cellStyle name="20% - Dekorfärg2 3 3_3. Loans" xfId="4792" xr:uid="{22383517-C625-4916-9E00-D0DC49BF0028}"/>
    <cellStyle name="20% - Dekorfärg2 3 4" xfId="4793" xr:uid="{95DEA317-0519-4245-94AF-EBFD00F38B9E}"/>
    <cellStyle name="20% - Dekorfärg2 3 4 2" xfId="4794" xr:uid="{0DFB0768-0CBB-4929-94A6-3BED63D55152}"/>
    <cellStyle name="20% - Dekorfärg2 3 4 2 2" xfId="4795" xr:uid="{632C28A5-44C5-4E1E-AEA6-15F642A86677}"/>
    <cellStyle name="20% - Dekorfärg2 3 4 2_AFAB Per day" xfId="4796" xr:uid="{03AD514F-16AE-453B-9D11-A4304530277B}"/>
    <cellStyle name="20% - Dekorfärg2 3 4 3" xfId="4797" xr:uid="{72DB010C-8F0A-428B-98D1-F92791306025}"/>
    <cellStyle name="20% - Dekorfärg2 3 4 4" xfId="31626" xr:uid="{CB7056D0-5669-46B6-BE2F-0F4B40F628D2}"/>
    <cellStyle name="20% - Dekorfärg2 3 4_AFAB Per day" xfId="4798" xr:uid="{B690CA25-0538-4423-8C67-678043C66106}"/>
    <cellStyle name="20% - Dekorfärg2 3 5" xfId="4799" xr:uid="{A9B913F4-7F40-4DBD-A835-0152051369BB}"/>
    <cellStyle name="20% - Dekorfärg2 3 5 2" xfId="4800" xr:uid="{C9E9B24A-86A3-4080-B558-94CF7E0A4D8C}"/>
    <cellStyle name="20% - Dekorfärg2 3 5 3" xfId="4801" xr:uid="{56A5B8DF-D8EA-4F90-817B-9F7CB9E11704}"/>
    <cellStyle name="20% - Dekorfärg2 3 5_AFAB Per day" xfId="4802" xr:uid="{053C13A8-3F15-42E7-97EF-ACA805E61BF9}"/>
    <cellStyle name="20% - Dekorfärg2 3 6" xfId="4803" xr:uid="{316C2C79-C5C9-43B0-A0CE-649F455C05F9}"/>
    <cellStyle name="20% - Dekorfärg2 3 6 2" xfId="4804" xr:uid="{7B6831A5-2464-4CD3-88AF-08CD54D23D0F}"/>
    <cellStyle name="20% - Dekorfärg2 3 6 3" xfId="4805" xr:uid="{4D0F8436-6167-474A-A883-81C129F3EA82}"/>
    <cellStyle name="20% - Dekorfärg2 3 6_AFAB Per day" xfId="4806" xr:uid="{75D55302-9BB1-43F5-9A90-CF88A1D9F46F}"/>
    <cellStyle name="20% - Dekorfärg2 3 7" xfId="4807" xr:uid="{B0EA5AB9-B08B-4EA6-A43C-998C2FA4169A}"/>
    <cellStyle name="20% - Dekorfärg2 3 7 2" xfId="4808" xr:uid="{A3221C10-855D-49BE-92C6-19D4DEC179D4}"/>
    <cellStyle name="20% - Dekorfärg2 3 7 3" xfId="4809" xr:uid="{00E27FFC-44A0-40EB-A003-81AF2D14595F}"/>
    <cellStyle name="20% - Dekorfärg2 3 7_AFAB Per day" xfId="4810" xr:uid="{AD1BFFF8-46B6-4D16-9084-401582F4C913}"/>
    <cellStyle name="20% - Dekorfärg2 3 8" xfId="4811" xr:uid="{3C2C60B5-5B31-4401-B105-17358E65800D}"/>
    <cellStyle name="20% - Dekorfärg2 3 9" xfId="4812" xr:uid="{FBBD7F38-0493-49C2-8A2C-64F4CD306814}"/>
    <cellStyle name="20% - Dekorfärg2 3_3. Loans" xfId="4813" xr:uid="{C238D958-0580-4C6B-82EC-9D22C34882C8}"/>
    <cellStyle name="20% - Dekorfärg2 30" xfId="4814" xr:uid="{3AA6542F-2DB9-4253-9730-1E054239ED27}"/>
    <cellStyle name="20% - Dekorfärg2 30 2" xfId="4815" xr:uid="{14845CE1-E948-453C-B6A3-00473C6CB4DC}"/>
    <cellStyle name="20% - Dekorfärg2 30 2 2" xfId="4816" xr:uid="{48280298-01BC-412D-958F-CDF7181D812E}"/>
    <cellStyle name="20% - Dekorfärg2 30 2 3" xfId="4817" xr:uid="{065A16AA-34CC-42D6-BC7D-947F7B28A34E}"/>
    <cellStyle name="20% - Dekorfärg2 30 2_AFAB Per day" xfId="4818" xr:uid="{3C3AA9C3-D593-401E-98FC-1006E6149E27}"/>
    <cellStyle name="20% - Dekorfärg2 30 3" xfId="4819" xr:uid="{1DBE53CB-FAF8-435F-BC09-10C04E97B9C2}"/>
    <cellStyle name="20% - Dekorfärg2 30 4" xfId="4820" xr:uid="{90BAE16B-1F8B-43C6-BEE8-969B777684D4}"/>
    <cellStyle name="20% - Dekorfärg2 30_AFAB Per day" xfId="4821" xr:uid="{111C1E8E-63EF-4BF4-B041-78DC3D7D8FE6}"/>
    <cellStyle name="20% - Dekorfärg2 31" xfId="4822" xr:uid="{A39A6C82-418A-43E4-B8FF-B061FA8CA4FA}"/>
    <cellStyle name="20% - Dekorfärg2 31 2" xfId="4823" xr:uid="{205C34AA-B17C-40ED-A5F6-51EA5D35B9AD}"/>
    <cellStyle name="20% - Dekorfärg2 31 2 2" xfId="4824" xr:uid="{0727F8AF-D9CD-4179-8736-B2ECD51C8E08}"/>
    <cellStyle name="20% - Dekorfärg2 31 2_AFAB Per day" xfId="4825" xr:uid="{21B15068-AF33-432E-BA3F-AB2077E074D8}"/>
    <cellStyle name="20% - Dekorfärg2 31 3" xfId="4826" xr:uid="{5E09B567-D04F-4B56-A5CD-4A2CC8203BAE}"/>
    <cellStyle name="20% - Dekorfärg2 31_AFAB Per day" xfId="4827" xr:uid="{06609B82-7F75-4BB5-B477-826C2F523BDB}"/>
    <cellStyle name="20% - Dekorfärg2 32" xfId="4828" xr:uid="{DDED94E2-A438-46F1-B46E-512A3AD25A95}"/>
    <cellStyle name="20% - Dekorfärg2 32 2" xfId="4829" xr:uid="{9E469771-3B31-4068-B854-A6EA5B0CAFAB}"/>
    <cellStyle name="20% - Dekorfärg2 32 3" xfId="4830" xr:uid="{EA8BC46E-6946-4BEC-8C16-606A8DF8ACED}"/>
    <cellStyle name="20% - Dekorfärg2 32_AFAB Per day" xfId="4831" xr:uid="{2DF862EF-96C1-4568-AF0A-C4753E2ECF3D}"/>
    <cellStyle name="20% - Dekorfärg2 33" xfId="4832" xr:uid="{92522A29-9F5A-4553-81A4-7E2FAEBF7476}"/>
    <cellStyle name="20% - Dekorfärg2 33 2" xfId="4833" xr:uid="{FDF14831-6FFA-493F-8744-E78857EC16A0}"/>
    <cellStyle name="20% - Dekorfärg2 33 3" xfId="4834" xr:uid="{1DD4BA60-789C-46AB-B5C1-F0990F127373}"/>
    <cellStyle name="20% - Dekorfärg2 33_AFAB Per day" xfId="4835" xr:uid="{C4B51F23-BF8F-4C56-AA0F-AD508A444A69}"/>
    <cellStyle name="20% - Dekorfärg2 34" xfId="4836" xr:uid="{8BCF703A-9374-46D2-941E-86FE7766A336}"/>
    <cellStyle name="20% - Dekorfärg2 34 2" xfId="4837" xr:uid="{70C074D1-E75A-40B3-96BE-95A018143565}"/>
    <cellStyle name="20% - Dekorfärg2 34 3" xfId="4838" xr:uid="{1A69AE0B-4635-439E-B104-60C932C01FE7}"/>
    <cellStyle name="20% - Dekorfärg2 34_AFAB Per day" xfId="4839" xr:uid="{4BB632FE-A4F3-4115-AF60-16410A246604}"/>
    <cellStyle name="20% - Dekorfärg2 35" xfId="4840" xr:uid="{264EB8F7-FCFD-4BE7-8687-D52D674A4659}"/>
    <cellStyle name="20% - Dekorfärg2 35 2" xfId="4841" xr:uid="{F397F218-803B-410B-861A-659D14EB4365}"/>
    <cellStyle name="20% - Dekorfärg2 35 3" xfId="4842" xr:uid="{9F32FBF1-DBEB-4D32-9542-6D2931002CBC}"/>
    <cellStyle name="20% - Dekorfärg2 35_AFAB Per day" xfId="4843" xr:uid="{A5745DFB-C8B0-4F15-A378-6EB82BF21B1F}"/>
    <cellStyle name="20% - Dekorfärg2 36" xfId="4844" xr:uid="{4FF32A1D-E2AF-4A38-9F6E-CD822C932514}"/>
    <cellStyle name="20% - Dekorfärg2 36 2" xfId="4845" xr:uid="{D030292E-9720-4700-B85D-580E2F22642E}"/>
    <cellStyle name="20% - Dekorfärg2 36 3" xfId="4846" xr:uid="{9043213A-F97A-418C-9981-9959A5D68406}"/>
    <cellStyle name="20% - Dekorfärg2 36_AFAB Per day" xfId="4847" xr:uid="{3BE7398A-0D2D-40B2-82AB-09168C32E700}"/>
    <cellStyle name="20% - Dekorfärg2 37" xfId="4848" xr:uid="{3732D5F3-C8FC-4B09-96D4-938DF6A0EAE0}"/>
    <cellStyle name="20% - Dekorfärg2 37 2" xfId="4849" xr:uid="{BD1E288D-A78F-45F7-993D-36D3AD74DDA7}"/>
    <cellStyle name="20% - Dekorfärg2 37 3" xfId="4850" xr:uid="{6D8A558C-E0E1-417B-B817-964DD5C6F6A7}"/>
    <cellStyle name="20% - Dekorfärg2 37_AFAB Per day" xfId="4851" xr:uid="{8D09B701-DAD7-4D0D-AAF8-A5589DCAD03E}"/>
    <cellStyle name="20% - Dekorfärg2 38" xfId="4852" xr:uid="{DB624AAF-BC70-4B07-845F-F72362327546}"/>
    <cellStyle name="20% - Dekorfärg2 38 2" xfId="4853" xr:uid="{09DE7985-AAF3-4F58-BDBE-B102C5A05469}"/>
    <cellStyle name="20% - Dekorfärg2 38 3" xfId="4854" xr:uid="{AB21A03D-48DA-4DE6-BC57-26D86AB51285}"/>
    <cellStyle name="20% - Dekorfärg2 38_AFAB Per day" xfId="4855" xr:uid="{0CF97867-8889-41F9-ABE0-913DCAA8BF9D}"/>
    <cellStyle name="20% - Dekorfärg2 39" xfId="4856" xr:uid="{643F82B0-8D2F-49D3-9CE3-C82C2CF427B8}"/>
    <cellStyle name="20% - Dekorfärg2 39 2" xfId="4857" xr:uid="{E94A3671-9CFD-4865-8C2F-35A50468ACEE}"/>
    <cellStyle name="20% - Dekorfärg2 39 3" xfId="4858" xr:uid="{77C04AFD-CCFD-41EF-A823-5FD3F6CC7180}"/>
    <cellStyle name="20% - Dekorfärg2 39_AFAB Per day" xfId="4859" xr:uid="{C355FCFD-A579-4D4C-BC25-5123ED104A6A}"/>
    <cellStyle name="20% - Dekorfärg2 4" xfId="60" xr:uid="{6419BA24-AEF9-4BC4-AEFB-67BC879CB6B4}"/>
    <cellStyle name="20% - Dekorfärg2 4 10" xfId="34904" xr:uid="{6C1E0409-26AC-4308-9CB5-55874D875B58}"/>
    <cellStyle name="20% - Dekorfärg2 4 2" xfId="4860" xr:uid="{21543590-EF7B-427F-B1B4-47FF03F7E34C}"/>
    <cellStyle name="20% - Dekorfärg2 4 2 2" xfId="4861" xr:uid="{47897356-8DF1-4DD4-BD9D-7634F8DCFACE}"/>
    <cellStyle name="20% - Dekorfärg2 4 2 2 2" xfId="4862" xr:uid="{864F594E-7E43-4307-8878-23FA52E7EC22}"/>
    <cellStyle name="20% - Dekorfärg2 4 2 2 3" xfId="31627" xr:uid="{C9569366-DBBB-415D-82E7-E1B08E62F1F2}"/>
    <cellStyle name="20% - Dekorfärg2 4 2 2_AFAB Per day" xfId="4863" xr:uid="{E4E303C7-AB66-4762-8EDA-4F219DB39035}"/>
    <cellStyle name="20% - Dekorfärg2 4 2 3" xfId="4864" xr:uid="{22372BD8-94E7-412D-BC74-96689AB4F33D}"/>
    <cellStyle name="20% - Dekorfärg2 4 2 3 2" xfId="4865" xr:uid="{EF6BFC4E-5A62-49B1-A5F3-F80838259746}"/>
    <cellStyle name="20% - Dekorfärg2 4 2 3_AFAB Per day" xfId="4866" xr:uid="{E656EF61-6D6E-462C-AF72-D68C87F53DD8}"/>
    <cellStyle name="20% - Dekorfärg2 4 2 4" xfId="4867" xr:uid="{3C71E6CD-B9DD-4AC0-AD07-1E1423E11D17}"/>
    <cellStyle name="20% - Dekorfärg2 4 2 5" xfId="4868" xr:uid="{30227369-EE0F-4679-B65F-E167BF1E9612}"/>
    <cellStyle name="20% - Dekorfärg2 4 2 6" xfId="31628" xr:uid="{A846CD11-B50A-4ECB-9C0D-DB9090BAE37D}"/>
    <cellStyle name="20% - Dekorfärg2 4 2 7" xfId="34905" xr:uid="{4A225B92-6834-4E5F-BE3D-E5BA4BF5490D}"/>
    <cellStyle name="20% - Dekorfärg2 4 2 8" xfId="39519" xr:uid="{5846B6B2-6F2D-43C5-B040-E4370F256186}"/>
    <cellStyle name="20% - Dekorfärg2 4 2_3. Loans" xfId="4869" xr:uid="{882FD7DC-F6CA-4B7B-B1A8-294D6685C35F}"/>
    <cellStyle name="20% - Dekorfärg2 4 3" xfId="4870" xr:uid="{9E776568-0D64-4ED5-8134-DD47D4D8F05E}"/>
    <cellStyle name="20% - Dekorfärg2 4 3 2" xfId="4871" xr:uid="{197AE3C5-4834-4137-A306-EAFA0952959C}"/>
    <cellStyle name="20% - Dekorfärg2 4 3 2 2" xfId="4872" xr:uid="{F55FAB9A-0693-47B7-B72F-8886C2EC12DE}"/>
    <cellStyle name="20% - Dekorfärg2 4 3 2 3" xfId="31629" xr:uid="{7C38ED17-96DB-4322-9640-4D208DCF9EDC}"/>
    <cellStyle name="20% - Dekorfärg2 4 3 2_AFAB Per day" xfId="4873" xr:uid="{D6CAF022-1F7C-4432-A57C-345C39554AC6}"/>
    <cellStyle name="20% - Dekorfärg2 4 3 3" xfId="4874" xr:uid="{893746BC-4CFB-4F1B-92E7-0636C778080E}"/>
    <cellStyle name="20% - Dekorfärg2 4 3 3 2" xfId="4875" xr:uid="{4083B69A-D08C-4D8A-9111-DC96459E3A06}"/>
    <cellStyle name="20% - Dekorfärg2 4 3 3_AFAB Per day" xfId="4876" xr:uid="{900F1902-56F8-4137-95BF-1F402C379224}"/>
    <cellStyle name="20% - Dekorfärg2 4 3 4" xfId="4877" xr:uid="{0C1A1CA0-D91C-41DE-AFA8-333A744AF7BD}"/>
    <cellStyle name="20% - Dekorfärg2 4 3 5" xfId="4878" xr:uid="{521F78F6-B1BC-4866-8657-08643BFC6388}"/>
    <cellStyle name="20% - Dekorfärg2 4 3 6" xfId="31630" xr:uid="{6A2080FE-7F33-4637-970F-28D64E782BCA}"/>
    <cellStyle name="20% - Dekorfärg2 4 3 7" xfId="34906" xr:uid="{92CE4A65-20EC-475F-BE47-D830410324E5}"/>
    <cellStyle name="20% - Dekorfärg2 4 3 8" xfId="39518" xr:uid="{EAC94514-8FAB-4EE8-8DA5-78A6F9C90AA1}"/>
    <cellStyle name="20% - Dekorfärg2 4 3_3. Loans" xfId="4879" xr:uid="{A7489526-1B0A-4AEE-932D-6EB0AEB2D245}"/>
    <cellStyle name="20% - Dekorfärg2 4 4" xfId="4880" xr:uid="{F035F28A-3E4E-43B0-B398-CAEF13DF5C0E}"/>
    <cellStyle name="20% - Dekorfärg2 4 4 2" xfId="4881" xr:uid="{56F84D00-B476-4B0A-B044-73C58837573B}"/>
    <cellStyle name="20% - Dekorfärg2 4 4 2 2" xfId="4882" xr:uid="{804BCC11-AC7F-4960-B7A0-33BD81819C2B}"/>
    <cellStyle name="20% - Dekorfärg2 4 4 2_AFAB Per day" xfId="4883" xr:uid="{42EB2DDB-3443-4E1A-80A7-F07C09EA19B8}"/>
    <cellStyle name="20% - Dekorfärg2 4 4 3" xfId="4884" xr:uid="{F30AE1E7-F705-453F-AC58-B2EE5BE5165A}"/>
    <cellStyle name="20% - Dekorfärg2 4 4 4" xfId="31631" xr:uid="{20745811-05FA-4791-B10C-FC7BB66F9CF8}"/>
    <cellStyle name="20% - Dekorfärg2 4 4_AFAB Per day" xfId="4885" xr:uid="{AF109007-C3E1-4E82-B1E9-5F326A605D4E}"/>
    <cellStyle name="20% - Dekorfärg2 4 5" xfId="4886" xr:uid="{CB037A3A-4A55-4C7E-801C-3A0028C8972B}"/>
    <cellStyle name="20% - Dekorfärg2 4 5 2" xfId="4887" xr:uid="{3EBB312A-415F-4975-A1A0-7DF6552FB5DD}"/>
    <cellStyle name="20% - Dekorfärg2 4 5 3" xfId="4888" xr:uid="{8E0F643F-3AFB-415D-A83B-30CE6A4D436C}"/>
    <cellStyle name="20% - Dekorfärg2 4 5_AFAB Per day" xfId="4889" xr:uid="{9A07508D-4060-4E1A-8908-FDF092972D0F}"/>
    <cellStyle name="20% - Dekorfärg2 4 6" xfId="4890" xr:uid="{9A96D237-997B-4B6A-AD8B-AF06AFCD011D}"/>
    <cellStyle name="20% - Dekorfärg2 4 6 2" xfId="4891" xr:uid="{4F8791A3-0BC5-4B2F-82D5-D5E9FCA44A81}"/>
    <cellStyle name="20% - Dekorfärg2 4 6 3" xfId="4892" xr:uid="{A77652D6-E4B8-4040-BB8A-55D0CC99B7AB}"/>
    <cellStyle name="20% - Dekorfärg2 4 6_AFAB Per day" xfId="4893" xr:uid="{B6CE4C38-1257-4A3C-A4C5-114EEC2DE723}"/>
    <cellStyle name="20% - Dekorfärg2 4 7" xfId="4894" xr:uid="{ED5EB1B0-FFFA-45AA-9704-BC1052C80401}"/>
    <cellStyle name="20% - Dekorfärg2 4 7 2" xfId="4895" xr:uid="{54F5105A-E083-4181-BEB8-E294BAB55552}"/>
    <cellStyle name="20% - Dekorfärg2 4 7 3" xfId="4896" xr:uid="{AAE4FF88-42AE-4F85-A715-1454A400443E}"/>
    <cellStyle name="20% - Dekorfärg2 4 7_AFAB Per day" xfId="4897" xr:uid="{B98834E7-926B-4F14-83EF-4E9543CE2D12}"/>
    <cellStyle name="20% - Dekorfärg2 4 8" xfId="4898" xr:uid="{500A8A25-8CF6-4BBB-B8F9-B7BBCB33A129}"/>
    <cellStyle name="20% - Dekorfärg2 4 9" xfId="4899" xr:uid="{64DA431E-28E3-4570-A275-6F254BC63160}"/>
    <cellStyle name="20% - Dekorfärg2 4_3. Loans" xfId="4900" xr:uid="{EA3E57F2-1AE3-49BF-8030-BE11B41534DC}"/>
    <cellStyle name="20% - Dekorfärg2 40" xfId="4901" xr:uid="{59BBD2D5-6FFD-4A58-B97F-E177A5969272}"/>
    <cellStyle name="20% - Dekorfärg2 40 2" xfId="4902" xr:uid="{7ACC79AB-EF3D-451E-9BB0-525236472077}"/>
    <cellStyle name="20% - Dekorfärg2 40 3" xfId="4903" xr:uid="{297A10C7-00E4-4B2D-B80F-5A0FF2568121}"/>
    <cellStyle name="20% - Dekorfärg2 40_AFAB Per day" xfId="4904" xr:uid="{DD5EF32A-18F0-4601-BC2A-9829CCEB7F28}"/>
    <cellStyle name="20% - Dekorfärg2 41" xfId="4905" xr:uid="{1290D906-75F9-41D8-AB06-749A049B08C1}"/>
    <cellStyle name="20% - Dekorfärg2 41 2" xfId="4906" xr:uid="{35143CD4-E4E5-43D3-8AFE-99B55F6755BC}"/>
    <cellStyle name="20% - Dekorfärg2 41 3" xfId="4907" xr:uid="{B99C7E79-27E0-4AD7-AE24-C865AF296096}"/>
    <cellStyle name="20% - Dekorfärg2 41_AFAB Per day" xfId="4908" xr:uid="{622AB3E3-F1A3-4EA8-A235-9E5A88135C16}"/>
    <cellStyle name="20% - Dekorfärg2 42" xfId="4909" xr:uid="{B923ACEA-6D3F-4C2C-80EA-3E56405F77A3}"/>
    <cellStyle name="20% - Dekorfärg2 42 2" xfId="4910" xr:uid="{DF00D307-1FB3-4212-A908-094C95B80FB7}"/>
    <cellStyle name="20% - Dekorfärg2 42 3" xfId="4911" xr:uid="{B73B5234-2B0D-48B4-A147-BC51C1D4A6D9}"/>
    <cellStyle name="20% - Dekorfärg2 42_AFAB Per day" xfId="4912" xr:uid="{F110838E-8D78-4E6C-AA8E-6C34CE92665A}"/>
    <cellStyle name="20% - Dekorfärg2 43" xfId="4913" xr:uid="{CE4DAFD1-60D9-42DB-AE6A-E1BED80C3A60}"/>
    <cellStyle name="20% - Dekorfärg2 43 2" xfId="4914" xr:uid="{1B470441-7E60-4F08-B284-AF028C38C9FD}"/>
    <cellStyle name="20% - Dekorfärg2 43 3" xfId="4915" xr:uid="{970897F4-1313-4700-98B1-D3B38B5E0101}"/>
    <cellStyle name="20% - Dekorfärg2 43_AFAB Per day" xfId="4916" xr:uid="{3ABA170C-A864-43ED-9CF5-3DB18D7F50B9}"/>
    <cellStyle name="20% - Dekorfärg2 44" xfId="4917" xr:uid="{14E0B675-CA29-41DF-A0DF-9370C5EA76CD}"/>
    <cellStyle name="20% - Dekorfärg2 44 2" xfId="4918" xr:uid="{D569D147-B5C8-4542-89CA-8C509D01F773}"/>
    <cellStyle name="20% - Dekorfärg2 44 3" xfId="4919" xr:uid="{A5A3E0D6-9E95-434B-B5B9-7E55C7B23E04}"/>
    <cellStyle name="20% - Dekorfärg2 44_AFAB Per day" xfId="4920" xr:uid="{BBA8410E-11BF-426D-A77F-DE5187DF9393}"/>
    <cellStyle name="20% - Dekorfärg2 45" xfId="4921" xr:uid="{1C5A1277-8851-4B24-964A-60184B454612}"/>
    <cellStyle name="20% - Dekorfärg2 45 2" xfId="4922" xr:uid="{B2A8CA96-148F-44DE-8EEF-093A5B934736}"/>
    <cellStyle name="20% - Dekorfärg2 45 3" xfId="4923" xr:uid="{4951F333-83D8-4870-835C-3C445C3A96F6}"/>
    <cellStyle name="20% - Dekorfärg2 45_AFAB Per day" xfId="4924" xr:uid="{878F730C-E2A5-4C12-AB08-D822EE534256}"/>
    <cellStyle name="20% - Dekorfärg2 46" xfId="4925" xr:uid="{AD17D0D9-7135-4726-9F92-B848390DA579}"/>
    <cellStyle name="20% - Dekorfärg2 46 2" xfId="4926" xr:uid="{CB3A03EF-54D3-4BBC-81D8-DABE2ABABB49}"/>
    <cellStyle name="20% - Dekorfärg2 46 3" xfId="4927" xr:uid="{060ED936-44F6-4E9C-BB9A-3F56D5DF381B}"/>
    <cellStyle name="20% - Dekorfärg2 46_AFAB Per day" xfId="4928" xr:uid="{05904E5C-BB0D-4104-B919-D327C57E6B63}"/>
    <cellStyle name="20% - Dekorfärg2 47" xfId="4929" xr:uid="{59AA41F0-78CE-450B-8761-74FAA1296B6E}"/>
    <cellStyle name="20% - Dekorfärg2 47 2" xfId="4930" xr:uid="{8E5E71B4-7603-41A7-BB99-A2B8A109A920}"/>
    <cellStyle name="20% - Dekorfärg2 47 3" xfId="4931" xr:uid="{0E360B17-804F-49C1-97A7-69B0570D18EB}"/>
    <cellStyle name="20% - Dekorfärg2 47_AFAB Per day" xfId="4932" xr:uid="{394EFD56-2CA7-47A2-AF36-1055D00730E9}"/>
    <cellStyle name="20% - Dekorfärg2 48" xfId="4933" xr:uid="{265FD977-2F55-499D-96BC-140F3F699FCC}"/>
    <cellStyle name="20% - Dekorfärg2 48 2" xfId="4934" xr:uid="{077B2820-3BA5-4E34-A5D4-DE7B5F12C2A7}"/>
    <cellStyle name="20% - Dekorfärg2 48 3" xfId="4935" xr:uid="{CA2BF22E-D4DB-45C7-8946-028AFAD29DFC}"/>
    <cellStyle name="20% - Dekorfärg2 48_AFAB Per day" xfId="4936" xr:uid="{334F8BB2-BCBB-43A6-BEA3-09258A8AAA4B}"/>
    <cellStyle name="20% - Dekorfärg2 49" xfId="4937" xr:uid="{15B1D85A-67D5-443A-99DD-0DA6BD849DAA}"/>
    <cellStyle name="20% - Dekorfärg2 49 2" xfId="4938" xr:uid="{C47A2A28-1D7F-45BA-BF0E-F58A55DC5107}"/>
    <cellStyle name="20% - Dekorfärg2 49 3" xfId="4939" xr:uid="{EA888442-764D-4173-B197-5CB243899B60}"/>
    <cellStyle name="20% - Dekorfärg2 49_loan Q1 2013" xfId="4940" xr:uid="{4D7B1EF0-A031-4DFD-8FD9-63E02D6E6B22}"/>
    <cellStyle name="20% - Dekorfärg2 5" xfId="4941" xr:uid="{B58CD4EC-41A1-44CF-B38C-19AEBAA221D0}"/>
    <cellStyle name="20% - Dekorfärg2 5 10" xfId="34907" xr:uid="{623A5BDE-8D2D-4B57-84B3-7090F3936E3B}"/>
    <cellStyle name="20% - Dekorfärg2 5 2" xfId="4942" xr:uid="{C5BE98AF-DBED-4DA9-BD9C-E822CAA1BBDB}"/>
    <cellStyle name="20% - Dekorfärg2 5 2 2" xfId="4943" xr:uid="{15B1C224-A841-41F1-8A66-0175018C23D8}"/>
    <cellStyle name="20% - Dekorfärg2 5 2 2 2" xfId="4944" xr:uid="{945DA760-8AA2-49BB-9A70-7AA15A8560DE}"/>
    <cellStyle name="20% - Dekorfärg2 5 2 2 3" xfId="31632" xr:uid="{8D79AF31-A278-4EFD-AB9B-3CC5FC6ADDCB}"/>
    <cellStyle name="20% - Dekorfärg2 5 2 2_AFAB Per day" xfId="4945" xr:uid="{2C918487-E365-4065-B159-8D4C27EE42CC}"/>
    <cellStyle name="20% - Dekorfärg2 5 2 3" xfId="4946" xr:uid="{253E412F-18EF-474A-A4C4-447ACB990692}"/>
    <cellStyle name="20% - Dekorfärg2 5 2 3 2" xfId="4947" xr:uid="{34868AEC-F90E-4DE3-BD22-FD55A372FA31}"/>
    <cellStyle name="20% - Dekorfärg2 5 2 3_AFAB Per day" xfId="4948" xr:uid="{C1FEE121-826C-4EA8-A631-AD59D10C9BEE}"/>
    <cellStyle name="20% - Dekorfärg2 5 2 4" xfId="4949" xr:uid="{D7D758D0-1AA0-4D77-86B7-2C12B4EEF5C3}"/>
    <cellStyle name="20% - Dekorfärg2 5 2 5" xfId="4950" xr:uid="{B185C082-B433-4B73-928C-4BB41CDD0A55}"/>
    <cellStyle name="20% - Dekorfärg2 5 2 6" xfId="31633" xr:uid="{D76E92FE-5BE3-49A9-817F-247E02868DBB}"/>
    <cellStyle name="20% - Dekorfärg2 5 2 7" xfId="34908" xr:uid="{F35B9543-DBDC-47DB-A49C-4A8FF654B100}"/>
    <cellStyle name="20% - Dekorfärg2 5 2 8" xfId="39517" xr:uid="{3A26C877-504F-46C4-826B-749922EDBA9D}"/>
    <cellStyle name="20% - Dekorfärg2 5 2_3. Loans" xfId="4951" xr:uid="{9089897B-B4FD-4843-B6FB-DECB2E974B51}"/>
    <cellStyle name="20% - Dekorfärg2 5 3" xfId="4952" xr:uid="{B14CF176-B0BF-4865-9CE1-47D7C869D985}"/>
    <cellStyle name="20% - Dekorfärg2 5 3 2" xfId="4953" xr:uid="{031F0210-F16D-4DA5-B811-C76CDBEB655A}"/>
    <cellStyle name="20% - Dekorfärg2 5 3 2 2" xfId="4954" xr:uid="{01739006-CD68-4156-A301-4D2BE55AD5A9}"/>
    <cellStyle name="20% - Dekorfärg2 5 3 2_AFAB Per day" xfId="4955" xr:uid="{8BECFBD0-32B0-42FC-8047-6CD60F48980A}"/>
    <cellStyle name="20% - Dekorfärg2 5 3 3" xfId="4956" xr:uid="{CF99E320-4003-4467-9D10-2EB5CB161CBC}"/>
    <cellStyle name="20% - Dekorfärg2 5 3 4" xfId="31634" xr:uid="{C5716561-DC3E-4C0C-B0CB-6541F1C4C079}"/>
    <cellStyle name="20% - Dekorfärg2 5 3_AFAB Per day" xfId="4957" xr:uid="{36AE214C-A332-455E-8594-AF42752073F1}"/>
    <cellStyle name="20% - Dekorfärg2 5 4" xfId="4958" xr:uid="{7F0C95C5-CB6D-4EF7-9516-731580EECFE5}"/>
    <cellStyle name="20% - Dekorfärg2 5 4 2" xfId="4959" xr:uid="{5B459FA5-1D68-42AA-BF09-BE9F6E41D66A}"/>
    <cellStyle name="20% - Dekorfärg2 5 4 3" xfId="4960" xr:uid="{817908B1-147A-41B3-803E-2E139BBD6F21}"/>
    <cellStyle name="20% - Dekorfärg2 5 4_AFAB Per day" xfId="4961" xr:uid="{0C0C2B4B-8C9E-4185-A7B7-45488A53A0B6}"/>
    <cellStyle name="20% - Dekorfärg2 5 5" xfId="4962" xr:uid="{F2BB0386-00AB-457F-A277-B99751E9D66E}"/>
    <cellStyle name="20% - Dekorfärg2 5 5 2" xfId="4963" xr:uid="{1658E7B1-8B56-4A4B-A74B-56AB72F1C716}"/>
    <cellStyle name="20% - Dekorfärg2 5 5 3" xfId="4964" xr:uid="{266F0BD9-1EDB-49A0-8C54-0A2A2B4B7E60}"/>
    <cellStyle name="20% - Dekorfärg2 5 5_AFAB Per day" xfId="4965" xr:uid="{7D6D0213-2751-4548-A836-5CE27ACB9D06}"/>
    <cellStyle name="20% - Dekorfärg2 5 6" xfId="4966" xr:uid="{899E22F0-7924-48FA-84D0-6693F824A927}"/>
    <cellStyle name="20% - Dekorfärg2 5 6 2" xfId="4967" xr:uid="{EE64D44B-586F-4439-8B6C-E5A53DD0D7E7}"/>
    <cellStyle name="20% - Dekorfärg2 5 6 3" xfId="4968" xr:uid="{30A389BF-CC37-4BB0-B214-784131679F71}"/>
    <cellStyle name="20% - Dekorfärg2 5 6_AFAB Per day" xfId="4969" xr:uid="{93A8FA4B-4342-4816-A3E4-179DAD9E0611}"/>
    <cellStyle name="20% - Dekorfärg2 5 7" xfId="4970" xr:uid="{958991A5-2891-4C49-A12F-CD0F3DD15CEB}"/>
    <cellStyle name="20% - Dekorfärg2 5 7 2" xfId="4971" xr:uid="{D75CBFAF-1721-4826-BBC2-F7048A641AFB}"/>
    <cellStyle name="20% - Dekorfärg2 5 7 3" xfId="4972" xr:uid="{574EA0C3-2588-4CF8-89B5-1D64DAB05A32}"/>
    <cellStyle name="20% - Dekorfärg2 5 7_loan Q1 2013" xfId="4973" xr:uid="{5E96AC62-5AE1-45C8-9654-687547130736}"/>
    <cellStyle name="20% - Dekorfärg2 5 8" xfId="4974" xr:uid="{076E2DA5-C3D0-4F4E-8A02-9AA778E476EA}"/>
    <cellStyle name="20% - Dekorfärg2 5 9" xfId="4975" xr:uid="{6A3628BF-8237-4C3F-9468-56EC9C2ACFBB}"/>
    <cellStyle name="20% - Dekorfärg2 5_3. Loans" xfId="4976" xr:uid="{B7C5EB78-51DF-470C-A4CF-5B3CD1A3AFB1}"/>
    <cellStyle name="20% - Dekorfärg2 50" xfId="4977" xr:uid="{94EE8867-88CD-46C0-852E-F64C2738A8F5}"/>
    <cellStyle name="20% - Dekorfärg2 50 2" xfId="4978" xr:uid="{8A089ABA-43F4-4325-B4B1-6CADB37A31C1}"/>
    <cellStyle name="20% - Dekorfärg2 50 3" xfId="4979" xr:uid="{106F36A6-DCBB-4731-BED0-F6A45F508363}"/>
    <cellStyle name="20% - Dekorfärg2 50_loan Q1 2013" xfId="4980" xr:uid="{F0106CBD-6B47-483C-A7BA-B1632DC0307A}"/>
    <cellStyle name="20% - Dekorfärg2 51" xfId="4981" xr:uid="{3D2B3F2F-5E00-477A-A2BE-6F0A44CDB76F}"/>
    <cellStyle name="20% - Dekorfärg2 51 2" xfId="4982" xr:uid="{4E41ABCA-BC78-4A92-9BEB-6F3D9A931331}"/>
    <cellStyle name="20% - Dekorfärg2 51 3" xfId="4983" xr:uid="{E3C90A7B-E0B4-4D1F-8379-F041AD8A219B}"/>
    <cellStyle name="20% - Dekorfärg2 51_loan Q1 2013" xfId="4984" xr:uid="{D1C5969D-A4E1-4802-9CD6-5ADD73BE9BBE}"/>
    <cellStyle name="20% - Dekorfärg2 52" xfId="4985" xr:uid="{7EB6D170-9CC8-49C0-BFFD-797BD7E8E740}"/>
    <cellStyle name="20% - Dekorfärg2 52 2" xfId="4986" xr:uid="{FAE4ACC8-F781-4E1E-BA1F-D1B51B80A193}"/>
    <cellStyle name="20% - Dekorfärg2 52 3" xfId="4987" xr:uid="{9BB041C4-B2C5-4DFC-989D-9D3DC7B0B826}"/>
    <cellStyle name="20% - Dekorfärg2 52_loan Q1 2013" xfId="4988" xr:uid="{F01BE2D3-9583-45FB-8A92-522C841A9CCC}"/>
    <cellStyle name="20% - Dekorfärg2 53" xfId="4989" xr:uid="{61EEB852-7207-4A04-BD23-5E908B87F76A}"/>
    <cellStyle name="20% - Dekorfärg2 53 2" xfId="4990" xr:uid="{9603E4E4-932D-47DC-BA81-5EE67E07CFEA}"/>
    <cellStyle name="20% - Dekorfärg2 53 3" xfId="4991" xr:uid="{DF045384-9DBA-460E-A5A9-7CA37B89C220}"/>
    <cellStyle name="20% - Dekorfärg2 53_loan Q1 2013" xfId="4992" xr:uid="{D6447D69-DC69-47F0-BDC2-C822F501E394}"/>
    <cellStyle name="20% - Dekorfärg2 54" xfId="4993" xr:uid="{ED9C40C9-E50E-49E2-A3EC-BE8AF4ADA56B}"/>
    <cellStyle name="20% - Dekorfärg2 54 2" xfId="4994" xr:uid="{F778BE16-3E41-4716-98D8-5BDC679D65E0}"/>
    <cellStyle name="20% - Dekorfärg2 54 3" xfId="4995" xr:uid="{C975B46A-2E7B-4F89-BF4D-4F83093B07FD}"/>
    <cellStyle name="20% - Dekorfärg2 54_loan Q1 2013" xfId="4996" xr:uid="{5CEC79D6-5851-4E32-A6C2-AD5973FE0AA2}"/>
    <cellStyle name="20% - Dekorfärg2 55" xfId="4997" xr:uid="{879EA553-880B-492D-B321-4226E6B7DC02}"/>
    <cellStyle name="20% - Dekorfärg2 55 2" xfId="4998" xr:uid="{43DF3BA7-B6E0-49FD-8D9B-DC00DF814D06}"/>
    <cellStyle name="20% - Dekorfärg2 55 3" xfId="4999" xr:uid="{4B6D14BD-FC38-452C-B6A7-9F03BA1FBD73}"/>
    <cellStyle name="20% - Dekorfärg2 55_loan Q1 2013" xfId="5000" xr:uid="{A63D4137-2A6D-4577-AAD9-CE5551B6FE98}"/>
    <cellStyle name="20% - Dekorfärg2 56" xfId="5001" xr:uid="{6E01A394-B48E-48F5-BD9C-5CA8772365D2}"/>
    <cellStyle name="20% - Dekorfärg2 56 2" xfId="5002" xr:uid="{47654D98-D08E-4857-BDC7-0BB3146C6895}"/>
    <cellStyle name="20% - Dekorfärg2 56 3" xfId="5003" xr:uid="{6E3697AB-70A9-42C2-826C-562DFEEB3F0B}"/>
    <cellStyle name="20% - Dekorfärg2 56_loan Q1 2013" xfId="5004" xr:uid="{FF5FA198-9C9D-4D2E-87E0-554485C78F83}"/>
    <cellStyle name="20% - Dekorfärg2 57" xfId="5005" xr:uid="{0912724D-B0F2-4DF6-8A94-A98BD0014CEB}"/>
    <cellStyle name="20% - Dekorfärg2 57 2" xfId="5006" xr:uid="{C08980AA-7E21-412C-BB4C-7C6B71BEF273}"/>
    <cellStyle name="20% - Dekorfärg2 57 3" xfId="5007" xr:uid="{9AC82A52-13E8-44B4-8D9F-241C6199070C}"/>
    <cellStyle name="20% - Dekorfärg2 57_loan Q1 2013" xfId="5008" xr:uid="{AAB40F92-44C5-4311-B76F-C6BFDD2836D2}"/>
    <cellStyle name="20% - Dekorfärg2 58" xfId="5009" xr:uid="{3D172131-BB29-4EEB-986B-A249500DCF39}"/>
    <cellStyle name="20% - Dekorfärg2 58 2" xfId="5010" xr:uid="{C5904702-D2C1-43A8-94B4-D4A1219DE8A9}"/>
    <cellStyle name="20% - Dekorfärg2 58 3" xfId="5011" xr:uid="{72D64CF7-9459-4D2C-B0D5-25FC74E398EB}"/>
    <cellStyle name="20% - Dekorfärg2 58_loan Q1 2013" xfId="5012" xr:uid="{278306EB-8502-4882-9EA0-55B2965F4DB9}"/>
    <cellStyle name="20% - Dekorfärg2 59" xfId="5013" xr:uid="{B368C195-98B3-415C-B049-78A16F6CDF78}"/>
    <cellStyle name="20% - Dekorfärg2 59 2" xfId="5014" xr:uid="{B7B0301A-092F-47B8-83EA-AB98B29FF0F7}"/>
    <cellStyle name="20% - Dekorfärg2 59 3" xfId="5015" xr:uid="{F47A5A44-AB33-4DF3-9CD5-1A12B0DB672C}"/>
    <cellStyle name="20% - Dekorfärg2 59_loan Q1 2013" xfId="5016" xr:uid="{92AF26AE-928A-4671-A463-4744520ABE2E}"/>
    <cellStyle name="20% - Dekorfärg2 6" xfId="5017" xr:uid="{F5EACD01-910B-44A5-9E8A-90B28763CF51}"/>
    <cellStyle name="20% - Dekorfärg2 6 10" xfId="34909" xr:uid="{505CE13B-A6D6-4769-8136-A1AC82B8F9E1}"/>
    <cellStyle name="20% - Dekorfärg2 6 2" xfId="5018" xr:uid="{6A4737FC-C0F5-4E63-A430-48CFE63494A0}"/>
    <cellStyle name="20% - Dekorfärg2 6 2 2" xfId="5019" xr:uid="{9CABFCCD-CB53-4358-9AA0-AAADB647F509}"/>
    <cellStyle name="20% - Dekorfärg2 6 2 2 2" xfId="5020" xr:uid="{09D88C63-89A5-4905-A0B8-66FEE544975D}"/>
    <cellStyle name="20% - Dekorfärg2 6 2 2 3" xfId="31635" xr:uid="{EF4F8B93-8709-4A0E-9EC2-145C7F577EA7}"/>
    <cellStyle name="20% - Dekorfärg2 6 2 2_AFAB Per day" xfId="5021" xr:uid="{60CBD68C-9D3A-4C2E-9FE1-EE20BA85EF68}"/>
    <cellStyle name="20% - Dekorfärg2 6 2 3" xfId="5022" xr:uid="{1D349896-33BA-4991-AC01-10D70B5173CB}"/>
    <cellStyle name="20% - Dekorfärg2 6 2 3 2" xfId="5023" xr:uid="{1FDC38EB-E2D0-4747-ADDF-4F60B29231DB}"/>
    <cellStyle name="20% - Dekorfärg2 6 2 3_AFAB Per day" xfId="5024" xr:uid="{1D0C4DC6-B7BB-4A92-B5E2-6E9DD851122B}"/>
    <cellStyle name="20% - Dekorfärg2 6 2 4" xfId="5025" xr:uid="{E82000D1-861A-4EE5-9168-44AB5C505EB5}"/>
    <cellStyle name="20% - Dekorfärg2 6 2 5" xfId="5026" xr:uid="{DA15899F-3BC1-4278-8BBF-9F16DAF0CB48}"/>
    <cellStyle name="20% - Dekorfärg2 6 2 6" xfId="31636" xr:uid="{26FC0E32-59B9-4BCB-8A70-66A0C4A85110}"/>
    <cellStyle name="20% - Dekorfärg2 6 2 7" xfId="34910" xr:uid="{72786EB3-8D1E-4A75-ABBD-D320F60C9E02}"/>
    <cellStyle name="20% - Dekorfärg2 6 2 8" xfId="39516" xr:uid="{2E755D9D-C911-480D-A668-CDD1ABD1912D}"/>
    <cellStyle name="20% - Dekorfärg2 6 2_3. Loans" xfId="5027" xr:uid="{89ACD31D-4497-4482-A54F-F14E0DE24EAD}"/>
    <cellStyle name="20% - Dekorfärg2 6 3" xfId="5028" xr:uid="{DF0E376C-6B52-44F9-8609-ABAB6B946291}"/>
    <cellStyle name="20% - Dekorfärg2 6 3 2" xfId="5029" xr:uid="{2A7AAE67-C1D5-40F2-ACE7-70520D06340A}"/>
    <cellStyle name="20% - Dekorfärg2 6 3 2 2" xfId="5030" xr:uid="{38453E76-0C61-415F-9390-224E115B94DD}"/>
    <cellStyle name="20% - Dekorfärg2 6 3 2_AFAB Per day" xfId="5031" xr:uid="{217CB071-3541-42AE-854C-BAA1A7CF72D8}"/>
    <cellStyle name="20% - Dekorfärg2 6 3 3" xfId="5032" xr:uid="{AB0192E5-CD3C-429D-A55E-FF34FFEC3808}"/>
    <cellStyle name="20% - Dekorfärg2 6 3 4" xfId="31637" xr:uid="{FB4664E5-0C73-4BE3-9574-A1DC3AE742CA}"/>
    <cellStyle name="20% - Dekorfärg2 6 3_AFAB Per day" xfId="5033" xr:uid="{1B387EA3-2276-4B08-AD38-F729E1E62862}"/>
    <cellStyle name="20% - Dekorfärg2 6 4" xfId="5034" xr:uid="{F77C27D9-7742-4069-9378-97921B387E59}"/>
    <cellStyle name="20% - Dekorfärg2 6 4 2" xfId="5035" xr:uid="{DB30159A-6ED4-4732-B263-ED6ADD8149A6}"/>
    <cellStyle name="20% - Dekorfärg2 6 4 3" xfId="5036" xr:uid="{F59E579B-3BAB-4593-A108-69D6C933A1FF}"/>
    <cellStyle name="20% - Dekorfärg2 6 4_AFAB Per day" xfId="5037" xr:uid="{266B3534-EAA3-43C5-99E0-A3D09276E0D0}"/>
    <cellStyle name="20% - Dekorfärg2 6 5" xfId="5038" xr:uid="{8B3BED51-C446-4512-A124-985F1290F4DF}"/>
    <cellStyle name="20% - Dekorfärg2 6 5 2" xfId="5039" xr:uid="{C3144605-C639-402F-8C7C-CD9E9C61BFEA}"/>
    <cellStyle name="20% - Dekorfärg2 6 5 3" xfId="5040" xr:uid="{2420C180-539A-4C0D-941E-A08121ADDC3D}"/>
    <cellStyle name="20% - Dekorfärg2 6 5_AFAB Per day" xfId="5041" xr:uid="{6BB90390-DE44-45E9-8DDD-115E2513FB6A}"/>
    <cellStyle name="20% - Dekorfärg2 6 6" xfId="5042" xr:uid="{0300158B-8024-4FF4-808B-901A19D4D4C6}"/>
    <cellStyle name="20% - Dekorfärg2 6 6 2" xfId="5043" xr:uid="{0361E16E-480C-441A-99A8-796E86C5EE23}"/>
    <cellStyle name="20% - Dekorfärg2 6 6 3" xfId="5044" xr:uid="{19AED35F-1975-4D59-A4E5-73CA5E5934D2}"/>
    <cellStyle name="20% - Dekorfärg2 6 6_AFAB Per day" xfId="5045" xr:uid="{1E94881D-2BE5-4675-97CC-F7DFC0C25336}"/>
    <cellStyle name="20% - Dekorfärg2 6 7" xfId="5046" xr:uid="{5713408F-4DF4-45B8-98D5-74C0B87B5BB5}"/>
    <cellStyle name="20% - Dekorfärg2 6 7 2" xfId="5047" xr:uid="{D40EDBA1-B9C7-46E4-8E3E-8F5BE0B008C3}"/>
    <cellStyle name="20% - Dekorfärg2 6 7 3" xfId="5048" xr:uid="{9E3263CA-CD48-4048-95FE-4EACE9771A71}"/>
    <cellStyle name="20% - Dekorfärg2 6 7_loan Q1 2013" xfId="5049" xr:uid="{D81AB813-98F4-4268-A755-9EBE7BDD13A9}"/>
    <cellStyle name="20% - Dekorfärg2 6 8" xfId="5050" xr:uid="{DC42501B-F945-46D2-976E-E23D611395DC}"/>
    <cellStyle name="20% - Dekorfärg2 6 9" xfId="5051" xr:uid="{09C9E440-F87D-4921-B147-23FE76C0BDD6}"/>
    <cellStyle name="20% - Dekorfärg2 6_3. Loans" xfId="5052" xr:uid="{F0857D3C-FF70-47CF-870B-583F0C82F157}"/>
    <cellStyle name="20% - Dekorfärg2 60" xfId="5053" xr:uid="{E6155DE3-9391-4B20-B456-97970FC35829}"/>
    <cellStyle name="20% - Dekorfärg2 60 2" xfId="5054" xr:uid="{EDEF28D6-C330-4C34-878B-F5B5B3F2933B}"/>
    <cellStyle name="20% - Dekorfärg2 60 3" xfId="5055" xr:uid="{1C7C3101-E997-41DA-BBE3-D72D6E53B1DF}"/>
    <cellStyle name="20% - Dekorfärg2 60_loan Q1 2013" xfId="5056" xr:uid="{D0E6EDDF-05B9-4600-ADEC-68A4D3F310F0}"/>
    <cellStyle name="20% - Dekorfärg2 61" xfId="5057" xr:uid="{7F1744C9-30D4-4A4F-8A68-FF8780D46AE7}"/>
    <cellStyle name="20% - Dekorfärg2 61 2" xfId="5058" xr:uid="{766557F6-FA44-4BAF-997B-698683166E0F}"/>
    <cellStyle name="20% - Dekorfärg2 61 3" xfId="5059" xr:uid="{5E72186F-77BE-4337-BB4C-1CE8F0BCD123}"/>
    <cellStyle name="20% - Dekorfärg2 61_loan Q1 2013" xfId="5060" xr:uid="{A8C724AB-EC2A-41F1-B28F-5A53B9E5AE25}"/>
    <cellStyle name="20% - Dekorfärg2 62" xfId="5061" xr:uid="{6F53CBE9-333F-488E-93AD-AD68B2CD96F8}"/>
    <cellStyle name="20% - Dekorfärg2 62 2" xfId="5062" xr:uid="{6DBF12D7-2E6E-45B5-8293-06F601198908}"/>
    <cellStyle name="20% - Dekorfärg2 62 3" xfId="5063" xr:uid="{EBE5ABB8-CCFF-4D07-8AAE-1D2851E22EB2}"/>
    <cellStyle name="20% - Dekorfärg2 62_loan Q1 2013" xfId="5064" xr:uid="{10819DCD-4982-4AFA-8066-03BFB636CE95}"/>
    <cellStyle name="20% - Dekorfärg2 63" xfId="5065" xr:uid="{5D1DD068-C30D-4A98-AD36-8CBC24744049}"/>
    <cellStyle name="20% - Dekorfärg2 63 2" xfId="5066" xr:uid="{5A8A8F11-978A-4B06-9BDA-4DB68FD295EC}"/>
    <cellStyle name="20% - Dekorfärg2 63 3" xfId="5067" xr:uid="{C373550E-85E5-4074-9651-05D639FC1DC8}"/>
    <cellStyle name="20% - Dekorfärg2 63_loan Q1 2013" xfId="5068" xr:uid="{AEA31DD6-FDE3-456D-945E-44E3DA31045C}"/>
    <cellStyle name="20% - Dekorfärg2 64" xfId="5069" xr:uid="{119B4DC8-9380-489B-ABEB-63C8395C41E3}"/>
    <cellStyle name="20% - Dekorfärg2 65" xfId="5070" xr:uid="{681057A2-7A86-40EC-82DA-576C84C4786D}"/>
    <cellStyle name="20% - Dekorfärg2 66" xfId="5071" xr:uid="{801A9FC8-CCAE-43A5-9C28-805E87AD8C9C}"/>
    <cellStyle name="20% - Dekorfärg2 67" xfId="5072" xr:uid="{3A2C866C-DAA3-4A6E-8B64-41501E10AD8F}"/>
    <cellStyle name="20% - Dekorfärg2 68" xfId="5073" xr:uid="{7ED23057-D0B8-43C1-9B42-1BE4AF069EC2}"/>
    <cellStyle name="20% - Dekorfärg2 69" xfId="5074" xr:uid="{5685D773-3CE6-4572-809C-26C35071F73F}"/>
    <cellStyle name="20% - Dekorfärg2 7" xfId="5075" xr:uid="{67091269-B502-4DAF-8398-6444E557BF47}"/>
    <cellStyle name="20% - Dekorfärg2 7 10" xfId="34911" xr:uid="{F3AF74EA-8BE3-43E2-BB0F-8EF34FE8B575}"/>
    <cellStyle name="20% - Dekorfärg2 7 2" xfId="5076" xr:uid="{96A97CAE-C283-4F78-B73D-738DE9D2BF15}"/>
    <cellStyle name="20% - Dekorfärg2 7 2 2" xfId="5077" xr:uid="{CD239F81-7345-40B6-AC5A-BE152D1E07DF}"/>
    <cellStyle name="20% - Dekorfärg2 7 2 2 2" xfId="5078" xr:uid="{2DD77291-9173-4E1D-B52D-BC3DC40ECAE1}"/>
    <cellStyle name="20% - Dekorfärg2 7 2 2 3" xfId="31638" xr:uid="{3009177E-42FD-4A54-9072-DAA12FB996AC}"/>
    <cellStyle name="20% - Dekorfärg2 7 2 2_AFAB Per day" xfId="5079" xr:uid="{F1D36EEB-5DDF-497A-9AB5-0BA3E73B6B81}"/>
    <cellStyle name="20% - Dekorfärg2 7 2 3" xfId="5080" xr:uid="{35288C69-B6F4-49E0-B06C-A520AE763A39}"/>
    <cellStyle name="20% - Dekorfärg2 7 2 3 2" xfId="5081" xr:uid="{51C65CF8-6C4D-4D4D-9CD8-3164815436F7}"/>
    <cellStyle name="20% - Dekorfärg2 7 2 3_AFAB Per day" xfId="5082" xr:uid="{36039C51-D3E2-4E8B-AB0F-EAC1790FB2E0}"/>
    <cellStyle name="20% - Dekorfärg2 7 2 4" xfId="5083" xr:uid="{609BC77B-2F8F-4D88-843F-41E70E63B27F}"/>
    <cellStyle name="20% - Dekorfärg2 7 2 5" xfId="5084" xr:uid="{B0D387CF-805F-4DFC-9F9A-C64D970BCB46}"/>
    <cellStyle name="20% - Dekorfärg2 7 2 6" xfId="31639" xr:uid="{D242D885-3EA1-4380-88BD-93287FD0BD51}"/>
    <cellStyle name="20% - Dekorfärg2 7 2 7" xfId="34912" xr:uid="{C265E12F-C2C6-4301-8B13-78186045936B}"/>
    <cellStyle name="20% - Dekorfärg2 7 2 8" xfId="39515" xr:uid="{C988A21A-7D38-4CB5-AB4F-BD5E4813E8CF}"/>
    <cellStyle name="20% - Dekorfärg2 7 2_3. Loans" xfId="5085" xr:uid="{4ABBFE8D-B210-4F28-B604-3ED19BAC2D3B}"/>
    <cellStyle name="20% - Dekorfärg2 7 3" xfId="5086" xr:uid="{EB4D29D6-8CF5-4F38-ABAB-8E2B4F2EA51B}"/>
    <cellStyle name="20% - Dekorfärg2 7 3 2" xfId="5087" xr:uid="{B1B13E5D-E3D4-4A36-8F50-79C1B98CFC7E}"/>
    <cellStyle name="20% - Dekorfärg2 7 3 2 2" xfId="5088" xr:uid="{2A145D04-A641-41F2-B111-D16A96301B1C}"/>
    <cellStyle name="20% - Dekorfärg2 7 3 2_AFAB Per day" xfId="5089" xr:uid="{6251EAC6-A971-45B9-BB34-8C6436072619}"/>
    <cellStyle name="20% - Dekorfärg2 7 3 3" xfId="5090" xr:uid="{EC4DEF51-042D-4CDB-8C43-EFEB241B7D75}"/>
    <cellStyle name="20% - Dekorfärg2 7 3 4" xfId="31640" xr:uid="{0C0513D3-92FA-48C0-BE1E-8F491D3DA35C}"/>
    <cellStyle name="20% - Dekorfärg2 7 3_AFAB Per day" xfId="5091" xr:uid="{DF67D1DF-C533-4AB6-8ED7-F77C86C35ED5}"/>
    <cellStyle name="20% - Dekorfärg2 7 4" xfId="5092" xr:uid="{F8F67282-4677-4090-875B-A49A6C1C0951}"/>
    <cellStyle name="20% - Dekorfärg2 7 4 2" xfId="5093" xr:uid="{C992B470-4AED-429C-ACE8-3DE1D55AAEC1}"/>
    <cellStyle name="20% - Dekorfärg2 7 4 3" xfId="5094" xr:uid="{316B958B-FAE5-4D66-B952-AEE49E2A5397}"/>
    <cellStyle name="20% - Dekorfärg2 7 4_AFAB Per day" xfId="5095" xr:uid="{F41CF47E-C758-4108-8AA2-EED2D81B635F}"/>
    <cellStyle name="20% - Dekorfärg2 7 5" xfId="5096" xr:uid="{B8152641-8D5C-484C-87D9-F454D71C2600}"/>
    <cellStyle name="20% - Dekorfärg2 7 5 2" xfId="5097" xr:uid="{CBA4F733-15E2-4364-879E-B07A16C8130E}"/>
    <cellStyle name="20% - Dekorfärg2 7 5 3" xfId="5098" xr:uid="{AAFBD121-B015-4A82-BDBA-CD6E9DCB272E}"/>
    <cellStyle name="20% - Dekorfärg2 7 5_AFAB Per day" xfId="5099" xr:uid="{7B449CC5-6F43-4B99-A554-2962910A4DC0}"/>
    <cellStyle name="20% - Dekorfärg2 7 6" xfId="5100" xr:uid="{82782583-8850-428B-9949-8E5E11A116B2}"/>
    <cellStyle name="20% - Dekorfärg2 7 6 2" xfId="5101" xr:uid="{E7C0A5E7-9F90-4058-9F22-415C7AE0B9C8}"/>
    <cellStyle name="20% - Dekorfärg2 7 6 3" xfId="5102" xr:uid="{756928A2-832B-481B-86B8-0345CC52151B}"/>
    <cellStyle name="20% - Dekorfärg2 7 6_AFAB Per day" xfId="5103" xr:uid="{A8259831-AAAA-4020-9BF8-93D402146A6E}"/>
    <cellStyle name="20% - Dekorfärg2 7 7" xfId="5104" xr:uid="{A3FEBDFE-F502-46E2-A2A2-2879B5BAB687}"/>
    <cellStyle name="20% - Dekorfärg2 7 7 2" xfId="5105" xr:uid="{FF039401-AEBC-4922-A2CD-AF19E1A27607}"/>
    <cellStyle name="20% - Dekorfärg2 7 7 3" xfId="5106" xr:uid="{E4D3C27E-B978-4411-AC99-D093FE61F0E0}"/>
    <cellStyle name="20% - Dekorfärg2 7 7_loan Q1 2013" xfId="5107" xr:uid="{D093B6DD-1C10-49B4-9642-043FFB7C047A}"/>
    <cellStyle name="20% - Dekorfärg2 7 8" xfId="5108" xr:uid="{6AC76FF2-8D71-46CB-ADBE-E5481406A73F}"/>
    <cellStyle name="20% - Dekorfärg2 7 9" xfId="5109" xr:uid="{7C659EEF-9359-4D57-948C-E401AF9FB0DB}"/>
    <cellStyle name="20% - Dekorfärg2 7_3. Loans" xfId="5110" xr:uid="{D7E88425-12BE-4DFB-A892-BF40133560B7}"/>
    <cellStyle name="20% - Dekorfärg2 70" xfId="5111" xr:uid="{D418D610-760E-4768-AD96-F90A0FEF1F34}"/>
    <cellStyle name="20% - Dekorfärg2 71" xfId="5112" xr:uid="{4B723438-23F3-4095-96E0-26127E5B70E0}"/>
    <cellStyle name="20% - Dekorfärg2 72" xfId="5113" xr:uid="{8A22485C-1028-4BBC-A634-C680E0C5BD1E}"/>
    <cellStyle name="20% - Dekorfärg2 73" xfId="5114" xr:uid="{C1046AD1-8A15-4ADA-94D2-E363444888EE}"/>
    <cellStyle name="20% - Dekorfärg2 74" xfId="5115" xr:uid="{C42FB1B6-EAD6-4016-82B4-D36C29F95F8A}"/>
    <cellStyle name="20% - Dekorfärg2 75" xfId="5116" xr:uid="{E76987D9-6CA0-48D6-9EE4-63788B05F4CD}"/>
    <cellStyle name="20% - Dekorfärg2 75 2" xfId="5117" xr:uid="{3D1D1E58-FF3C-42C2-B6DA-AFED6D19C57A}"/>
    <cellStyle name="20% - Dekorfärg2 75_loan Q1 2013" xfId="5118" xr:uid="{6E667F0C-8C58-49E0-B8CE-8E52CB58192D}"/>
    <cellStyle name="20% - Dekorfärg2 76" xfId="5119" xr:uid="{10AA8235-8AC0-4105-AB21-4F1FC837ACE1}"/>
    <cellStyle name="20% - Dekorfärg2 76 2" xfId="5120" xr:uid="{77BE0130-884F-424A-9A4F-110B5B75ABF3}"/>
    <cellStyle name="20% - Dekorfärg2 76_loan Q1 2013" xfId="5121" xr:uid="{114F7B7F-59EE-4491-8F25-78D1C25F4D80}"/>
    <cellStyle name="20% - Dekorfärg2 77" xfId="5122" xr:uid="{F0033EF0-6748-46AD-9E74-1B79352DC188}"/>
    <cellStyle name="20% - Dekorfärg2 78" xfId="5123" xr:uid="{1AB71A8D-B200-421B-BA5C-52ECF2B06286}"/>
    <cellStyle name="20% - Dekorfärg2 79" xfId="44652" xr:uid="{6A51BC17-B9E5-4B10-AAA8-672A55523D22}"/>
    <cellStyle name="20% - Dekorfärg2 8" xfId="5124" xr:uid="{026DA40D-4F58-4BF5-BACF-073F40FD04AA}"/>
    <cellStyle name="20% - Dekorfärg2 8 10" xfId="34913" xr:uid="{5218EC1B-0DCB-43E9-8471-E2FE10C33AD9}"/>
    <cellStyle name="20% - Dekorfärg2 8 2" xfId="5125" xr:uid="{EB40C484-F3B4-4EB7-8597-503B290351ED}"/>
    <cellStyle name="20% - Dekorfärg2 8 2 2" xfId="5126" xr:uid="{75A3FCD8-F107-4422-A6D9-B0D026FBE438}"/>
    <cellStyle name="20% - Dekorfärg2 8 2 2 2" xfId="5127" xr:uid="{E6D05EEF-1123-4D9B-9BFC-1329834BCBB8}"/>
    <cellStyle name="20% - Dekorfärg2 8 2 2 3" xfId="31641" xr:uid="{6606505C-B32E-4F10-BBA9-AAF6405D24EF}"/>
    <cellStyle name="20% - Dekorfärg2 8 2 2_AFAB Per day" xfId="5128" xr:uid="{364450E7-9D03-40B5-9D5C-CD1B13FBF6BD}"/>
    <cellStyle name="20% - Dekorfärg2 8 2 3" xfId="5129" xr:uid="{787CB58E-3165-4DF8-9FDF-ECAB3C7E0B32}"/>
    <cellStyle name="20% - Dekorfärg2 8 2 3 2" xfId="5130" xr:uid="{3F0BCEAF-BAFE-4CE8-B381-BD0E54607F95}"/>
    <cellStyle name="20% - Dekorfärg2 8 2 3_AFAB Per day" xfId="5131" xr:uid="{1A38DBCF-E74E-4375-8CFD-B6480E244E36}"/>
    <cellStyle name="20% - Dekorfärg2 8 2 4" xfId="5132" xr:uid="{DF9EF165-5059-4841-9F07-267B6AC24A4F}"/>
    <cellStyle name="20% - Dekorfärg2 8 2 5" xfId="5133" xr:uid="{C2EC6A15-BE57-4A94-BCB7-F21564885590}"/>
    <cellStyle name="20% - Dekorfärg2 8 2 6" xfId="31642" xr:uid="{F5CF5D6A-2E05-4F71-8CBD-A9EE0A7B2470}"/>
    <cellStyle name="20% - Dekorfärg2 8 2 7" xfId="34914" xr:uid="{CDD3F3DD-39E5-4E6F-99FD-63CC6A90DE22}"/>
    <cellStyle name="20% - Dekorfärg2 8 2 8" xfId="39514" xr:uid="{4415D4F6-2B02-4F57-9D12-FA81BC964572}"/>
    <cellStyle name="20% - Dekorfärg2 8 2_3. Loans" xfId="5134" xr:uid="{C3281E10-BAE8-479C-91E1-4CA65A1D1D2D}"/>
    <cellStyle name="20% - Dekorfärg2 8 3" xfId="5135" xr:uid="{13A2C6EB-8BEC-4354-8D00-E540BD69C3F1}"/>
    <cellStyle name="20% - Dekorfärg2 8 3 2" xfId="5136" xr:uid="{3B97B3C9-66E7-4F6C-9331-7FD63D0F267B}"/>
    <cellStyle name="20% - Dekorfärg2 8 3 2 2" xfId="5137" xr:uid="{0DD4E9D6-ACC9-4276-ABED-91E9C62793E6}"/>
    <cellStyle name="20% - Dekorfärg2 8 3 2_AFAB Per day" xfId="5138" xr:uid="{061463F8-D29C-4A69-BA26-7015168D59AD}"/>
    <cellStyle name="20% - Dekorfärg2 8 3 3" xfId="5139" xr:uid="{21702D45-5D1C-454C-A4AE-67109316C191}"/>
    <cellStyle name="20% - Dekorfärg2 8 3 4" xfId="31643" xr:uid="{FB45014B-DEC1-47AB-8527-D160542DF792}"/>
    <cellStyle name="20% - Dekorfärg2 8 3_AFAB Per day" xfId="5140" xr:uid="{38933BC1-71AB-4DA7-AF08-0AD7DEE0688D}"/>
    <cellStyle name="20% - Dekorfärg2 8 4" xfId="5141" xr:uid="{73D69062-8895-404E-A6FC-CC6728574BF0}"/>
    <cellStyle name="20% - Dekorfärg2 8 4 2" xfId="5142" xr:uid="{9F253672-F818-45DC-990A-F45D96475633}"/>
    <cellStyle name="20% - Dekorfärg2 8 4 3" xfId="5143" xr:uid="{BFEA9C8F-6B05-49FB-AA5D-89EF50312D67}"/>
    <cellStyle name="20% - Dekorfärg2 8 4_AFAB Per day" xfId="5144" xr:uid="{938EBF9A-96DC-4BF0-8003-C8DEE988A008}"/>
    <cellStyle name="20% - Dekorfärg2 8 5" xfId="5145" xr:uid="{00546147-AEB0-4B56-BE5F-84EFDB21EAC7}"/>
    <cellStyle name="20% - Dekorfärg2 8 5 2" xfId="5146" xr:uid="{38044739-0BD5-4162-B1A5-D3041D00B7F6}"/>
    <cellStyle name="20% - Dekorfärg2 8 5 3" xfId="5147" xr:uid="{9E64A41C-E435-4000-83D2-86171F966936}"/>
    <cellStyle name="20% - Dekorfärg2 8 5_AFAB Per day" xfId="5148" xr:uid="{24252EF6-23BE-459C-B165-BE696360748B}"/>
    <cellStyle name="20% - Dekorfärg2 8 6" xfId="5149" xr:uid="{E9D34C16-264D-44CA-8D5B-809BDE20FB8F}"/>
    <cellStyle name="20% - Dekorfärg2 8 6 2" xfId="5150" xr:uid="{29AA4AD7-D039-4333-9CF6-80F26C056D54}"/>
    <cellStyle name="20% - Dekorfärg2 8 6 3" xfId="5151" xr:uid="{3E94F18E-BE72-4755-BF29-ECFF4E5B2E48}"/>
    <cellStyle name="20% - Dekorfärg2 8 6_AFAB Per day" xfId="5152" xr:uid="{7F711F62-C66D-47A2-A50F-0D45EEC802F1}"/>
    <cellStyle name="20% - Dekorfärg2 8 7" xfId="5153" xr:uid="{E2C8CA33-457F-4580-AD04-B5125301362C}"/>
    <cellStyle name="20% - Dekorfärg2 8 7 2" xfId="5154" xr:uid="{9147372E-4AFF-4489-920A-7804D1C3B0F8}"/>
    <cellStyle name="20% - Dekorfärg2 8 7 3" xfId="5155" xr:uid="{FC87405F-F6D0-4D2A-AE21-9B1C9FEC2BDE}"/>
    <cellStyle name="20% - Dekorfärg2 8 7_loan Q1 2013" xfId="5156" xr:uid="{EBB17150-DBB4-4B0A-9364-F9CB1786A9B4}"/>
    <cellStyle name="20% - Dekorfärg2 8 8" xfId="5157" xr:uid="{E279B6AA-1B1C-4955-81CC-3C892E7CE58C}"/>
    <cellStyle name="20% - Dekorfärg2 8 9" xfId="5158" xr:uid="{35AA31B8-B737-49A8-B9F0-FE44BD162D11}"/>
    <cellStyle name="20% - Dekorfärg2 8_3. Loans" xfId="5159" xr:uid="{857ECEE3-856E-4B96-877F-AF03F1588420}"/>
    <cellStyle name="20% - Dekorfärg2 80" xfId="44781" xr:uid="{2CA3145A-448F-4AC2-8D24-BB605AFD71C2}"/>
    <cellStyle name="20% - Dekorfärg2 81" xfId="44857" xr:uid="{2B7A4D81-4575-41CF-B5F6-C498D9F471F2}"/>
    <cellStyle name="20% - Dekorfärg2 9" xfId="5160" xr:uid="{B15B7DF6-5093-4818-BB5B-E087BE8AC216}"/>
    <cellStyle name="20% - Dekorfärg2 9 10" xfId="34915" xr:uid="{FA29C03A-C340-4521-BFC3-94D621213FF7}"/>
    <cellStyle name="20% - Dekorfärg2 9 2" xfId="5161" xr:uid="{6DA241C6-87ED-4EBC-B04B-625D98AC8512}"/>
    <cellStyle name="20% - Dekorfärg2 9 2 2" xfId="5162" xr:uid="{3C8C8C81-C453-4F43-B211-2102ECB94169}"/>
    <cellStyle name="20% - Dekorfärg2 9 2 2 2" xfId="5163" xr:uid="{DE4C8F14-CC4B-4E87-B3DF-006D837A83F7}"/>
    <cellStyle name="20% - Dekorfärg2 9 2 2 3" xfId="31644" xr:uid="{A7D62E59-3EE7-4D5F-9BBB-006004E77494}"/>
    <cellStyle name="20% - Dekorfärg2 9 2 2_AFAB Per day" xfId="5164" xr:uid="{11F51743-36CA-4250-8201-FE53E8A624DB}"/>
    <cellStyle name="20% - Dekorfärg2 9 2 3" xfId="5165" xr:uid="{38348FA9-2322-448D-830F-E3A4E0612289}"/>
    <cellStyle name="20% - Dekorfärg2 9 2 3 2" xfId="5166" xr:uid="{5414D1DB-BF85-468D-8B93-69F1FBD026BE}"/>
    <cellStyle name="20% - Dekorfärg2 9 2 3_AFAB Per day" xfId="5167" xr:uid="{923D9EC2-0891-476E-879C-656B135021A3}"/>
    <cellStyle name="20% - Dekorfärg2 9 2 4" xfId="5168" xr:uid="{EC94FA56-BA1D-442C-80AC-E03A13F35E9E}"/>
    <cellStyle name="20% - Dekorfärg2 9 2 5" xfId="5169" xr:uid="{B5E8D91D-A35E-4E53-94B2-715CB6324F5A}"/>
    <cellStyle name="20% - Dekorfärg2 9 2 6" xfId="31645" xr:uid="{DC285E7C-B704-42C9-A66D-11367D4F1CC0}"/>
    <cellStyle name="20% - Dekorfärg2 9 2 7" xfId="34916" xr:uid="{A5BC8858-C3F4-45AA-A821-B51DDDFD2862}"/>
    <cellStyle name="20% - Dekorfärg2 9 2 8" xfId="39513" xr:uid="{912AC1C0-832A-4B26-8D2B-C9C32C5B2058}"/>
    <cellStyle name="20% - Dekorfärg2 9 2_3. Loans" xfId="5170" xr:uid="{89591DC9-A367-4F6F-AC9E-199650396427}"/>
    <cellStyle name="20% - Dekorfärg2 9 3" xfId="5171" xr:uid="{FA6D5E9D-EF47-4D10-B23D-233AA2B5E65C}"/>
    <cellStyle name="20% - Dekorfärg2 9 3 2" xfId="5172" xr:uid="{E640A224-BA06-4664-870D-F99135D6583B}"/>
    <cellStyle name="20% - Dekorfärg2 9 3 2 2" xfId="5173" xr:uid="{F34767C6-0ABF-4213-8E6D-C74609206D4F}"/>
    <cellStyle name="20% - Dekorfärg2 9 3 2_AFAB Per day" xfId="5174" xr:uid="{C2CE187A-B318-48DF-B10F-13B9B4EA74A9}"/>
    <cellStyle name="20% - Dekorfärg2 9 3 3" xfId="5175" xr:uid="{F5C6CE55-F247-406E-8D9C-BDF1DF2D3ED1}"/>
    <cellStyle name="20% - Dekorfärg2 9 3 4" xfId="31646" xr:uid="{EF7B50FA-2684-4A1B-A522-1480843DDC67}"/>
    <cellStyle name="20% - Dekorfärg2 9 3_AFAB Per day" xfId="5176" xr:uid="{FB6DE91B-7CBC-4BDD-8FBB-72D6D33F3306}"/>
    <cellStyle name="20% - Dekorfärg2 9 4" xfId="5177" xr:uid="{8E66E067-D45C-4504-B57E-74B8601E41B6}"/>
    <cellStyle name="20% - Dekorfärg2 9 4 2" xfId="5178" xr:uid="{AA9300D8-4F67-47CF-A3C9-66CB79E86A5A}"/>
    <cellStyle name="20% - Dekorfärg2 9 4 3" xfId="5179" xr:uid="{3AB8B916-A7CA-4DBA-8D5B-0777721E754E}"/>
    <cellStyle name="20% - Dekorfärg2 9 4_AFAB Per day" xfId="5180" xr:uid="{09C9868E-E4F5-4B39-B0E8-6FF3587B9D71}"/>
    <cellStyle name="20% - Dekorfärg2 9 5" xfId="5181" xr:uid="{F3266C43-EA32-4C0C-BAE4-562D221D0675}"/>
    <cellStyle name="20% - Dekorfärg2 9 5 2" xfId="5182" xr:uid="{29CEDC8C-9153-4ED3-BAA1-D3B5061F21DD}"/>
    <cellStyle name="20% - Dekorfärg2 9 5 3" xfId="5183" xr:uid="{636C24C9-3A50-4E58-B51A-9D3587484F1F}"/>
    <cellStyle name="20% - Dekorfärg2 9 5_AFAB Per day" xfId="5184" xr:uid="{ADA9B09A-EB01-4637-AFBB-30295FA79ADC}"/>
    <cellStyle name="20% - Dekorfärg2 9 6" xfId="5185" xr:uid="{D6424398-B9C5-4677-9186-8FD1EFE7B61B}"/>
    <cellStyle name="20% - Dekorfärg2 9 6 2" xfId="5186" xr:uid="{82140807-B2D5-4D5F-8A77-6234E53D5F5F}"/>
    <cellStyle name="20% - Dekorfärg2 9 6 3" xfId="5187" xr:uid="{50C9EB75-1B99-40E3-9515-5DA62888367A}"/>
    <cellStyle name="20% - Dekorfärg2 9 6_AFAB Per day" xfId="5188" xr:uid="{2FF25472-7ACF-48CD-B866-1B286D6C50F0}"/>
    <cellStyle name="20% - Dekorfärg2 9 7" xfId="5189" xr:uid="{EAA8E9E6-0554-4074-93C7-95B930E01F87}"/>
    <cellStyle name="20% - Dekorfärg2 9 7 2" xfId="5190" xr:uid="{CD372D18-0DEA-4DE8-A3F6-00AE52F63FEB}"/>
    <cellStyle name="20% - Dekorfärg2 9 7 3" xfId="5191" xr:uid="{4FDB1448-EF31-4691-8EE5-3B7333DEB53D}"/>
    <cellStyle name="20% - Dekorfärg2 9 7_loan Q1 2013" xfId="5192" xr:uid="{EB38B788-DD96-42B9-87C2-3763657D7652}"/>
    <cellStyle name="20% - Dekorfärg2 9 8" xfId="5193" xr:uid="{6FB1FCF4-18CA-4C14-92A2-BDDA2DCD043D}"/>
    <cellStyle name="20% - Dekorfärg2 9 9" xfId="5194" xr:uid="{AD8DE71A-AFBE-483F-A374-CB7BC67C263A}"/>
    <cellStyle name="20% - Dekorfärg2 9_3. Loans" xfId="5195" xr:uid="{66930E9B-D800-4EC3-88FA-554914D62204}"/>
    <cellStyle name="20% - Dekorfärg3" xfId="50819" xr:uid="{25BBA879-CAD0-4572-936D-E8681930B4E8}"/>
    <cellStyle name="20% - Dekorfärg3 10" xfId="5196" xr:uid="{B089D34E-C4E9-4910-8EFB-4C72090A58AE}"/>
    <cellStyle name="20% - Dekorfärg3 10 10" xfId="34917" xr:uid="{5750A6F0-6127-4CC2-B5C7-C3E089AF3193}"/>
    <cellStyle name="20% - Dekorfärg3 10 2" xfId="5197" xr:uid="{FFABE5C9-3C94-4DE2-9C9D-13A87DE0F4D2}"/>
    <cellStyle name="20% - Dekorfärg3 10 2 2" xfId="5198" xr:uid="{18A9658D-5D70-4363-880C-082C035A5D71}"/>
    <cellStyle name="20% - Dekorfärg3 10 2 2 2" xfId="5199" xr:uid="{A91E193E-7E13-42FC-868C-68E214FB707B}"/>
    <cellStyle name="20% - Dekorfärg3 10 2 2 3" xfId="31647" xr:uid="{406DBA86-830A-43E9-8655-DF974A0340D0}"/>
    <cellStyle name="20% - Dekorfärg3 10 2 2_AFAB Per day" xfId="5200" xr:uid="{A2915139-710D-4E04-8B2F-9DF74555C82C}"/>
    <cellStyle name="20% - Dekorfärg3 10 2 3" xfId="5201" xr:uid="{857B76AA-5C24-4BF9-A973-D0386CDE2451}"/>
    <cellStyle name="20% - Dekorfärg3 10 2 3 2" xfId="5202" xr:uid="{F217F46C-878A-47C5-AA39-3888D7095642}"/>
    <cellStyle name="20% - Dekorfärg3 10 2 3_AFAB Per day" xfId="5203" xr:uid="{4A5EBEB5-43BC-44CD-B930-FF86B4E43175}"/>
    <cellStyle name="20% - Dekorfärg3 10 2 4" xfId="5204" xr:uid="{90F65E27-D352-4CA6-99B0-BC143FC0AECF}"/>
    <cellStyle name="20% - Dekorfärg3 10 2 5" xfId="5205" xr:uid="{895D6973-E7F8-46C1-A814-114DCB5764ED}"/>
    <cellStyle name="20% - Dekorfärg3 10 2 6" xfId="31648" xr:uid="{AC41447F-3700-46DD-BD07-4D5FED7FD80A}"/>
    <cellStyle name="20% - Dekorfärg3 10 2 7" xfId="34918" xr:uid="{1EAC4FF8-D6EB-4C92-A54B-3A57D6541FD8}"/>
    <cellStyle name="20% - Dekorfärg3 10 2 8" xfId="39512" xr:uid="{1464234C-E8FF-4D93-B106-CFB724EDC39A}"/>
    <cellStyle name="20% - Dekorfärg3 10 2_3. Loans" xfId="5206" xr:uid="{DB698D1E-BA4A-498E-9F09-63744B586421}"/>
    <cellStyle name="20% - Dekorfärg3 10 3" xfId="5207" xr:uid="{11D132B4-01DE-462C-B35D-89331941B31F}"/>
    <cellStyle name="20% - Dekorfärg3 10 3 2" xfId="5208" xr:uid="{3EB99022-5698-4AE5-BC1C-9C89036800AB}"/>
    <cellStyle name="20% - Dekorfärg3 10 3 2 2" xfId="5209" xr:uid="{B90A5ACF-F8B8-4B00-9B3C-CA046902C6B1}"/>
    <cellStyle name="20% - Dekorfärg3 10 3 2_AFAB Per day" xfId="5210" xr:uid="{6E486C02-02B6-4FE6-B72D-E609757EF7B1}"/>
    <cellStyle name="20% - Dekorfärg3 10 3 3" xfId="5211" xr:uid="{5C8203A3-8528-42E9-B18C-786F69BA80D3}"/>
    <cellStyle name="20% - Dekorfärg3 10 3 4" xfId="31649" xr:uid="{7F496FB5-8F66-4BE3-BE4A-11A6359A9F0F}"/>
    <cellStyle name="20% - Dekorfärg3 10 3_AFAB Per day" xfId="5212" xr:uid="{3D6C6866-35B5-40E4-B76B-02F3023B4A5C}"/>
    <cellStyle name="20% - Dekorfärg3 10 4" xfId="5213" xr:uid="{559C6D4A-DB73-4906-900E-B314B07224A0}"/>
    <cellStyle name="20% - Dekorfärg3 10 4 2" xfId="5214" xr:uid="{55C35A41-98AC-4597-9B73-C450B35BDB7E}"/>
    <cellStyle name="20% - Dekorfärg3 10 4 3" xfId="5215" xr:uid="{1AB729D9-EE4D-49D0-8164-0DF8112F6FEC}"/>
    <cellStyle name="20% - Dekorfärg3 10 4_AFAB Per day" xfId="5216" xr:uid="{43B21070-AF69-49FD-ACF4-3766FB144DC4}"/>
    <cellStyle name="20% - Dekorfärg3 10 5" xfId="5217" xr:uid="{D2BFA8DA-C29D-4635-B682-D4C887D4B7EF}"/>
    <cellStyle name="20% - Dekorfärg3 10 5 2" xfId="5218" xr:uid="{2F346EC6-E808-4B6C-9501-F55B42E621CF}"/>
    <cellStyle name="20% - Dekorfärg3 10 5 3" xfId="5219" xr:uid="{ED6696C3-6204-48F4-970F-91361FD3A7A4}"/>
    <cellStyle name="20% - Dekorfärg3 10 5_AFAB Per day" xfId="5220" xr:uid="{647DE0E3-85F2-463A-A829-EF8441BF64AD}"/>
    <cellStyle name="20% - Dekorfärg3 10 6" xfId="5221" xr:uid="{72A60304-E4DE-435A-84EF-7211AA6A22A3}"/>
    <cellStyle name="20% - Dekorfärg3 10 6 2" xfId="5222" xr:uid="{2372C61D-0BA8-4043-88EB-9A4521241C36}"/>
    <cellStyle name="20% - Dekorfärg3 10 6 3" xfId="5223" xr:uid="{F28CABD9-4028-49FE-90DF-590B485C5686}"/>
    <cellStyle name="20% - Dekorfärg3 10 6_AFAB Per day" xfId="5224" xr:uid="{16BC7210-5179-493F-8662-D271437DD25E}"/>
    <cellStyle name="20% - Dekorfärg3 10 7" xfId="5225" xr:uid="{3610E107-2B94-4BE3-ABA6-83AA4F478C60}"/>
    <cellStyle name="20% - Dekorfärg3 10 7 2" xfId="5226" xr:uid="{117A4AB6-E950-4217-AD78-8F0F91F27911}"/>
    <cellStyle name="20% - Dekorfärg3 10 7 3" xfId="5227" xr:uid="{79DA10FC-FB9C-4A4C-8DD4-41D17F16BB07}"/>
    <cellStyle name="20% - Dekorfärg3 10 7_loan Q1 2013" xfId="5228" xr:uid="{F40AF407-46AD-4539-8C87-C64C99DFECE9}"/>
    <cellStyle name="20% - Dekorfärg3 10 8" xfId="5229" xr:uid="{E114C36B-5495-4538-AC15-86F66EDC718F}"/>
    <cellStyle name="20% - Dekorfärg3 10 9" xfId="5230" xr:uid="{55EF39FF-3FC5-46A4-83B2-A601EE7E7F7D}"/>
    <cellStyle name="20% - Dekorfärg3 10_3. Loans" xfId="5231" xr:uid="{3FEF60FB-0A78-4872-B70D-13BBEDA8AD96}"/>
    <cellStyle name="20% - Dekorfärg3 11" xfId="5232" xr:uid="{A5DE5FFA-0BD7-46BC-A321-830C29CF8027}"/>
    <cellStyle name="20% - Dekorfärg3 11 10" xfId="34919" xr:uid="{E0E776ED-D04F-48BD-BF35-4187E7D155E6}"/>
    <cellStyle name="20% - Dekorfärg3 11 2" xfId="5233" xr:uid="{3E286ADE-9E7C-417F-8791-8B0F2730579A}"/>
    <cellStyle name="20% - Dekorfärg3 11 2 2" xfId="5234" xr:uid="{44D8BA48-046C-4917-828F-2B8C04870B58}"/>
    <cellStyle name="20% - Dekorfärg3 11 2 2 2" xfId="5235" xr:uid="{8AC578AF-561C-40F0-96D0-9DE2925B1FA9}"/>
    <cellStyle name="20% - Dekorfärg3 11 2 2_AFAB Per day" xfId="5236" xr:uid="{F8679644-3427-4A47-A84E-634E18C2992A}"/>
    <cellStyle name="20% - Dekorfärg3 11 2 3" xfId="5237" xr:uid="{45FAEDB5-8EFA-4143-9640-79A4406CF0AB}"/>
    <cellStyle name="20% - Dekorfärg3 11 2 4" xfId="31650" xr:uid="{78553461-D7FC-404A-A3DB-059145269AFE}"/>
    <cellStyle name="20% - Dekorfärg3 11 2_AFAB Per day" xfId="5238" xr:uid="{67C10D59-8863-4D60-8133-F930B504D9E6}"/>
    <cellStyle name="20% - Dekorfärg3 11 3" xfId="5239" xr:uid="{08778D68-CF68-4F71-98A4-E0451E129A5A}"/>
    <cellStyle name="20% - Dekorfärg3 11 3 2" xfId="5240" xr:uid="{25104A2B-6DA5-4D03-B7F8-BBB7521B3711}"/>
    <cellStyle name="20% - Dekorfärg3 11 3 3" xfId="5241" xr:uid="{781B5199-DCF3-42E1-949B-C251305778D3}"/>
    <cellStyle name="20% - Dekorfärg3 11 3_AFAB Per day" xfId="5242" xr:uid="{BE8939FD-D743-46DB-80C1-895DB3C628BC}"/>
    <cellStyle name="20% - Dekorfärg3 11 4" xfId="5243" xr:uid="{BFFA4C69-8FE9-4F94-BB90-9D49A30D2F91}"/>
    <cellStyle name="20% - Dekorfärg3 11 4 2" xfId="5244" xr:uid="{D0A2C91C-A30A-4960-A73B-75ABDD5A65BB}"/>
    <cellStyle name="20% - Dekorfärg3 11 4 3" xfId="5245" xr:uid="{FC40C82B-BD71-41D3-8EF3-C18322E9117C}"/>
    <cellStyle name="20% - Dekorfärg3 11 4_AFAB Per day" xfId="5246" xr:uid="{EFFF06BE-1770-4BD7-B520-FBA9987EA3FE}"/>
    <cellStyle name="20% - Dekorfärg3 11 5" xfId="5247" xr:uid="{75A6EF5F-584C-4DBF-A3B3-903D2F8182C3}"/>
    <cellStyle name="20% - Dekorfärg3 11 5 2" xfId="5248" xr:uid="{B165C567-FB00-4C0B-95FE-E5AC9069A4FC}"/>
    <cellStyle name="20% - Dekorfärg3 11 5 3" xfId="5249" xr:uid="{770B795F-6C20-4521-90F6-493359A9D721}"/>
    <cellStyle name="20% - Dekorfärg3 11 5_AFAB Per day" xfId="5250" xr:uid="{DD9419EF-F845-420C-9936-D69C05ED67DE}"/>
    <cellStyle name="20% - Dekorfärg3 11 6" xfId="5251" xr:uid="{0D63EDC4-2E5C-4F0E-AF09-91FF24162FD1}"/>
    <cellStyle name="20% - Dekorfärg3 11 6 2" xfId="5252" xr:uid="{06CC2548-42FB-424A-B68B-7B6703F7678F}"/>
    <cellStyle name="20% - Dekorfärg3 11 6 3" xfId="5253" xr:uid="{C80A84CD-C083-4F63-BEB7-FAEE739F01E9}"/>
    <cellStyle name="20% - Dekorfärg3 11 6_loan Q1 2013" xfId="5254" xr:uid="{DF5A1B17-0E25-450D-A2F1-E5D0E35241C3}"/>
    <cellStyle name="20% - Dekorfärg3 11 7" xfId="5255" xr:uid="{D29BC061-F96C-4125-999A-20CC67C0D9DA}"/>
    <cellStyle name="20% - Dekorfärg3 11 7 2" xfId="5256" xr:uid="{E7737B8E-70D2-42A7-84E9-AE8BC3F59C54}"/>
    <cellStyle name="20% - Dekorfärg3 11 7 3" xfId="5257" xr:uid="{61E4F4B2-B682-46E4-A0DC-05790B922D22}"/>
    <cellStyle name="20% - Dekorfärg3 11 7_loan Q1 2013" xfId="5258" xr:uid="{0B05ECB7-4FD8-4393-8FA0-BFA071C2A5B9}"/>
    <cellStyle name="20% - Dekorfärg3 11 8" xfId="5259" xr:uid="{F11072A0-7F75-4853-BA5D-734DF1DF22BE}"/>
    <cellStyle name="20% - Dekorfärg3 11 9" xfId="5260" xr:uid="{6D0C29E6-A277-4683-AD80-AF37E9A9FE11}"/>
    <cellStyle name="20% - Dekorfärg3 11_3. Loans" xfId="5261" xr:uid="{3D3FF5B6-A510-47E3-9BA7-27426EE9D522}"/>
    <cellStyle name="20% - Dekorfärg3 12" xfId="5262" xr:uid="{8A61E73C-05A9-45DF-901C-0EEF20040093}"/>
    <cellStyle name="20% - Dekorfärg3 12 10" xfId="34920" xr:uid="{085F2159-924A-4560-8493-0A4AEB5501C6}"/>
    <cellStyle name="20% - Dekorfärg3 12 2" xfId="5263" xr:uid="{B429F34B-3A94-4FE0-A107-63C1E952203D}"/>
    <cellStyle name="20% - Dekorfärg3 12 2 2" xfId="5264" xr:uid="{E6D03634-BC53-4E28-A102-5F75E128D391}"/>
    <cellStyle name="20% - Dekorfärg3 12 2 2 2" xfId="5265" xr:uid="{359219E3-6E5F-4493-93EB-D8783DD67CAB}"/>
    <cellStyle name="20% - Dekorfärg3 12 2 2_AFAB Per day" xfId="5266" xr:uid="{78C78107-DB78-4A48-BA39-C16FACA90CA9}"/>
    <cellStyle name="20% - Dekorfärg3 12 2 3" xfId="5267" xr:uid="{9847FD29-9F25-4EB4-969E-A44199D3BCF9}"/>
    <cellStyle name="20% - Dekorfärg3 12 2 4" xfId="31651" xr:uid="{397C17D6-D269-4AE3-8743-C6FE1C87905B}"/>
    <cellStyle name="20% - Dekorfärg3 12 2_AFAB Per day" xfId="5268" xr:uid="{B464C58E-054A-4EBA-85AA-53276072018D}"/>
    <cellStyle name="20% - Dekorfärg3 12 3" xfId="5269" xr:uid="{7F395C2E-A861-4BC1-9CC2-43658B28BBC5}"/>
    <cellStyle name="20% - Dekorfärg3 12 3 2" xfId="5270" xr:uid="{BCD10532-7C49-4FF1-863A-064B99978861}"/>
    <cellStyle name="20% - Dekorfärg3 12 3 3" xfId="5271" xr:uid="{2DA44827-F2FC-4B1A-B9FE-7741BDF97427}"/>
    <cellStyle name="20% - Dekorfärg3 12 3_AFAB Per day" xfId="5272" xr:uid="{E0DA97E3-F282-4F9C-9006-CC42FC1A0B2E}"/>
    <cellStyle name="20% - Dekorfärg3 12 4" xfId="5273" xr:uid="{AC195B43-B97E-42BD-A97E-92D5BF349BB6}"/>
    <cellStyle name="20% - Dekorfärg3 12 4 2" xfId="5274" xr:uid="{70B20DCB-7F61-45E1-8B4B-524DE591A633}"/>
    <cellStyle name="20% - Dekorfärg3 12 4 3" xfId="5275" xr:uid="{E72DBAF7-1C7D-430B-942C-F7FD97DC3E99}"/>
    <cellStyle name="20% - Dekorfärg3 12 4_AFAB Per day" xfId="5276" xr:uid="{9ADA3706-4BFE-43F6-A2AE-E6B0BD322DDB}"/>
    <cellStyle name="20% - Dekorfärg3 12 5" xfId="5277" xr:uid="{E551BF58-31F8-4233-B0F6-8E850C9A9107}"/>
    <cellStyle name="20% - Dekorfärg3 12 5 2" xfId="5278" xr:uid="{50725A75-018B-416A-AEE8-82B668C574CF}"/>
    <cellStyle name="20% - Dekorfärg3 12 5 3" xfId="5279" xr:uid="{BFE0E058-7107-4575-8801-688639F4B080}"/>
    <cellStyle name="20% - Dekorfärg3 12 5_AFAB Per day" xfId="5280" xr:uid="{A93D1AD4-63B6-437E-AE81-12262F9F68DC}"/>
    <cellStyle name="20% - Dekorfärg3 12 6" xfId="5281" xr:uid="{39AF9A66-2A14-403D-99EC-81B2DEC48D79}"/>
    <cellStyle name="20% - Dekorfärg3 12 6 2" xfId="5282" xr:uid="{7DD1143C-C5CB-4AA1-A3EB-159A352F9AB9}"/>
    <cellStyle name="20% - Dekorfärg3 12 6 3" xfId="5283" xr:uid="{08BBA7EF-6966-4860-BB84-32B29041FDCF}"/>
    <cellStyle name="20% - Dekorfärg3 12 6_loan Q1 2013" xfId="5284" xr:uid="{476523E7-E495-4C99-B2DB-907FD74BE46F}"/>
    <cellStyle name="20% - Dekorfärg3 12 7" xfId="5285" xr:uid="{54802505-C5C0-4030-BAAA-4C04BEC2C025}"/>
    <cellStyle name="20% - Dekorfärg3 12 7 2" xfId="5286" xr:uid="{22CB5B7F-5D84-4C18-9DE0-9A214DDEEE03}"/>
    <cellStyle name="20% - Dekorfärg3 12 7 3" xfId="5287" xr:uid="{4DDB2F51-A486-4F9E-8858-640DD826614F}"/>
    <cellStyle name="20% - Dekorfärg3 12 7_loan Q1 2013" xfId="5288" xr:uid="{4ADA8660-4DB6-4C7A-9CFD-4ADB455E5A43}"/>
    <cellStyle name="20% - Dekorfärg3 12 8" xfId="5289" xr:uid="{65992C15-A416-4A38-875C-3D331A286788}"/>
    <cellStyle name="20% - Dekorfärg3 12 9" xfId="5290" xr:uid="{D464CF3C-AEAE-4BB4-8F2B-B3357FEA82DE}"/>
    <cellStyle name="20% - Dekorfärg3 12_3. Loans" xfId="5291" xr:uid="{E643A2BB-DBD1-47EB-A2F2-A9BB1ED2D4A2}"/>
    <cellStyle name="20% - Dekorfärg3 13" xfId="5292" xr:uid="{DF5BC7BC-174F-4EE9-A8EA-9EFA348090FA}"/>
    <cellStyle name="20% - Dekorfärg3 13 10" xfId="34921" xr:uid="{EF0F8705-B746-4430-9074-CF0784B72CA4}"/>
    <cellStyle name="20% - Dekorfärg3 13 2" xfId="5293" xr:uid="{C26BC0AC-ECB8-4FDF-B9F3-4F2D02099190}"/>
    <cellStyle name="20% - Dekorfärg3 13 2 2" xfId="5294" xr:uid="{7BC64E7A-9132-49C0-BD0F-D6D973E5676F}"/>
    <cellStyle name="20% - Dekorfärg3 13 2 2 2" xfId="5295" xr:uid="{8AED96BA-EE0B-4456-AA52-7754BCC8B867}"/>
    <cellStyle name="20% - Dekorfärg3 13 2 2_AFAB Per day" xfId="5296" xr:uid="{35E0A37A-5748-423C-A0CB-C4422CF8EAB1}"/>
    <cellStyle name="20% - Dekorfärg3 13 2 3" xfId="5297" xr:uid="{F9B8B22D-B78F-42F5-A489-7C8AA5926FAB}"/>
    <cellStyle name="20% - Dekorfärg3 13 2 4" xfId="31652" xr:uid="{0B654342-4EAD-4D5E-8A6B-78F207948B3E}"/>
    <cellStyle name="20% - Dekorfärg3 13 2_AFAB Per day" xfId="5298" xr:uid="{8F79D6E8-0B44-4A04-92C7-6AC55969EE44}"/>
    <cellStyle name="20% - Dekorfärg3 13 3" xfId="5299" xr:uid="{A0E25077-E3A1-4CD1-8224-ABE855818241}"/>
    <cellStyle name="20% - Dekorfärg3 13 3 2" xfId="5300" xr:uid="{D97CDFF4-C3F0-40AD-99C8-A1152DBB5A71}"/>
    <cellStyle name="20% - Dekorfärg3 13 3 3" xfId="5301" xr:uid="{A651C88D-9423-4F18-926D-056B7C3A67B2}"/>
    <cellStyle name="20% - Dekorfärg3 13 3_AFAB Per day" xfId="5302" xr:uid="{491675ED-7D14-423A-B1C4-5A0AB632B21A}"/>
    <cellStyle name="20% - Dekorfärg3 13 4" xfId="5303" xr:uid="{EAB88B4F-287E-43D8-9319-5D9B87206E71}"/>
    <cellStyle name="20% - Dekorfärg3 13 4 2" xfId="5304" xr:uid="{430D45FA-601B-4FD7-94A5-4EB311DE046E}"/>
    <cellStyle name="20% - Dekorfärg3 13 4 3" xfId="5305" xr:uid="{6AC53B63-CF8A-4505-AA5B-A866535936E7}"/>
    <cellStyle name="20% - Dekorfärg3 13 4_AFAB Per day" xfId="5306" xr:uid="{069C9A15-4C42-446C-BD3A-D2DA5FAA714C}"/>
    <cellStyle name="20% - Dekorfärg3 13 5" xfId="5307" xr:uid="{7504825D-E18B-4E38-AF81-1ECAEA91C0C4}"/>
    <cellStyle name="20% - Dekorfärg3 13 5 2" xfId="5308" xr:uid="{E2FFA287-8923-48D5-A60F-7692780CD5BF}"/>
    <cellStyle name="20% - Dekorfärg3 13 5 3" xfId="5309" xr:uid="{20FBAD2F-0755-44A4-82F1-E482AD272AA1}"/>
    <cellStyle name="20% - Dekorfärg3 13 5_AFAB Per day" xfId="5310" xr:uid="{AE3FF3D8-7288-4267-8B78-916E965F4B54}"/>
    <cellStyle name="20% - Dekorfärg3 13 6" xfId="5311" xr:uid="{4DF623D7-38C3-4C11-AD59-225A8CB3EE2D}"/>
    <cellStyle name="20% - Dekorfärg3 13 6 2" xfId="5312" xr:uid="{F04915FD-9749-4AC3-845F-C394FE1DB24A}"/>
    <cellStyle name="20% - Dekorfärg3 13 6 3" xfId="5313" xr:uid="{810AA436-238D-48F3-9B36-EBBEDDE20628}"/>
    <cellStyle name="20% - Dekorfärg3 13 6_loan Q1 2013" xfId="5314" xr:uid="{F3F55E04-815D-4F96-944C-4039CE6C3247}"/>
    <cellStyle name="20% - Dekorfärg3 13 7" xfId="5315" xr:uid="{00C47B08-1B2D-4950-A349-FABE2C4403DA}"/>
    <cellStyle name="20% - Dekorfärg3 13 7 2" xfId="5316" xr:uid="{F3FD4FCD-D8A3-4EA6-88BE-2A232FB2F7E3}"/>
    <cellStyle name="20% - Dekorfärg3 13 7 3" xfId="5317" xr:uid="{0A3611D0-6B4C-43AF-984F-C7CEFA2A8C02}"/>
    <cellStyle name="20% - Dekorfärg3 13 7_loan Q1 2013" xfId="5318" xr:uid="{0135AEA0-08F5-49FC-8F90-E0F146650E21}"/>
    <cellStyle name="20% - Dekorfärg3 13 8" xfId="5319" xr:uid="{F0499234-277F-4CDB-84D8-F2C42B4FDE6A}"/>
    <cellStyle name="20% - Dekorfärg3 13 9" xfId="5320" xr:uid="{833C85EC-5E10-40C9-B76A-7045DD417244}"/>
    <cellStyle name="20% - Dekorfärg3 13_3. Loans" xfId="5321" xr:uid="{87C96A0E-96E4-46B7-A66E-F89B8DB83DFB}"/>
    <cellStyle name="20% - Dekorfärg3 14" xfId="5322" xr:uid="{7C891D22-418F-4B87-91AF-C663E1CAE0BD}"/>
    <cellStyle name="20% - Dekorfärg3 14 10" xfId="34922" xr:uid="{DD499303-1893-445B-84D1-F5CD13314B74}"/>
    <cellStyle name="20% - Dekorfärg3 14 2" xfId="5323" xr:uid="{DCF8E6E3-E11C-4CAD-B89E-4068C61F0898}"/>
    <cellStyle name="20% - Dekorfärg3 14 2 2" xfId="5324" xr:uid="{52C5518C-828F-46A5-9835-0EED2AFED84A}"/>
    <cellStyle name="20% - Dekorfärg3 14 2 2 2" xfId="5325" xr:uid="{2327C229-568E-4125-B44D-DD83F68AB749}"/>
    <cellStyle name="20% - Dekorfärg3 14 2 2_AFAB Per day" xfId="5326" xr:uid="{CFB9FEF5-E8C7-4DA7-8F42-B0CEB3B5306B}"/>
    <cellStyle name="20% - Dekorfärg3 14 2 3" xfId="5327" xr:uid="{C1AF28DA-ECBC-4207-8DB2-F4E83FB3F2DA}"/>
    <cellStyle name="20% - Dekorfärg3 14 2 4" xfId="31653" xr:uid="{AD962268-FBE6-4E6F-9798-15A27F5BE2D2}"/>
    <cellStyle name="20% - Dekorfärg3 14 2_AFAB Per day" xfId="5328" xr:uid="{7D04B9E3-76A3-4320-9BBD-6A6F5D5AE395}"/>
    <cellStyle name="20% - Dekorfärg3 14 3" xfId="5329" xr:uid="{43E1367E-3CB2-448A-9788-65931AF45C09}"/>
    <cellStyle name="20% - Dekorfärg3 14 3 2" xfId="5330" xr:uid="{01D75610-2217-41E0-87A2-4131BC666AE8}"/>
    <cellStyle name="20% - Dekorfärg3 14 3 3" xfId="5331" xr:uid="{C6014C0C-4AA4-4985-864A-8D3389E4C5FD}"/>
    <cellStyle name="20% - Dekorfärg3 14 3_AFAB Per day" xfId="5332" xr:uid="{8764F741-176B-4E30-8BC5-D0618E350E40}"/>
    <cellStyle name="20% - Dekorfärg3 14 4" xfId="5333" xr:uid="{7543D8F4-8153-4FAE-8EC4-0B99AD4EB17A}"/>
    <cellStyle name="20% - Dekorfärg3 14 4 2" xfId="5334" xr:uid="{AD2D8DA4-71D2-4D69-B9B7-EF18F32FF9CB}"/>
    <cellStyle name="20% - Dekorfärg3 14 4 3" xfId="5335" xr:uid="{328359FE-9393-46EB-9F3C-79A6A8B90479}"/>
    <cellStyle name="20% - Dekorfärg3 14 4_AFAB Per day" xfId="5336" xr:uid="{7A66854C-9579-4D0F-B79E-8F7E64660A7C}"/>
    <cellStyle name="20% - Dekorfärg3 14 5" xfId="5337" xr:uid="{3934B448-4F05-4EB5-9FA5-FD952166E5EC}"/>
    <cellStyle name="20% - Dekorfärg3 14 5 2" xfId="5338" xr:uid="{9E03EFE2-AA18-43E5-AA15-CEBBB391F010}"/>
    <cellStyle name="20% - Dekorfärg3 14 5 3" xfId="5339" xr:uid="{6E165D03-8356-41DA-83B6-D7985E156480}"/>
    <cellStyle name="20% - Dekorfärg3 14 5_AFAB Per day" xfId="5340" xr:uid="{334B3397-73FE-4E38-9761-6C0CA9FCDBE1}"/>
    <cellStyle name="20% - Dekorfärg3 14 6" xfId="5341" xr:uid="{649F5336-85C9-43FB-BD1E-94815C8377AF}"/>
    <cellStyle name="20% - Dekorfärg3 14 6 2" xfId="5342" xr:uid="{3BB06D6D-6DDB-4634-B48F-821F9C7E1E1C}"/>
    <cellStyle name="20% - Dekorfärg3 14 6 3" xfId="5343" xr:uid="{BC728DD9-69DA-4373-B397-54F979B7D7C5}"/>
    <cellStyle name="20% - Dekorfärg3 14 6_loan Q1 2013" xfId="5344" xr:uid="{9B14439B-C1EB-4FF3-BB9A-F01DD80063B4}"/>
    <cellStyle name="20% - Dekorfärg3 14 7" xfId="5345" xr:uid="{EA55E91B-83E3-40C4-BABC-B435B3B205DB}"/>
    <cellStyle name="20% - Dekorfärg3 14 7 2" xfId="5346" xr:uid="{464B5B66-6A84-41B1-80BF-4BF9A9020C2B}"/>
    <cellStyle name="20% - Dekorfärg3 14 7 3" xfId="5347" xr:uid="{5E328D37-35BE-483F-9CED-4A4F762321E8}"/>
    <cellStyle name="20% - Dekorfärg3 14 7_loan Q1 2013" xfId="5348" xr:uid="{B32DA5C0-8AF9-4647-A61F-DF6509DDAF33}"/>
    <cellStyle name="20% - Dekorfärg3 14 8" xfId="5349" xr:uid="{E20061AE-A489-4D38-8BCA-96B71250C72D}"/>
    <cellStyle name="20% - Dekorfärg3 14 9" xfId="5350" xr:uid="{5E4187E1-CC67-470F-817E-5009E3E7F90C}"/>
    <cellStyle name="20% - Dekorfärg3 14_3. Loans" xfId="5351" xr:uid="{DA86855F-9C64-45A0-A371-55F475B9F9C8}"/>
    <cellStyle name="20% - Dekorfärg3 15" xfId="5352" xr:uid="{3113D940-02BE-42E7-B9FD-3CE885798308}"/>
    <cellStyle name="20% - Dekorfärg3 15 10" xfId="34923" xr:uid="{39D50708-0981-47FE-B36A-A48A551E6B1E}"/>
    <cellStyle name="20% - Dekorfärg3 15 2" xfId="5353" xr:uid="{3DE80C30-06D6-44F5-9D0D-488CF4919B5F}"/>
    <cellStyle name="20% - Dekorfärg3 15 2 2" xfId="5354" xr:uid="{5C5F6D63-1E2E-4477-8A67-8D427E37EFED}"/>
    <cellStyle name="20% - Dekorfärg3 15 2 2 2" xfId="5355" xr:uid="{EE01C98B-3EA3-42B1-8F19-CC935DA96121}"/>
    <cellStyle name="20% - Dekorfärg3 15 2 2_AFAB Per day" xfId="5356" xr:uid="{B7E29DF0-119E-4349-A8FA-9AFC75CAD05C}"/>
    <cellStyle name="20% - Dekorfärg3 15 2 3" xfId="5357" xr:uid="{FD9A0A43-7702-4C2E-B3D2-767430F9302D}"/>
    <cellStyle name="20% - Dekorfärg3 15 2 4" xfId="31654" xr:uid="{F91447A5-74D6-46D6-8972-FBEB95B696B8}"/>
    <cellStyle name="20% - Dekorfärg3 15 2_AFAB Per day" xfId="5358" xr:uid="{04B5E9EB-54E8-4C8D-83B4-6F9092893EC1}"/>
    <cellStyle name="20% - Dekorfärg3 15 3" xfId="5359" xr:uid="{CEF7F14D-1274-4B97-935E-B7872FFCB414}"/>
    <cellStyle name="20% - Dekorfärg3 15 3 2" xfId="5360" xr:uid="{0CFB7633-8094-4A1A-BBD1-1EFE484AC229}"/>
    <cellStyle name="20% - Dekorfärg3 15 3 3" xfId="5361" xr:uid="{968F3768-FA7D-42E2-B56A-23BCCB0F92F6}"/>
    <cellStyle name="20% - Dekorfärg3 15 3_AFAB Per day" xfId="5362" xr:uid="{849A69E6-C511-4A9C-AC4C-B22DC0725185}"/>
    <cellStyle name="20% - Dekorfärg3 15 4" xfId="5363" xr:uid="{C822111D-6D0B-4A8E-B96D-DEC3C17ED871}"/>
    <cellStyle name="20% - Dekorfärg3 15 4 2" xfId="5364" xr:uid="{729A4529-5389-4087-8153-7AD0FA32DF36}"/>
    <cellStyle name="20% - Dekorfärg3 15 4 3" xfId="5365" xr:uid="{F0697980-8F0B-444B-B177-C18F40379E4F}"/>
    <cellStyle name="20% - Dekorfärg3 15 4_AFAB Per day" xfId="5366" xr:uid="{EC5A86C5-6452-48BA-97C4-EC3369B18574}"/>
    <cellStyle name="20% - Dekorfärg3 15 5" xfId="5367" xr:uid="{14AC7C65-23FD-4BBD-BEE1-D074C2BBDB87}"/>
    <cellStyle name="20% - Dekorfärg3 15 5 2" xfId="5368" xr:uid="{C9280E55-1E20-4E4E-A4F6-48AD0ABD0C9E}"/>
    <cellStyle name="20% - Dekorfärg3 15 5 3" xfId="5369" xr:uid="{FE8E4860-D93A-4E2B-BAE9-E36CAB43E91A}"/>
    <cellStyle name="20% - Dekorfärg3 15 5_AFAB Per day" xfId="5370" xr:uid="{919C8B64-E08C-4314-8FE3-10A2D11982A9}"/>
    <cellStyle name="20% - Dekorfärg3 15 6" xfId="5371" xr:uid="{D2EAA0E6-CC6B-4131-9F72-0DE09AB32C8C}"/>
    <cellStyle name="20% - Dekorfärg3 15 6 2" xfId="5372" xr:uid="{DBCAF8A3-5AD6-4332-BBE8-5421881160A1}"/>
    <cellStyle name="20% - Dekorfärg3 15 6 3" xfId="5373" xr:uid="{0F1A42E5-3D96-465E-8F4B-59880B58A50C}"/>
    <cellStyle name="20% - Dekorfärg3 15 6_loan Q1 2013" xfId="5374" xr:uid="{3B785BDA-F7C1-4E16-AEE9-B5BBF16EDA67}"/>
    <cellStyle name="20% - Dekorfärg3 15 7" xfId="5375" xr:uid="{23FE1142-75BC-4A2E-B105-E8FA7746958B}"/>
    <cellStyle name="20% - Dekorfärg3 15 7 2" xfId="5376" xr:uid="{867AC079-BBBE-40D0-B6F6-6E058B55308E}"/>
    <cellStyle name="20% - Dekorfärg3 15 7 3" xfId="5377" xr:uid="{A4AB67B6-652F-4127-AF06-0F99D95BB60C}"/>
    <cellStyle name="20% - Dekorfärg3 15 7_loan Q1 2013" xfId="5378" xr:uid="{9C98494E-AA7A-4258-A187-F510EC2EF27F}"/>
    <cellStyle name="20% - Dekorfärg3 15 8" xfId="5379" xr:uid="{03CCA6E9-3EC6-4D86-8C47-C897F8E9B296}"/>
    <cellStyle name="20% - Dekorfärg3 15 9" xfId="5380" xr:uid="{1AB53BA9-B18B-4DA9-BF32-223116797E02}"/>
    <cellStyle name="20% - Dekorfärg3 15_3. Loans" xfId="5381" xr:uid="{B5C33682-C5BE-4719-BC88-986068015F35}"/>
    <cellStyle name="20% - Dekorfärg3 16" xfId="5382" xr:uid="{DEA72909-E7DE-4643-8B80-2488CD68E7ED}"/>
    <cellStyle name="20% - Dekorfärg3 16 10" xfId="34924" xr:uid="{49D597E2-5BAE-4B46-8EB1-32B99A164547}"/>
    <cellStyle name="20% - Dekorfärg3 16 2" xfId="5383" xr:uid="{C4EEAB2B-8CAD-4FE0-B14F-F9D623E25671}"/>
    <cellStyle name="20% - Dekorfärg3 16 2 2" xfId="5384" xr:uid="{160992D8-A920-4DB6-BAE7-E628149FBAC7}"/>
    <cellStyle name="20% - Dekorfärg3 16 2 2 2" xfId="5385" xr:uid="{35FBED60-8A24-4DFE-9B77-ED990D240341}"/>
    <cellStyle name="20% - Dekorfärg3 16 2 2_AFAB Per day" xfId="5386" xr:uid="{CBA56255-D50D-4CD2-87ED-A9580E770F43}"/>
    <cellStyle name="20% - Dekorfärg3 16 2 3" xfId="5387" xr:uid="{84C0AC10-9024-4D48-9B77-143001D18B93}"/>
    <cellStyle name="20% - Dekorfärg3 16 2 4" xfId="31655" xr:uid="{E7221A7D-1CE7-455F-8E86-11E49BE3B110}"/>
    <cellStyle name="20% - Dekorfärg3 16 2_AFAB Per day" xfId="5388" xr:uid="{03421BC8-D22A-4B2B-A6B7-96EB0FEF9C7A}"/>
    <cellStyle name="20% - Dekorfärg3 16 3" xfId="5389" xr:uid="{102F235F-9751-46CD-8513-695AD9D2060C}"/>
    <cellStyle name="20% - Dekorfärg3 16 3 2" xfId="5390" xr:uid="{8458FAFB-CD55-454A-9C6A-F76A2AAE9599}"/>
    <cellStyle name="20% - Dekorfärg3 16 3 3" xfId="5391" xr:uid="{FE9F3470-A8F0-4836-A093-5E9650C082D5}"/>
    <cellStyle name="20% - Dekorfärg3 16 3_AFAB Per day" xfId="5392" xr:uid="{4F41EA79-E7A2-4583-84FE-3B06E3ADD8A2}"/>
    <cellStyle name="20% - Dekorfärg3 16 4" xfId="5393" xr:uid="{28848C33-6171-49FA-8397-F0EABA88D84F}"/>
    <cellStyle name="20% - Dekorfärg3 16 4 2" xfId="5394" xr:uid="{3DA6E307-70E0-45DF-998B-8CC265801FE8}"/>
    <cellStyle name="20% - Dekorfärg3 16 4 3" xfId="5395" xr:uid="{C832BBA6-76F6-4CE2-A45B-DCDA449F5610}"/>
    <cellStyle name="20% - Dekorfärg3 16 4_AFAB Per day" xfId="5396" xr:uid="{2F31073F-3427-4D71-B64D-8FBCA26387C0}"/>
    <cellStyle name="20% - Dekorfärg3 16 5" xfId="5397" xr:uid="{5EA4441A-C36E-49EC-866D-E96F82CAB80B}"/>
    <cellStyle name="20% - Dekorfärg3 16 5 2" xfId="5398" xr:uid="{DC17AB6A-4698-4608-8A63-A18028B69B4E}"/>
    <cellStyle name="20% - Dekorfärg3 16 5 3" xfId="5399" xr:uid="{52B7F937-4549-4EDE-AB8B-2592CE0CB078}"/>
    <cellStyle name="20% - Dekorfärg3 16 5_AFAB Per day" xfId="5400" xr:uid="{9129E425-F7F9-4492-9F4C-5EC37135AC34}"/>
    <cellStyle name="20% - Dekorfärg3 16 6" xfId="5401" xr:uid="{0179307D-E47D-4CFE-B24C-D565619192FB}"/>
    <cellStyle name="20% - Dekorfärg3 16 6 2" xfId="5402" xr:uid="{9B6DDF9D-0FD7-4B4D-A558-A654409E176A}"/>
    <cellStyle name="20% - Dekorfärg3 16 6 3" xfId="5403" xr:uid="{B399D2D9-BDAD-4377-8F0A-BC60B115B4E2}"/>
    <cellStyle name="20% - Dekorfärg3 16 6_loan Q1 2013" xfId="5404" xr:uid="{13F97684-FF4D-4752-90C6-0F9C3CF72C78}"/>
    <cellStyle name="20% - Dekorfärg3 16 7" xfId="5405" xr:uid="{67A775A3-4E48-482A-AEC4-22641421975D}"/>
    <cellStyle name="20% - Dekorfärg3 16 7 2" xfId="5406" xr:uid="{C6982FEC-DB1C-4BD8-A4FE-608AA08631EC}"/>
    <cellStyle name="20% - Dekorfärg3 16 7 3" xfId="5407" xr:uid="{EE01F19D-CF62-415D-9AF0-670AF2BCEFAC}"/>
    <cellStyle name="20% - Dekorfärg3 16 7_loan Q1 2013" xfId="5408" xr:uid="{B9D8DEED-FD47-445F-9481-15B2512A5CFF}"/>
    <cellStyle name="20% - Dekorfärg3 16 8" xfId="5409" xr:uid="{0153C7E8-2D11-456B-918F-F1FC67ACC47F}"/>
    <cellStyle name="20% - Dekorfärg3 16 9" xfId="5410" xr:uid="{D7E82433-8406-4E40-9E93-7578B494116B}"/>
    <cellStyle name="20% - Dekorfärg3 16_3. Loans" xfId="5411" xr:uid="{E9830C72-A6D3-4976-A92C-3BBBF4E90783}"/>
    <cellStyle name="20% - Dekorfärg3 17" xfId="5412" xr:uid="{EADCFBEF-CBF9-44F8-A62B-CEADB01A4AA5}"/>
    <cellStyle name="20% - Dekorfärg3 17 10" xfId="34925" xr:uid="{F13CD42B-1912-4C7E-B1D0-E2B440445275}"/>
    <cellStyle name="20% - Dekorfärg3 17 2" xfId="5413" xr:uid="{2525195A-CF6D-41FF-9753-93FB2D596DF4}"/>
    <cellStyle name="20% - Dekorfärg3 17 2 2" xfId="5414" xr:uid="{F0A08267-CA3E-4270-B1EE-1F2B29E22396}"/>
    <cellStyle name="20% - Dekorfärg3 17 2 2 2" xfId="5415" xr:uid="{6C402AFB-684D-4C67-8349-41A746299161}"/>
    <cellStyle name="20% - Dekorfärg3 17 2 2_AFAB Per day" xfId="5416" xr:uid="{0B9DE9B6-12BB-40D2-82AB-10C1516041BC}"/>
    <cellStyle name="20% - Dekorfärg3 17 2 3" xfId="5417" xr:uid="{5B735F7C-73DA-4AF2-A735-CB4508FB7FA2}"/>
    <cellStyle name="20% - Dekorfärg3 17 2 4" xfId="31656" xr:uid="{07B1390C-5907-4868-A848-9E97AF300D62}"/>
    <cellStyle name="20% - Dekorfärg3 17 2_AFAB Per day" xfId="5418" xr:uid="{4FD5371E-8258-49E0-BD24-7EBF2DA7DD7B}"/>
    <cellStyle name="20% - Dekorfärg3 17 3" xfId="5419" xr:uid="{76A59963-E130-417F-974F-78F6DF333F03}"/>
    <cellStyle name="20% - Dekorfärg3 17 3 2" xfId="5420" xr:uid="{9FFB3229-02EE-4811-A2D5-1C9F1FABC7CC}"/>
    <cellStyle name="20% - Dekorfärg3 17 3 3" xfId="5421" xr:uid="{588605A8-B6DC-4DC1-8A9D-EB8BF646DBFE}"/>
    <cellStyle name="20% - Dekorfärg3 17 3_AFAB Per day" xfId="5422" xr:uid="{2F9342EB-D537-41E5-A646-68DCE1E4782B}"/>
    <cellStyle name="20% - Dekorfärg3 17 4" xfId="5423" xr:uid="{F7359C42-26D8-4C9A-A626-8B45EAB2F14A}"/>
    <cellStyle name="20% - Dekorfärg3 17 4 2" xfId="5424" xr:uid="{CB642F56-38A1-4ED4-A19C-AD3307C009C8}"/>
    <cellStyle name="20% - Dekorfärg3 17 4 3" xfId="5425" xr:uid="{D2877975-D125-448F-8195-8E6172931C49}"/>
    <cellStyle name="20% - Dekorfärg3 17 4_AFAB Per day" xfId="5426" xr:uid="{79979000-C76A-4E53-BEB4-275620ECCD1F}"/>
    <cellStyle name="20% - Dekorfärg3 17 5" xfId="5427" xr:uid="{AEDF3420-88CA-4F9F-A657-04C787DDC88D}"/>
    <cellStyle name="20% - Dekorfärg3 17 5 2" xfId="5428" xr:uid="{9AAAD0EE-160A-42D6-A51A-7D78D6E6B901}"/>
    <cellStyle name="20% - Dekorfärg3 17 5 3" xfId="5429" xr:uid="{95446FA2-C29B-46FD-AF1D-D1F17D05463B}"/>
    <cellStyle name="20% - Dekorfärg3 17 5_AFAB Per day" xfId="5430" xr:uid="{50E06851-6423-4957-809C-91A286002F62}"/>
    <cellStyle name="20% - Dekorfärg3 17 6" xfId="5431" xr:uid="{67B248A9-0B1F-47E5-BB4E-0123D67C309F}"/>
    <cellStyle name="20% - Dekorfärg3 17 6 2" xfId="5432" xr:uid="{41BB64E2-91B6-49EB-9F94-4E5530A642CA}"/>
    <cellStyle name="20% - Dekorfärg3 17 6 3" xfId="5433" xr:uid="{A48E70C7-BA58-4CB9-8E12-0774DE0485B6}"/>
    <cellStyle name="20% - Dekorfärg3 17 6_loan Q1 2013" xfId="5434" xr:uid="{27317144-2DE2-45B4-AB40-55212AED18DE}"/>
    <cellStyle name="20% - Dekorfärg3 17 7" xfId="5435" xr:uid="{FF8F8310-AD49-4283-87E0-A91F2C114D7A}"/>
    <cellStyle name="20% - Dekorfärg3 17 7 2" xfId="5436" xr:uid="{5F86AA57-330F-484D-B4F8-3393D9545C52}"/>
    <cellStyle name="20% - Dekorfärg3 17 7 3" xfId="5437" xr:uid="{80218D38-5098-4C43-B858-722C6E6B5DAD}"/>
    <cellStyle name="20% - Dekorfärg3 17 7_loan Q1 2013" xfId="5438" xr:uid="{47540D43-2A3F-420D-AC76-552345A1DC33}"/>
    <cellStyle name="20% - Dekorfärg3 17 8" xfId="5439" xr:uid="{E620B6C9-AE6F-45DD-8F98-53F96B153647}"/>
    <cellStyle name="20% - Dekorfärg3 17 9" xfId="5440" xr:uid="{EC80AB1B-4363-4699-828D-3E07ECC04410}"/>
    <cellStyle name="20% - Dekorfärg3 17_3. Loans" xfId="5441" xr:uid="{368E933A-30F0-4240-97BC-84FD1F78636B}"/>
    <cellStyle name="20% - Dekorfärg3 18" xfId="5442" xr:uid="{81737CF9-0535-46CB-92B3-A9476457FE0E}"/>
    <cellStyle name="20% - Dekorfärg3 18 10" xfId="34926" xr:uid="{E45E38E6-7503-4E63-ABD1-F4EE2A69032E}"/>
    <cellStyle name="20% - Dekorfärg3 18 2" xfId="5443" xr:uid="{F2C3D8E7-9C28-4F72-979E-0F2AC0496677}"/>
    <cellStyle name="20% - Dekorfärg3 18 2 2" xfId="5444" xr:uid="{891DE593-F43B-4339-9BED-AA80101887DC}"/>
    <cellStyle name="20% - Dekorfärg3 18 2 2 2" xfId="5445" xr:uid="{32732085-5E92-45B5-9923-A9971AA19B1F}"/>
    <cellStyle name="20% - Dekorfärg3 18 2 2_AFAB Per day" xfId="5446" xr:uid="{8F1B6DF3-90A3-4B77-8B7B-0D04A4A34D0C}"/>
    <cellStyle name="20% - Dekorfärg3 18 2 3" xfId="5447" xr:uid="{E53D158A-BCFD-4B88-BA05-E193523BEB6E}"/>
    <cellStyle name="20% - Dekorfärg3 18 2 4" xfId="31657" xr:uid="{1831C482-DD60-4283-9299-132117AFBA86}"/>
    <cellStyle name="20% - Dekorfärg3 18 2_AFAB Per day" xfId="5448" xr:uid="{81A0A03F-BF85-42F5-9235-7B0484040266}"/>
    <cellStyle name="20% - Dekorfärg3 18 3" xfId="5449" xr:uid="{C2638700-632B-41C5-8E04-60F9A4CFB646}"/>
    <cellStyle name="20% - Dekorfärg3 18 3 2" xfId="5450" xr:uid="{6A394F60-395C-44E1-9FAC-8F95B73687AC}"/>
    <cellStyle name="20% - Dekorfärg3 18 3 3" xfId="5451" xr:uid="{FC95D392-EF26-4F23-91AA-5A1A7254BD07}"/>
    <cellStyle name="20% - Dekorfärg3 18 3_AFAB Per day" xfId="5452" xr:uid="{407ED0CB-59CE-4611-80E9-47BD8309FBC3}"/>
    <cellStyle name="20% - Dekorfärg3 18 4" xfId="5453" xr:uid="{B469472D-E3A7-4776-AEC7-44A02013CDDC}"/>
    <cellStyle name="20% - Dekorfärg3 18 4 2" xfId="5454" xr:uid="{DC83725B-1562-41D9-8029-97C731A8F7F3}"/>
    <cellStyle name="20% - Dekorfärg3 18 4 3" xfId="5455" xr:uid="{45FE98A6-9678-4034-BE20-0B17E90CC842}"/>
    <cellStyle name="20% - Dekorfärg3 18 4_AFAB Per day" xfId="5456" xr:uid="{9A201C0D-0CA0-4411-9A38-DF5B0AD01940}"/>
    <cellStyle name="20% - Dekorfärg3 18 5" xfId="5457" xr:uid="{F7BCAD22-D8AA-4DB6-95CA-DC9D4295AD2B}"/>
    <cellStyle name="20% - Dekorfärg3 18 5 2" xfId="5458" xr:uid="{4CB0175A-6D67-4024-A97D-FE0E68B2B598}"/>
    <cellStyle name="20% - Dekorfärg3 18 5 3" xfId="5459" xr:uid="{10AE7106-5D8E-4501-8BE4-AF317BD1DDEF}"/>
    <cellStyle name="20% - Dekorfärg3 18 5_AFAB Per day" xfId="5460" xr:uid="{5E5241AF-8243-41BA-AE58-9788B530AB13}"/>
    <cellStyle name="20% - Dekorfärg3 18 6" xfId="5461" xr:uid="{99B304E0-2EAA-4550-AC06-F4D1BFF990D6}"/>
    <cellStyle name="20% - Dekorfärg3 18 6 2" xfId="5462" xr:uid="{9B3E1AC4-7639-483B-9786-BD72DFB4E7CC}"/>
    <cellStyle name="20% - Dekorfärg3 18 6 3" xfId="5463" xr:uid="{4428E5EB-BCE0-4923-9CAD-DB6BFD3BCB71}"/>
    <cellStyle name="20% - Dekorfärg3 18 6_loan Q1 2013" xfId="5464" xr:uid="{1AFDCEF0-27F1-4D84-8D0A-97BB2A7F0B52}"/>
    <cellStyle name="20% - Dekorfärg3 18 7" xfId="5465" xr:uid="{B102B36D-6310-4ABE-BCE5-015BD058D0A9}"/>
    <cellStyle name="20% - Dekorfärg3 18 7 2" xfId="5466" xr:uid="{01C52B28-4BB3-4D40-9697-199BE0B51501}"/>
    <cellStyle name="20% - Dekorfärg3 18 7 3" xfId="5467" xr:uid="{976E400F-3675-4F64-988E-A634AC207A6C}"/>
    <cellStyle name="20% - Dekorfärg3 18 7_loan Q1 2013" xfId="5468" xr:uid="{412FC5F6-894F-48CB-AE18-17060909E482}"/>
    <cellStyle name="20% - Dekorfärg3 18 8" xfId="5469" xr:uid="{B290EA7C-6DDF-4537-A03C-E49D94615B9F}"/>
    <cellStyle name="20% - Dekorfärg3 18 9" xfId="5470" xr:uid="{33C5A8A8-66B4-46EB-85E9-6B216D4020C5}"/>
    <cellStyle name="20% - Dekorfärg3 18_3. Loans" xfId="5471" xr:uid="{C91DB6DC-3344-4177-BDFF-C1BB6B5D56FC}"/>
    <cellStyle name="20% - Dekorfärg3 19" xfId="5472" xr:uid="{6D40A8A3-1BCD-4180-A57F-4ABA80A95A65}"/>
    <cellStyle name="20% - Dekorfärg3 19 10" xfId="34927" xr:uid="{55BE19C2-D6F4-43E7-8C1C-85A0A9191439}"/>
    <cellStyle name="20% - Dekorfärg3 19 2" xfId="5473" xr:uid="{A5BD75BC-290A-4490-8209-1BC265B39AC1}"/>
    <cellStyle name="20% - Dekorfärg3 19 2 2" xfId="5474" xr:uid="{3AE37A91-5D62-4CD1-B6EA-51C520FB9D89}"/>
    <cellStyle name="20% - Dekorfärg3 19 2 2 2" xfId="5475" xr:uid="{3C1E23DC-BF27-4F3E-ABB7-5F21D74FA666}"/>
    <cellStyle name="20% - Dekorfärg3 19 2 2_AFAB Per day" xfId="5476" xr:uid="{DEB48FA7-1B41-4FBF-B8E4-19B1F46484AF}"/>
    <cellStyle name="20% - Dekorfärg3 19 2 3" xfId="5477" xr:uid="{714C57EE-162B-432B-901B-44870FD85C73}"/>
    <cellStyle name="20% - Dekorfärg3 19 2 4" xfId="31658" xr:uid="{DE66A2CA-93AA-4B65-8B9B-BDC754955BB2}"/>
    <cellStyle name="20% - Dekorfärg3 19 2_AFAB Per day" xfId="5478" xr:uid="{505F95AF-9E2E-4601-989C-A5D6F7F5BFD1}"/>
    <cellStyle name="20% - Dekorfärg3 19 3" xfId="5479" xr:uid="{B9664788-540E-42F8-B70D-24927A807DE7}"/>
    <cellStyle name="20% - Dekorfärg3 19 3 2" xfId="5480" xr:uid="{EC09ECD2-EA0E-4E49-896C-3AAA2341B2D9}"/>
    <cellStyle name="20% - Dekorfärg3 19 3 3" xfId="5481" xr:uid="{9824A07B-B350-4282-A650-63C81AB44F76}"/>
    <cellStyle name="20% - Dekorfärg3 19 3_AFAB Per day" xfId="5482" xr:uid="{22C5D1F9-CB57-47A2-BED1-335D552549B8}"/>
    <cellStyle name="20% - Dekorfärg3 19 4" xfId="5483" xr:uid="{1AAACF9E-20CA-4F87-B486-1C2C45C72B2D}"/>
    <cellStyle name="20% - Dekorfärg3 19 4 2" xfId="5484" xr:uid="{86C5562F-3610-41A9-89AC-6D34FE8151DE}"/>
    <cellStyle name="20% - Dekorfärg3 19 4 3" xfId="5485" xr:uid="{B328F994-9828-40A8-A3B6-8287FED239E3}"/>
    <cellStyle name="20% - Dekorfärg3 19 4_AFAB Per day" xfId="5486" xr:uid="{0468BF9F-8BBA-47A0-BFDF-D269F5D92516}"/>
    <cellStyle name="20% - Dekorfärg3 19 5" xfId="5487" xr:uid="{BAD7554D-5F57-464F-BF42-1AD65D550467}"/>
    <cellStyle name="20% - Dekorfärg3 19 5 2" xfId="5488" xr:uid="{CC63446B-BFCB-4ACF-9473-C0BCFD58DEDE}"/>
    <cellStyle name="20% - Dekorfärg3 19 5 3" xfId="5489" xr:uid="{CF675A3A-DC5A-4FCA-8490-D18DC62C90E3}"/>
    <cellStyle name="20% - Dekorfärg3 19 5_AFAB Per day" xfId="5490" xr:uid="{EBE0F5A7-17AD-4687-BEE6-82D24DB6462E}"/>
    <cellStyle name="20% - Dekorfärg3 19 6" xfId="5491" xr:uid="{7CFD9A44-69C1-4B97-B02F-E3FCD70FCBE9}"/>
    <cellStyle name="20% - Dekorfärg3 19 6 2" xfId="5492" xr:uid="{66BE6A45-AD5E-4540-982E-A71B2D96B8CB}"/>
    <cellStyle name="20% - Dekorfärg3 19 6 3" xfId="5493" xr:uid="{8C9B8B55-5872-43ED-A783-96822E5A43B0}"/>
    <cellStyle name="20% - Dekorfärg3 19 6_loan Q1 2013" xfId="5494" xr:uid="{0B326976-E44A-43E1-8B6C-72DD8A55EB2A}"/>
    <cellStyle name="20% - Dekorfärg3 19 7" xfId="5495" xr:uid="{0EA4A19D-70C6-417E-AB7C-74B642063095}"/>
    <cellStyle name="20% - Dekorfärg3 19 7 2" xfId="5496" xr:uid="{91ABFE1C-756E-44CC-8CEA-5C319DF7B939}"/>
    <cellStyle name="20% - Dekorfärg3 19 7 3" xfId="5497" xr:uid="{BF6DCC3D-61B1-4CDD-AF27-73D140AA8A2F}"/>
    <cellStyle name="20% - Dekorfärg3 19 7_loan Q1 2013" xfId="5498" xr:uid="{EB9FAF43-D806-4F16-8E16-2AF5A32F0276}"/>
    <cellStyle name="20% - Dekorfärg3 19 8" xfId="5499" xr:uid="{B85910B1-7263-427F-96C5-EBDA3A80BD46}"/>
    <cellStyle name="20% - Dekorfärg3 19 9" xfId="5500" xr:uid="{72C42827-F691-4AD2-ACD6-4535DA24EC35}"/>
    <cellStyle name="20% - Dekorfärg3 19_3. Loans" xfId="5501" xr:uid="{0F9CC399-4566-47A5-8E15-651B47287357}"/>
    <cellStyle name="20% - Dekorfärg3 2" xfId="61" xr:uid="{8265A2BC-D3DD-46B7-B2E7-BEDD7E06115A}"/>
    <cellStyle name="20% - Dekorfärg3 2 10" xfId="34928" xr:uid="{65046DAF-A3C3-40BC-841F-4457D5302AF9}"/>
    <cellStyle name="20% - Dekorfärg3 2 11" xfId="44657" xr:uid="{D7573038-6163-4493-B6CA-8A91DDDD3942}"/>
    <cellStyle name="20% - Dekorfärg3 2 2" xfId="5502" xr:uid="{E2D0BC9C-2A10-44BF-8A5E-1A3779B78ECB}"/>
    <cellStyle name="20% - Dekorfärg3 2 2 2" xfId="5503" xr:uid="{D4C3DE4D-E13C-4AA7-84DE-C43715DFD5F2}"/>
    <cellStyle name="20% - Dekorfärg3 2 2 2 2" xfId="5504" xr:uid="{0DE4FE5C-5ACB-412E-A643-7CF4C4EED722}"/>
    <cellStyle name="20% - Dekorfärg3 2 2 2 3" xfId="31659" xr:uid="{42E98765-ADD8-432E-8369-9A77755A64D0}"/>
    <cellStyle name="20% - Dekorfärg3 2 2 2_AFAB Per day" xfId="5505" xr:uid="{B8EC0387-24BA-430C-B217-E6B5E8941424}"/>
    <cellStyle name="20% - Dekorfärg3 2 2 3" xfId="5506" xr:uid="{0F03BE35-36AD-4E26-99EA-634585F5D783}"/>
    <cellStyle name="20% - Dekorfärg3 2 2 3 2" xfId="5507" xr:uid="{7453B6CE-CD91-4D78-A45D-F1EC7B8FDE14}"/>
    <cellStyle name="20% - Dekorfärg3 2 2 3_AFAB Per day" xfId="5508" xr:uid="{5FE7F63E-44C2-4EC8-B51E-DAD79CBA5D75}"/>
    <cellStyle name="20% - Dekorfärg3 2 2 4" xfId="5509" xr:uid="{B8B3F56F-E25E-40BF-B218-2CCB84C7A2DB}"/>
    <cellStyle name="20% - Dekorfärg3 2 2 5" xfId="5510" xr:uid="{0CF4A317-F22C-4BDE-9180-DFDF9DAF3719}"/>
    <cellStyle name="20% - Dekorfärg3 2 2 6" xfId="31660" xr:uid="{5E97D527-2B6B-484C-BE11-43F346D63D8F}"/>
    <cellStyle name="20% - Dekorfärg3 2 2 6 2" xfId="31661" xr:uid="{770E7E5C-FD64-4925-9C8B-51F976040A95}"/>
    <cellStyle name="20% - Dekorfärg3 2 2 7" xfId="34929" xr:uid="{D80F5FB0-2F69-4F2B-A8D8-3DBE1E05AEF3}"/>
    <cellStyle name="20% - Dekorfärg3 2 2 8" xfId="39511" xr:uid="{D8983F2F-4BCF-4CE0-B73E-D6FA022D7F0F}"/>
    <cellStyle name="20% - Dekorfärg3 2 2_3. Loans" xfId="5511" xr:uid="{DADFD8AC-A7BE-46B2-A7EA-48E91E58691A}"/>
    <cellStyle name="20% - Dekorfärg3 2 3" xfId="5512" xr:uid="{77281F8A-AD0D-4DB0-BE08-4E983C729BA4}"/>
    <cellStyle name="20% - Dekorfärg3 2 3 2" xfId="5513" xr:uid="{5396E2F2-CDE8-465A-8903-511B887C7B63}"/>
    <cellStyle name="20% - Dekorfärg3 2 3 2 2" xfId="5514" xr:uid="{4D40CC1B-C20B-4F9D-995C-DD8BDB3116B2}"/>
    <cellStyle name="20% - Dekorfärg3 2 3 2 3" xfId="31662" xr:uid="{0F54EB32-BB55-4572-876B-A344B57E1DCC}"/>
    <cellStyle name="20% - Dekorfärg3 2 3 2_AFAB Per day" xfId="5515" xr:uid="{655168F2-09BD-4056-84BE-5AA7A6F6D351}"/>
    <cellStyle name="20% - Dekorfärg3 2 3 3" xfId="5516" xr:uid="{4A661D67-2ED1-44F7-B419-26095AE71C37}"/>
    <cellStyle name="20% - Dekorfärg3 2 3 3 2" xfId="5517" xr:uid="{7EB4FABC-A2A3-473A-AAB2-8AD146F02CAC}"/>
    <cellStyle name="20% - Dekorfärg3 2 3 3_AFAB Per day" xfId="5518" xr:uid="{379AB280-4940-44D3-8608-8D4C6EB1FEB0}"/>
    <cellStyle name="20% - Dekorfärg3 2 3 4" xfId="5519" xr:uid="{370E0C2C-4A24-4BFF-B22B-24FDA3D58934}"/>
    <cellStyle name="20% - Dekorfärg3 2 3 5" xfId="5520" xr:uid="{6690AE01-B65B-4DF0-9A36-B847F823C3D6}"/>
    <cellStyle name="20% - Dekorfärg3 2 3 6" xfId="31663" xr:uid="{B6BA711B-9B4C-4F37-B83C-77CD3DCED665}"/>
    <cellStyle name="20% - Dekorfärg3 2 3 7" xfId="34930" xr:uid="{7F85C0AC-D363-4B09-866D-344C9D749CCD}"/>
    <cellStyle name="20% - Dekorfärg3 2 3 8" xfId="39510" xr:uid="{FFB09C29-CED7-4C90-A0E9-475FE4B90EF8}"/>
    <cellStyle name="20% - Dekorfärg3 2 3_3. Loans" xfId="5521" xr:uid="{99398E83-67A5-4BBD-808E-C9418D1362DD}"/>
    <cellStyle name="20% - Dekorfärg3 2 4" xfId="5522" xr:uid="{64B909CB-0B8E-4241-AE66-E986826EC518}"/>
    <cellStyle name="20% - Dekorfärg3 2 4 2" xfId="5523" xr:uid="{E1F250B0-CBF9-4E4A-9AAB-A9E1B2F9EEEB}"/>
    <cellStyle name="20% - Dekorfärg3 2 4 2 2" xfId="5524" xr:uid="{BED39D7F-4F5C-416C-A755-D3C01F18B5E3}"/>
    <cellStyle name="20% - Dekorfärg3 2 4 2_AFAB Per day" xfId="5525" xr:uid="{431480C1-0738-42FA-89F4-E88D7439B722}"/>
    <cellStyle name="20% - Dekorfärg3 2 4 3" xfId="5526" xr:uid="{787066A4-DC8A-41AE-B538-EEC00842931D}"/>
    <cellStyle name="20% - Dekorfärg3 2 4 4" xfId="5527" xr:uid="{927CC1FD-7F1D-4528-B982-254C42590F9C}"/>
    <cellStyle name="20% - Dekorfärg3 2 4 5" xfId="31664" xr:uid="{B8C26520-FE0D-4C1C-A998-32710D5FE67D}"/>
    <cellStyle name="20% - Dekorfärg3 2 4_AFAB Per day" xfId="5528" xr:uid="{86B3BF20-660E-4605-8AEF-18B3E41AFF07}"/>
    <cellStyle name="20% - Dekorfärg3 2 5" xfId="5529" xr:uid="{DE311A1A-665A-4EC0-A2AD-900246D9B12C}"/>
    <cellStyle name="20% - Dekorfärg3 2 5 2" xfId="5530" xr:uid="{89ADD298-50C8-4D4B-AE00-50F8D4596AEB}"/>
    <cellStyle name="20% - Dekorfärg3 2 5 3" xfId="5531" xr:uid="{1F7DEB80-838B-4FE6-A9E5-A0C6B6685C81}"/>
    <cellStyle name="20% - Dekorfärg3 2 5_AFAB Per day" xfId="5532" xr:uid="{F8A37ADB-665D-4B20-B1A4-67D272831476}"/>
    <cellStyle name="20% - Dekorfärg3 2 6" xfId="5533" xr:uid="{0CD2FED1-A040-46D4-B25B-D70F6B192963}"/>
    <cellStyle name="20% - Dekorfärg3 2 6 2" xfId="5534" xr:uid="{C85A2056-1A93-46C3-BFEA-28328CA436B4}"/>
    <cellStyle name="20% - Dekorfärg3 2 6 3" xfId="5535" xr:uid="{897A7E1D-8E87-4871-A69A-DEEF19FE0055}"/>
    <cellStyle name="20% - Dekorfärg3 2 6_AFAB Per day" xfId="5536" xr:uid="{1602AE0E-AE9E-4F66-8C72-A1CCD2E4FE15}"/>
    <cellStyle name="20% - Dekorfärg3 2 7" xfId="5537" xr:uid="{AA93ABC1-46A6-487F-BD6C-7E122A8C8361}"/>
    <cellStyle name="20% - Dekorfärg3 2 7 2" xfId="5538" xr:uid="{BCF0E315-C022-425F-9410-9C98F0064A51}"/>
    <cellStyle name="20% - Dekorfärg3 2 7 3" xfId="5539" xr:uid="{0F2D66E1-F863-4A2D-B72E-20B73732C6C0}"/>
    <cellStyle name="20% - Dekorfärg3 2 7_AFAB Per day" xfId="5540" xr:uid="{0F5E1F2D-D197-473A-A29C-0BC4EBDAB677}"/>
    <cellStyle name="20% - Dekorfärg3 2 8" xfId="5541" xr:uid="{73BC4A7F-895C-4CAF-8A02-B6AB4C0B9F9F}"/>
    <cellStyle name="20% - Dekorfärg3 2 8 2" xfId="31665" xr:uid="{5F313B5D-B860-4820-BC1B-65F2D5DEEA7D}"/>
    <cellStyle name="20% - Dekorfärg3 2 9" xfId="5542" xr:uid="{373ED784-A313-4D00-B248-E53EEC7F3A05}"/>
    <cellStyle name="20% - Dekorfärg3 2_3. Loans" xfId="5543" xr:uid="{3E3E08B3-A7DC-4B90-A8C1-0AA37C32B788}"/>
    <cellStyle name="20% - Dekorfärg3 20" xfId="5544" xr:uid="{8B842DCB-AB20-4EC1-B37C-4D08EE7E6202}"/>
    <cellStyle name="20% - Dekorfärg3 20 10" xfId="34931" xr:uid="{829FEFC2-E002-415C-8F79-38F29281E068}"/>
    <cellStyle name="20% - Dekorfärg3 20 2" xfId="5545" xr:uid="{BDFFFF6C-0454-4387-9304-E9759F320C2E}"/>
    <cellStyle name="20% - Dekorfärg3 20 2 2" xfId="5546" xr:uid="{3F85E503-928D-4173-B39F-A33C6971FFA8}"/>
    <cellStyle name="20% - Dekorfärg3 20 2 2 2" xfId="5547" xr:uid="{AAD254E2-04F4-4A5B-9B61-CED6A9C16950}"/>
    <cellStyle name="20% - Dekorfärg3 20 2 2_AFAB Per day" xfId="5548" xr:uid="{2DE30752-F639-424D-867B-8D0A80D2344C}"/>
    <cellStyle name="20% - Dekorfärg3 20 2 3" xfId="5549" xr:uid="{DA8FB22F-76FE-4D36-85EE-77172298608D}"/>
    <cellStyle name="20% - Dekorfärg3 20 2 4" xfId="31666" xr:uid="{EDC28F7F-EC6A-417C-BF3F-F50EAECE39D5}"/>
    <cellStyle name="20% - Dekorfärg3 20 2_AFAB Per day" xfId="5550" xr:uid="{A39A2A72-AFE4-4A95-B81E-EEB061704EDC}"/>
    <cellStyle name="20% - Dekorfärg3 20 3" xfId="5551" xr:uid="{2F8973EB-0F5B-4119-B44E-893BC9AB8347}"/>
    <cellStyle name="20% - Dekorfärg3 20 3 2" xfId="5552" xr:uid="{3BEC8777-5D98-4510-B2ED-26DAB3CEF70E}"/>
    <cellStyle name="20% - Dekorfärg3 20 3 3" xfId="5553" xr:uid="{F525C781-EB8D-4CAA-938C-372373EC910A}"/>
    <cellStyle name="20% - Dekorfärg3 20 3_AFAB Per day" xfId="5554" xr:uid="{4F9B8936-1741-4D8E-80D7-AD872508874C}"/>
    <cellStyle name="20% - Dekorfärg3 20 4" xfId="5555" xr:uid="{2E5C4D26-476E-4D3A-B7D8-A6E1F4007535}"/>
    <cellStyle name="20% - Dekorfärg3 20 4 2" xfId="5556" xr:uid="{F399DC90-811D-4C51-A3FD-B4C58FC35EFA}"/>
    <cellStyle name="20% - Dekorfärg3 20 4 3" xfId="5557" xr:uid="{6E53B6F0-6F77-4E3E-8EB6-D297BC87079B}"/>
    <cellStyle name="20% - Dekorfärg3 20 4_AFAB Per day" xfId="5558" xr:uid="{BACF6670-8C9E-428B-8436-C83A5682F7C6}"/>
    <cellStyle name="20% - Dekorfärg3 20 5" xfId="5559" xr:uid="{4FD13505-7D32-46B2-9775-6C3C060FB132}"/>
    <cellStyle name="20% - Dekorfärg3 20 5 2" xfId="5560" xr:uid="{9339796D-7925-4A52-979C-0A6F81A7E222}"/>
    <cellStyle name="20% - Dekorfärg3 20 5 3" xfId="5561" xr:uid="{52E6AC64-FB87-44C7-AC23-8236E66014B9}"/>
    <cellStyle name="20% - Dekorfärg3 20 5_AFAB Per day" xfId="5562" xr:uid="{29318F36-A527-42BB-B76D-EFBAD6110A8D}"/>
    <cellStyle name="20% - Dekorfärg3 20 6" xfId="5563" xr:uid="{95977AC7-53A4-455D-B64D-6B328BD1151E}"/>
    <cellStyle name="20% - Dekorfärg3 20 6 2" xfId="5564" xr:uid="{381873CD-DF89-45C5-A740-3A5B757F8CD7}"/>
    <cellStyle name="20% - Dekorfärg3 20 6 3" xfId="5565" xr:uid="{EBC4AD3D-30AA-4664-8FD4-BF311A0E508C}"/>
    <cellStyle name="20% - Dekorfärg3 20 6_loan Q1 2013" xfId="5566" xr:uid="{D4312FD1-97D8-496F-B7FB-B1DA3532AE6E}"/>
    <cellStyle name="20% - Dekorfärg3 20 7" xfId="5567" xr:uid="{7F140C7C-81F2-4F6D-95AD-9503AE46E50E}"/>
    <cellStyle name="20% - Dekorfärg3 20 7 2" xfId="5568" xr:uid="{868D0CDD-5637-4379-8A87-55ECD09F1D66}"/>
    <cellStyle name="20% - Dekorfärg3 20 7 3" xfId="5569" xr:uid="{C7FB1966-CF68-4615-80F4-FF82BC33F60F}"/>
    <cellStyle name="20% - Dekorfärg3 20 7_loan Q1 2013" xfId="5570" xr:uid="{6E301378-E5B1-45F3-B608-76EC5C7D9F13}"/>
    <cellStyle name="20% - Dekorfärg3 20 8" xfId="5571" xr:uid="{BC8502A2-8243-42C6-8A49-FEDF6A0CA7A0}"/>
    <cellStyle name="20% - Dekorfärg3 20 9" xfId="5572" xr:uid="{07DFD758-80C8-4028-9272-841DC1404CBE}"/>
    <cellStyle name="20% - Dekorfärg3 20_3. Loans" xfId="5573" xr:uid="{81957F1A-161E-4815-8068-372F56ED27BA}"/>
    <cellStyle name="20% - Dekorfärg3 21" xfId="5574" xr:uid="{7B46F0B0-42F9-4A6B-8491-239FE65EB03E}"/>
    <cellStyle name="20% - Dekorfärg3 21 10" xfId="34932" xr:uid="{1AF25E15-7794-468D-BFDF-23FF222DD343}"/>
    <cellStyle name="20% - Dekorfärg3 21 2" xfId="5575" xr:uid="{779895C9-0593-442E-A6FD-869D4716965A}"/>
    <cellStyle name="20% - Dekorfärg3 21 2 2" xfId="5576" xr:uid="{FA353F82-7013-40FA-9018-0776BB2C5820}"/>
    <cellStyle name="20% - Dekorfärg3 21 2 2 2" xfId="5577" xr:uid="{A75AD275-5D84-49EE-A7F5-CDB7ABB9607F}"/>
    <cellStyle name="20% - Dekorfärg3 21 2 2_AFAB Per day" xfId="5578" xr:uid="{2FCAADA8-4DE3-4073-98D1-CC519DB9E2B3}"/>
    <cellStyle name="20% - Dekorfärg3 21 2 3" xfId="5579" xr:uid="{773B0FA4-290C-492F-A47D-15F29B03D4AF}"/>
    <cellStyle name="20% - Dekorfärg3 21 2 4" xfId="31667" xr:uid="{5425626E-BF09-4823-B283-6435A472C283}"/>
    <cellStyle name="20% - Dekorfärg3 21 2_AFAB Per day" xfId="5580" xr:uid="{A3A8A792-9C0E-4BD4-90EA-1E3F4151524A}"/>
    <cellStyle name="20% - Dekorfärg3 21 3" xfId="5581" xr:uid="{29E68043-42A8-482B-A9AB-8D997CDC202F}"/>
    <cellStyle name="20% - Dekorfärg3 21 3 2" xfId="5582" xr:uid="{F9DFF586-8514-4E5F-89DC-67EEE7307C65}"/>
    <cellStyle name="20% - Dekorfärg3 21 3 3" xfId="5583" xr:uid="{A076EABF-91AB-4BB8-B479-F4FB19FE9D5C}"/>
    <cellStyle name="20% - Dekorfärg3 21 3_AFAB Per day" xfId="5584" xr:uid="{F3D48A62-B531-4815-934E-0A4830DCC6A7}"/>
    <cellStyle name="20% - Dekorfärg3 21 4" xfId="5585" xr:uid="{DC4BDD62-7217-43DF-B20B-20DD05F43713}"/>
    <cellStyle name="20% - Dekorfärg3 21 4 2" xfId="5586" xr:uid="{31ADAFA0-524C-4539-81A4-B36080497B06}"/>
    <cellStyle name="20% - Dekorfärg3 21 4 3" xfId="5587" xr:uid="{38B69112-A62C-44F1-8291-25334C40DF80}"/>
    <cellStyle name="20% - Dekorfärg3 21 4_AFAB Per day" xfId="5588" xr:uid="{C4AB9027-9C04-4A35-BB9E-42D2D2DAC4DA}"/>
    <cellStyle name="20% - Dekorfärg3 21 5" xfId="5589" xr:uid="{AEC9032F-DB48-4DF7-A582-8EF0129B8096}"/>
    <cellStyle name="20% - Dekorfärg3 21 5 2" xfId="5590" xr:uid="{BA258EBC-C4AA-486F-BF03-1CF6BB4F0D99}"/>
    <cellStyle name="20% - Dekorfärg3 21 5 3" xfId="5591" xr:uid="{C79B245A-E6EF-473D-8123-E95067FFFF3A}"/>
    <cellStyle name="20% - Dekorfärg3 21 5_AFAB Per day" xfId="5592" xr:uid="{F03E6AB9-8C0D-47B4-AC68-849E41E83E8B}"/>
    <cellStyle name="20% - Dekorfärg3 21 6" xfId="5593" xr:uid="{F0B5B783-25AE-47F1-B9A9-8F798D3799D4}"/>
    <cellStyle name="20% - Dekorfärg3 21 6 2" xfId="5594" xr:uid="{A25D35FD-EFFB-44EB-BB37-96D848B31B37}"/>
    <cellStyle name="20% - Dekorfärg3 21 6 3" xfId="5595" xr:uid="{A37C4210-6373-4F47-888A-E71C50F6EC12}"/>
    <cellStyle name="20% - Dekorfärg3 21 6_loan Q1 2013" xfId="5596" xr:uid="{37F4ED67-79F5-494C-A9B2-6220760B5DE9}"/>
    <cellStyle name="20% - Dekorfärg3 21 7" xfId="5597" xr:uid="{5EAFB290-37B2-4373-95C8-8BAEC2DEAC2C}"/>
    <cellStyle name="20% - Dekorfärg3 21 7 2" xfId="5598" xr:uid="{C0CE8909-09B5-42F6-B182-B316A204B24F}"/>
    <cellStyle name="20% - Dekorfärg3 21 7 3" xfId="5599" xr:uid="{45D3304A-7D18-44BA-A95F-D31BD50A6CF5}"/>
    <cellStyle name="20% - Dekorfärg3 21 7_loan Q1 2013" xfId="5600" xr:uid="{231CFE59-4997-4631-A15D-49AEFFFF0E21}"/>
    <cellStyle name="20% - Dekorfärg3 21 8" xfId="5601" xr:uid="{FF8145F4-F846-481E-9865-8F7B401183C7}"/>
    <cellStyle name="20% - Dekorfärg3 21 9" xfId="5602" xr:uid="{70077B31-AD20-40BC-952F-4201E1F09D32}"/>
    <cellStyle name="20% - Dekorfärg3 21_3. Loans" xfId="5603" xr:uid="{F9BAB45F-F745-4899-91D0-DD8C90999C82}"/>
    <cellStyle name="20% - Dekorfärg3 22" xfId="5604" xr:uid="{830425B7-F55F-4DD7-991E-852AC314051E}"/>
    <cellStyle name="20% - Dekorfärg3 22 10" xfId="34933" xr:uid="{3F066B8A-709E-4A99-A742-61F02CBA8CE3}"/>
    <cellStyle name="20% - Dekorfärg3 22 2" xfId="5605" xr:uid="{A3EB2E0B-6A98-4FAF-9B0E-562A81C6E365}"/>
    <cellStyle name="20% - Dekorfärg3 22 2 2" xfId="5606" xr:uid="{23372109-011A-4813-87CA-C57B62D64753}"/>
    <cellStyle name="20% - Dekorfärg3 22 2 2 2" xfId="5607" xr:uid="{31287FC3-25D0-4F81-A897-28FFA8967331}"/>
    <cellStyle name="20% - Dekorfärg3 22 2 2_AFAB Per day" xfId="5608" xr:uid="{C4FA1853-87E0-4B17-8AF2-58FF9B04DB1A}"/>
    <cellStyle name="20% - Dekorfärg3 22 2 3" xfId="5609" xr:uid="{B7F82450-28A5-4934-B7E5-9ABEB737CC8D}"/>
    <cellStyle name="20% - Dekorfärg3 22 2 4" xfId="31668" xr:uid="{6465A361-B581-4529-9E4B-6585C1BE2C3B}"/>
    <cellStyle name="20% - Dekorfärg3 22 2_AFAB Per day" xfId="5610" xr:uid="{B770166F-CB3D-4466-AA8C-DC3636CE2606}"/>
    <cellStyle name="20% - Dekorfärg3 22 3" xfId="5611" xr:uid="{15A0D63F-5488-436E-BAAC-4429474D6C34}"/>
    <cellStyle name="20% - Dekorfärg3 22 3 2" xfId="5612" xr:uid="{7249C1B8-12C4-4C23-B13D-C42B546559F8}"/>
    <cellStyle name="20% - Dekorfärg3 22 3 3" xfId="5613" xr:uid="{55172E04-FDF9-4353-B2B9-33B953A971EB}"/>
    <cellStyle name="20% - Dekorfärg3 22 3_AFAB Per day" xfId="5614" xr:uid="{EDF834B9-0CAF-4F15-A7E9-EA846FA6D7F3}"/>
    <cellStyle name="20% - Dekorfärg3 22 4" xfId="5615" xr:uid="{DC5B235E-9B8B-4A7A-8706-C1E6BB8EB95B}"/>
    <cellStyle name="20% - Dekorfärg3 22 4 2" xfId="5616" xr:uid="{4A5A0874-DD32-43D3-897D-1093DCE1372D}"/>
    <cellStyle name="20% - Dekorfärg3 22 4 3" xfId="5617" xr:uid="{DFA90A17-F326-4B36-9785-C9F170CD2E53}"/>
    <cellStyle name="20% - Dekorfärg3 22 4_AFAB Per day" xfId="5618" xr:uid="{5D65D8AC-B0CC-41CB-AE2A-79BFC8240071}"/>
    <cellStyle name="20% - Dekorfärg3 22 5" xfId="5619" xr:uid="{7BEFA747-6823-4383-BBCF-0060B01D61D9}"/>
    <cellStyle name="20% - Dekorfärg3 22 5 2" xfId="5620" xr:uid="{EDED3F68-D7ED-4EF6-B11C-CCBA21E8EF79}"/>
    <cellStyle name="20% - Dekorfärg3 22 5 3" xfId="5621" xr:uid="{62FC18AB-3687-437C-BAD0-43B6D410C685}"/>
    <cellStyle name="20% - Dekorfärg3 22 5_AFAB Per day" xfId="5622" xr:uid="{CF72504F-EED9-472B-AFB4-56A21B57B25F}"/>
    <cellStyle name="20% - Dekorfärg3 22 6" xfId="5623" xr:uid="{7B1FD399-B16C-4762-B4EF-51014479DAD9}"/>
    <cellStyle name="20% - Dekorfärg3 22 6 2" xfId="5624" xr:uid="{844677C7-A811-40D4-A675-6141447A83D1}"/>
    <cellStyle name="20% - Dekorfärg3 22 6 3" xfId="5625" xr:uid="{DE1FC86A-C411-42A7-97FD-4F45A406DC9F}"/>
    <cellStyle name="20% - Dekorfärg3 22 6_loan Q1 2013" xfId="5626" xr:uid="{BBE457A3-F40B-4802-BC56-4104FE7434E2}"/>
    <cellStyle name="20% - Dekorfärg3 22 7" xfId="5627" xr:uid="{5C10C40C-D71B-4F1A-87EE-32939AD4E250}"/>
    <cellStyle name="20% - Dekorfärg3 22 7 2" xfId="5628" xr:uid="{78BCC8AA-563A-485A-9377-629B9BBBA9F2}"/>
    <cellStyle name="20% - Dekorfärg3 22 7 3" xfId="5629" xr:uid="{4E728483-F1DE-45F6-92C5-47403FF6981E}"/>
    <cellStyle name="20% - Dekorfärg3 22 7_loan Q1 2013" xfId="5630" xr:uid="{8E23CAD9-7C90-4D12-9736-57217C5C325C}"/>
    <cellStyle name="20% - Dekorfärg3 22 8" xfId="5631" xr:uid="{AA148315-E071-4727-8DB8-12792FFDD843}"/>
    <cellStyle name="20% - Dekorfärg3 22 9" xfId="5632" xr:uid="{B5969E02-B71E-4C4B-A193-58B4607624B5}"/>
    <cellStyle name="20% - Dekorfärg3 22_3. Loans" xfId="5633" xr:uid="{25F70EA5-B370-4088-9CBE-492DCF683414}"/>
    <cellStyle name="20% - Dekorfärg3 23" xfId="5634" xr:uid="{7CAE8873-48E7-4CCB-BDAB-EA541909C23A}"/>
    <cellStyle name="20% - Dekorfärg3 23 10" xfId="5635" xr:uid="{14E22049-FC48-4961-A79D-32E18FCA91EC}"/>
    <cellStyle name="20% - Dekorfärg3 23 11" xfId="34934" xr:uid="{5A254D53-2544-4E34-9766-1531AE9A29FD}"/>
    <cellStyle name="20% - Dekorfärg3 23 2" xfId="5636" xr:uid="{68BC99F1-9AEF-43E1-9F08-56377BF169D6}"/>
    <cellStyle name="20% - Dekorfärg3 23 2 2" xfId="5637" xr:uid="{B4395CAD-9349-44F8-8536-B058A435A13C}"/>
    <cellStyle name="20% - Dekorfärg3 23 2 2 2" xfId="5638" xr:uid="{CBB4C740-1AF1-45C5-AEF9-B1173E307ADF}"/>
    <cellStyle name="20% - Dekorfärg3 23 2 2_Antal banker" xfId="5639" xr:uid="{FEFC432F-220E-49FC-AC8E-30FB1F14C8A1}"/>
    <cellStyle name="20% - Dekorfärg3 23 2 3" xfId="5640" xr:uid="{3AEABC7B-8076-4EE3-A318-B26CEEEA1A82}"/>
    <cellStyle name="20% - Dekorfärg3 23 2 4" xfId="31669" xr:uid="{88218FE1-26BB-49E3-94A5-154D89F82977}"/>
    <cellStyle name="20% - Dekorfärg3 23 2_AFAB Per day" xfId="5641" xr:uid="{F5A4C735-CB54-461D-BFB2-447169EE2501}"/>
    <cellStyle name="20% - Dekorfärg3 23 3" xfId="5642" xr:uid="{36AF4273-8626-48E7-9AED-10D2DCFB4773}"/>
    <cellStyle name="20% - Dekorfärg3 23 3 2" xfId="5643" xr:uid="{8C6A3D67-E14E-46C4-A2E8-96A539714C34}"/>
    <cellStyle name="20% - Dekorfärg3 23 3 3" xfId="5644" xr:uid="{52085310-ECD1-4879-9634-11F498508604}"/>
    <cellStyle name="20% - Dekorfärg3 23 3_AFAB Per day" xfId="5645" xr:uid="{8910DD0E-5BB8-4EBA-A952-F3753412BDD7}"/>
    <cellStyle name="20% - Dekorfärg3 23 4" xfId="5646" xr:uid="{5BD4DC09-5853-48F5-AD30-658327ED30D2}"/>
    <cellStyle name="20% - Dekorfärg3 23 4 2" xfId="5647" xr:uid="{0C80FCCA-5FAD-4DD6-8295-1DB63916C45F}"/>
    <cellStyle name="20% - Dekorfärg3 23 4 3" xfId="5648" xr:uid="{8730562E-F543-41D3-ACE1-615A96F33AEE}"/>
    <cellStyle name="20% - Dekorfärg3 23 4_AFAB Per day" xfId="5649" xr:uid="{4D065A4C-8053-43B6-807A-365CB2FAE5EA}"/>
    <cellStyle name="20% - Dekorfärg3 23 5" xfId="5650" xr:uid="{8A91F76F-AD06-401E-81A4-F5F5DDEEAD7C}"/>
    <cellStyle name="20% - Dekorfärg3 23 5 2" xfId="5651" xr:uid="{E11FF525-7CAF-485A-A603-0DEB18C37E0C}"/>
    <cellStyle name="20% - Dekorfärg3 23 5 3" xfId="5652" xr:uid="{E1EDA64D-B44C-498A-ACA7-E48C90157FBC}"/>
    <cellStyle name="20% - Dekorfärg3 23 5_loan Q1 2013" xfId="5653" xr:uid="{0C556C65-06D3-4759-909D-5DE386AB13FE}"/>
    <cellStyle name="20% - Dekorfärg3 23 6" xfId="5654" xr:uid="{D9CC9BEE-BDF7-43D5-8A3B-E8539AAE9097}"/>
    <cellStyle name="20% - Dekorfärg3 23 6 2" xfId="5655" xr:uid="{58014046-C815-4F48-A460-091341E69F8A}"/>
    <cellStyle name="20% - Dekorfärg3 23 6 3" xfId="5656" xr:uid="{D03E6AD5-ABFE-4B0F-9F7D-6A32A65AAF41}"/>
    <cellStyle name="20% - Dekorfärg3 23 6_loan Q1 2013" xfId="5657" xr:uid="{346FEDD9-B44F-4263-8F69-1C3ECCA77082}"/>
    <cellStyle name="20% - Dekorfärg3 23 7" xfId="5658" xr:uid="{EE42E4FB-9527-42F5-B65C-B127BCA666E5}"/>
    <cellStyle name="20% - Dekorfärg3 23 7 2" xfId="5659" xr:uid="{C6751900-0395-42DE-A718-E5EE93AFF1FD}"/>
    <cellStyle name="20% - Dekorfärg3 23 7 3" xfId="5660" xr:uid="{1D1946E4-405D-46A2-8B09-1081194758FA}"/>
    <cellStyle name="20% - Dekorfärg3 23 7_loan Q1 2013" xfId="5661" xr:uid="{3CE9DEE9-7FF9-4673-98BC-E35FAA41476B}"/>
    <cellStyle name="20% - Dekorfärg3 23 8" xfId="5662" xr:uid="{AB19F3E1-D089-45CB-B968-2776C86AC15D}"/>
    <cellStyle name="20% - Dekorfärg3 23 9" xfId="5663" xr:uid="{07AD85FB-6FCC-42DD-9D8D-ED3984C009ED}"/>
    <cellStyle name="20% - Dekorfärg3 23_3. Loans" xfId="5664" xr:uid="{1A5A27E7-2815-446E-8552-ED67690C5227}"/>
    <cellStyle name="20% - Dekorfärg3 24" xfId="5665" xr:uid="{99F5C0D8-BEB9-4BD7-A0E2-9B636FA3CA09}"/>
    <cellStyle name="20% - Dekorfärg3 24 10" xfId="5666" xr:uid="{2477BAB2-54A1-4ABA-A04B-31ECC3408C6A}"/>
    <cellStyle name="20% - Dekorfärg3 24 11" xfId="34935" xr:uid="{FA4E90A2-8E45-44E1-9B32-FF9BE21A54F6}"/>
    <cellStyle name="20% - Dekorfärg3 24 2" xfId="5667" xr:uid="{FC4D63FA-1535-44BD-9941-082BB708BB2D}"/>
    <cellStyle name="20% - Dekorfärg3 24 2 2" xfId="5668" xr:uid="{EA1A6C7E-B318-47AC-989A-29D924C54836}"/>
    <cellStyle name="20% - Dekorfärg3 24 2 2 2" xfId="5669" xr:uid="{A606B0F1-1853-43E8-84A1-0AF0FEA71A13}"/>
    <cellStyle name="20% - Dekorfärg3 24 2 2_Antal banker" xfId="5670" xr:uid="{4C66D24B-B1D6-487A-8244-F4E589E8D86B}"/>
    <cellStyle name="20% - Dekorfärg3 24 2 3" xfId="5671" xr:uid="{8E41C919-2C13-41D9-8371-81D65F5588D2}"/>
    <cellStyle name="20% - Dekorfärg3 24 2 4" xfId="31670" xr:uid="{E07F9061-832F-4FE7-A3C2-B90C7B9DFC19}"/>
    <cellStyle name="20% - Dekorfärg3 24 2_AFAB Per day" xfId="5672" xr:uid="{07DFE266-33EB-4972-83FF-ED4BA9540D53}"/>
    <cellStyle name="20% - Dekorfärg3 24 3" xfId="5673" xr:uid="{F87FFDF8-D8D7-4BC9-B730-E8E6C12A1CC8}"/>
    <cellStyle name="20% - Dekorfärg3 24 3 2" xfId="5674" xr:uid="{ED8D5C73-7E3F-4E33-BD5D-2AF12EA90844}"/>
    <cellStyle name="20% - Dekorfärg3 24 3 3" xfId="5675" xr:uid="{A42B5BDE-E4A0-4075-9388-486B63B67E53}"/>
    <cellStyle name="20% - Dekorfärg3 24 3_AFAB Per day" xfId="5676" xr:uid="{EE7F9F11-5087-4F7B-AB93-9D7A83B281C0}"/>
    <cellStyle name="20% - Dekorfärg3 24 4" xfId="5677" xr:uid="{0B65EA1D-0CBF-48AF-B408-0F7A51962AD0}"/>
    <cellStyle name="20% - Dekorfärg3 24 4 2" xfId="5678" xr:uid="{17129604-EEF9-46DB-B16A-5EF71DD4AA22}"/>
    <cellStyle name="20% - Dekorfärg3 24 4 3" xfId="5679" xr:uid="{C38A9609-EF97-4A54-82D4-B6523E672D96}"/>
    <cellStyle name="20% - Dekorfärg3 24 4_AFAB Per day" xfId="5680" xr:uid="{0A8D6B77-E7F9-453B-B97D-42401B03C322}"/>
    <cellStyle name="20% - Dekorfärg3 24 5" xfId="5681" xr:uid="{319D84E0-E18A-4CA9-80B1-86AD6351634C}"/>
    <cellStyle name="20% - Dekorfärg3 24 5 2" xfId="5682" xr:uid="{25C55ADC-EFB7-4301-8B0B-95CEDBF2C51D}"/>
    <cellStyle name="20% - Dekorfärg3 24 5 3" xfId="5683" xr:uid="{2A45AD0A-4A15-4477-8B3F-C54348B6808B}"/>
    <cellStyle name="20% - Dekorfärg3 24 5_loan Q1 2013" xfId="5684" xr:uid="{B4BF2AEE-BEF3-4915-8CEE-804A35F630BE}"/>
    <cellStyle name="20% - Dekorfärg3 24 6" xfId="5685" xr:uid="{DE5A7A5E-FE09-4516-8D9F-450163AB9F91}"/>
    <cellStyle name="20% - Dekorfärg3 24 6 2" xfId="5686" xr:uid="{E7B0B485-32F7-4AE1-8931-A07A68F7AB3C}"/>
    <cellStyle name="20% - Dekorfärg3 24 6 3" xfId="5687" xr:uid="{F4CB8F37-4A4E-4DCF-9B1C-775A5B716C7A}"/>
    <cellStyle name="20% - Dekorfärg3 24 6_loan Q1 2013" xfId="5688" xr:uid="{22CD34BC-5C27-487C-A394-B0B660A2BBD8}"/>
    <cellStyle name="20% - Dekorfärg3 24 7" xfId="5689" xr:uid="{E52C2288-5BA9-42DC-B411-7B8EA89640A9}"/>
    <cellStyle name="20% - Dekorfärg3 24 7 2" xfId="5690" xr:uid="{D76E764B-EAD1-4916-A81F-403CBC7B7F7A}"/>
    <cellStyle name="20% - Dekorfärg3 24 7 3" xfId="5691" xr:uid="{73700497-01E2-4AA4-AC71-3410CCB7823C}"/>
    <cellStyle name="20% - Dekorfärg3 24 7_loan Q1 2013" xfId="5692" xr:uid="{EA349ACD-C2B1-434C-B6F2-043E43E9CA61}"/>
    <cellStyle name="20% - Dekorfärg3 24 8" xfId="5693" xr:uid="{87B887FD-D546-4959-A340-336D06C21C3E}"/>
    <cellStyle name="20% - Dekorfärg3 24 9" xfId="5694" xr:uid="{808E1B19-7252-4596-9395-5E0F8BABE9A2}"/>
    <cellStyle name="20% - Dekorfärg3 24_3. Loans" xfId="5695" xr:uid="{0EBF5D35-015F-4584-9E3C-35FE42EDCD3B}"/>
    <cellStyle name="20% - Dekorfärg3 25" xfId="5696" xr:uid="{8DFC89A5-FB27-483E-ADD1-D796B14F3926}"/>
    <cellStyle name="20% - Dekorfärg3 25 10" xfId="5697" xr:uid="{22CF2878-8C8E-4D34-82DD-504F62220609}"/>
    <cellStyle name="20% - Dekorfärg3 25 11" xfId="34936" xr:uid="{383BD6A6-EECA-4F76-AEE7-5B9859004750}"/>
    <cellStyle name="20% - Dekorfärg3 25 2" xfId="5698" xr:uid="{5293A3B1-DD5F-4744-9911-2DEC84C78B7F}"/>
    <cellStyle name="20% - Dekorfärg3 25 2 2" xfId="5699" xr:uid="{A591B4F9-E088-40F9-B723-0B5ACD1A3D83}"/>
    <cellStyle name="20% - Dekorfärg3 25 2 2 2" xfId="5700" xr:uid="{99200576-6CF3-4143-8EA8-B6C2C42307A5}"/>
    <cellStyle name="20% - Dekorfärg3 25 2 2_Antal banker" xfId="5701" xr:uid="{C69CAF42-3839-42B5-AD40-C4C01788D177}"/>
    <cellStyle name="20% - Dekorfärg3 25 2 3" xfId="5702" xr:uid="{880B05A0-A5F5-47C0-8BAA-82B2D56D1128}"/>
    <cellStyle name="20% - Dekorfärg3 25 2 4" xfId="31671" xr:uid="{65EABCB0-0D03-4C72-82A6-2E742D4288E6}"/>
    <cellStyle name="20% - Dekorfärg3 25 2_AFAB Per day" xfId="5703" xr:uid="{E6452D04-CF65-4C3F-A484-62E7D250435A}"/>
    <cellStyle name="20% - Dekorfärg3 25 3" xfId="5704" xr:uid="{BB65E0A7-F088-47B1-B06C-6A314E55EA40}"/>
    <cellStyle name="20% - Dekorfärg3 25 3 2" xfId="5705" xr:uid="{C9FCFDE5-F695-432F-879D-6EDDF2FA75D4}"/>
    <cellStyle name="20% - Dekorfärg3 25 3 3" xfId="5706" xr:uid="{E3F73D14-81D6-4FF3-B550-5603BEBC0CD4}"/>
    <cellStyle name="20% - Dekorfärg3 25 3_AFAB Per day" xfId="5707" xr:uid="{F2877D8C-D002-4884-9199-D2AD6CC8E088}"/>
    <cellStyle name="20% - Dekorfärg3 25 4" xfId="5708" xr:uid="{D7F2A702-5B75-4D0B-B375-C79CE73E10B8}"/>
    <cellStyle name="20% - Dekorfärg3 25 4 2" xfId="5709" xr:uid="{4F33EFC4-449E-48D7-9021-585F523DD589}"/>
    <cellStyle name="20% - Dekorfärg3 25 4 3" xfId="5710" xr:uid="{0F554184-9691-4BB4-B0F7-6B70A8F1FB09}"/>
    <cellStyle name="20% - Dekorfärg3 25 4_AFAB Per day" xfId="5711" xr:uid="{E1120AC4-3822-4629-BA40-9CB4C79B902D}"/>
    <cellStyle name="20% - Dekorfärg3 25 5" xfId="5712" xr:uid="{0422DA21-ABAD-4A6E-892A-6B281A8BB599}"/>
    <cellStyle name="20% - Dekorfärg3 25 5 2" xfId="5713" xr:uid="{87493569-04EC-49CE-B1EB-61AAEB6F7513}"/>
    <cellStyle name="20% - Dekorfärg3 25 5 3" xfId="5714" xr:uid="{CA2AD52E-5EF3-497B-A5B5-79F0A490A5F2}"/>
    <cellStyle name="20% - Dekorfärg3 25 5_loan Q1 2013" xfId="5715" xr:uid="{20726CB9-7984-4CEE-AAE7-FBB406DC80B0}"/>
    <cellStyle name="20% - Dekorfärg3 25 6" xfId="5716" xr:uid="{D2590704-030D-4F6A-8D36-1503C6290B64}"/>
    <cellStyle name="20% - Dekorfärg3 25 6 2" xfId="5717" xr:uid="{D8B5E792-7E3C-4DDD-AD5B-E6883CB41F1F}"/>
    <cellStyle name="20% - Dekorfärg3 25 6 3" xfId="5718" xr:uid="{9E56F550-59B6-4B03-81AB-05C5C451CC07}"/>
    <cellStyle name="20% - Dekorfärg3 25 6_loan Q1 2013" xfId="5719" xr:uid="{D2D494CE-F7DD-453D-8EF5-A3A9174C30B8}"/>
    <cellStyle name="20% - Dekorfärg3 25 7" xfId="5720" xr:uid="{60BC5D0C-87DC-48CB-BF8D-6FE62E730F2E}"/>
    <cellStyle name="20% - Dekorfärg3 25 7 2" xfId="5721" xr:uid="{94EEC0FA-AFE9-473D-8148-799EACB06147}"/>
    <cellStyle name="20% - Dekorfärg3 25 7 3" xfId="5722" xr:uid="{A91723D7-3A5D-4592-B07E-1021B6E023B0}"/>
    <cellStyle name="20% - Dekorfärg3 25 7_loan Q1 2013" xfId="5723" xr:uid="{FAC581D6-E2CD-4AAE-BEA9-D2A240EA8185}"/>
    <cellStyle name="20% - Dekorfärg3 25 8" xfId="5724" xr:uid="{8495EEA3-262E-4A7E-8D53-62ACAA48DEAA}"/>
    <cellStyle name="20% - Dekorfärg3 25 9" xfId="5725" xr:uid="{7AF48A23-8EE3-44D4-910E-D9F4235B8194}"/>
    <cellStyle name="20% - Dekorfärg3 25_3. Loans" xfId="5726" xr:uid="{E94D8FF6-F602-4343-ACCA-B8BE863A85C4}"/>
    <cellStyle name="20% - Dekorfärg3 26" xfId="5727" xr:uid="{2E771A54-83B4-42F0-A4E6-59356CD38930}"/>
    <cellStyle name="20% - Dekorfärg3 26 2" xfId="5728" xr:uid="{90748A11-122C-4C75-B0B4-1B61AB3087FB}"/>
    <cellStyle name="20% - Dekorfärg3 26 2 2" xfId="5729" xr:uid="{B8BF165A-5CFF-493C-9D44-18AFDE7877B6}"/>
    <cellStyle name="20% - Dekorfärg3 26 2 2 2" xfId="5730" xr:uid="{E42EB302-BE49-4E3D-B51B-7D63D5200C60}"/>
    <cellStyle name="20% - Dekorfärg3 26 2 2_Antal banker" xfId="5731" xr:uid="{B0FF02DF-F914-4747-B0FE-48BA7B842CF6}"/>
    <cellStyle name="20% - Dekorfärg3 26 2 3" xfId="5732" xr:uid="{269A4F3A-B97B-44F0-8673-BC50E37A3E1A}"/>
    <cellStyle name="20% - Dekorfärg3 26 2_AFAB Per day" xfId="5733" xr:uid="{6EA2DB68-6462-4BFF-8EBB-DAE203463E97}"/>
    <cellStyle name="20% - Dekorfärg3 26 3" xfId="5734" xr:uid="{C4281EC5-E1CF-4D30-8795-18FFAA51DFDD}"/>
    <cellStyle name="20% - Dekorfärg3 26 3 2" xfId="5735" xr:uid="{E6786C84-A18F-4101-9B45-47DCC6F5F463}"/>
    <cellStyle name="20% - Dekorfärg3 26 3 3" xfId="5736" xr:uid="{FDC6C2EA-E969-497D-9592-093E4FABEED8}"/>
    <cellStyle name="20% - Dekorfärg3 26 3_AFAB Per day" xfId="5737" xr:uid="{32316270-2293-4A24-B74A-E204AFC6AA1C}"/>
    <cellStyle name="20% - Dekorfärg3 26 4" xfId="5738" xr:uid="{8E2EECBA-80D5-481D-B081-5F77DE191B5C}"/>
    <cellStyle name="20% - Dekorfärg3 26 4 2" xfId="5739" xr:uid="{874E8BCA-0BF9-455B-98B1-F9B14AE24911}"/>
    <cellStyle name="20% - Dekorfärg3 26 4 3" xfId="5740" xr:uid="{6BE99BBA-D018-4F59-A248-3EABBD42FDF6}"/>
    <cellStyle name="20% - Dekorfärg3 26 4_AFAB Per day" xfId="5741" xr:uid="{0985A72A-468B-4716-9F71-A8E63371DF07}"/>
    <cellStyle name="20% - Dekorfärg3 26 5" xfId="5742" xr:uid="{2A78CC5A-7900-4708-8CCF-29D88D8D1C08}"/>
    <cellStyle name="20% - Dekorfärg3 26 5 2" xfId="5743" xr:uid="{9B802921-7CD7-4212-96F0-EB10DCFE65E2}"/>
    <cellStyle name="20% - Dekorfärg3 26 5 3" xfId="5744" xr:uid="{1607196A-F240-4637-8FA3-A6D35537AC58}"/>
    <cellStyle name="20% - Dekorfärg3 26 5_AFAB Per day" xfId="5745" xr:uid="{D5867292-475B-4158-9039-D33A1F38FB72}"/>
    <cellStyle name="20% - Dekorfärg3 26 6" xfId="5746" xr:uid="{707B1017-B669-4424-9C9D-0ED1D28DF9E2}"/>
    <cellStyle name="20% - Dekorfärg3 26 6 2" xfId="5747" xr:uid="{25AE3C62-39D0-4940-8A7B-918716ACFD78}"/>
    <cellStyle name="20% - Dekorfärg3 26 6 3" xfId="5748" xr:uid="{7D055563-FFAC-431D-BE27-3E6A30F84BDC}"/>
    <cellStyle name="20% - Dekorfärg3 26 6_loan Q1 2013" xfId="5749" xr:uid="{12012F1E-E1E7-4175-8E58-16C022E2FBA5}"/>
    <cellStyle name="20% - Dekorfärg3 26 7" xfId="5750" xr:uid="{F3CDEC5A-3656-4DE4-9066-828A5668A314}"/>
    <cellStyle name="20% - Dekorfärg3 26 7 2" xfId="5751" xr:uid="{713B0ACE-4481-4F33-96F1-C298A42A3189}"/>
    <cellStyle name="20% - Dekorfärg3 26 7 3" xfId="5752" xr:uid="{25A7A493-B09D-469B-8995-A994C555CF5D}"/>
    <cellStyle name="20% - Dekorfärg3 26 7_loan Q1 2013" xfId="5753" xr:uid="{ECBA3347-BEE8-46A6-975C-89833E53EF16}"/>
    <cellStyle name="20% - Dekorfärg3 26 8" xfId="5754" xr:uid="{530395CA-123A-4AD6-B958-B3B629F7C17B}"/>
    <cellStyle name="20% - Dekorfärg3 26 9" xfId="5755" xr:uid="{DFE64F53-889D-443D-9DBC-6C093F33F566}"/>
    <cellStyle name="20% - Dekorfärg3 26_AFAB Per day" xfId="5756" xr:uid="{B433C7E4-4F9A-40D4-9AF4-6D4BDAF2FC2C}"/>
    <cellStyle name="20% - Dekorfärg3 27" xfId="5757" xr:uid="{70CBB0E3-8486-4975-9D20-6B5D28C41AB1}"/>
    <cellStyle name="20% - Dekorfärg3 27 2" xfId="5758" xr:uid="{3EF1B8A2-5AB7-4FEB-8070-11CB8CFD41D3}"/>
    <cellStyle name="20% - Dekorfärg3 27 2 2" xfId="5759" xr:uid="{EE67698C-46B8-4EBC-914A-ED4AB701FFE0}"/>
    <cellStyle name="20% - Dekorfärg3 27 2 3" xfId="5760" xr:uid="{D5979DA5-1BF8-4B4F-A2D1-C79DF8DC1AF1}"/>
    <cellStyle name="20% - Dekorfärg3 27 2_AFAB Per day" xfId="5761" xr:uid="{3A6560D7-894C-4FB0-BF56-E22D19613012}"/>
    <cellStyle name="20% - Dekorfärg3 27 3" xfId="5762" xr:uid="{F3B33CE5-934D-4D99-9324-3E4C8CE1D8B5}"/>
    <cellStyle name="20% - Dekorfärg3 27 4" xfId="5763" xr:uid="{0370C789-5DB3-40C3-A74A-CC02C9F4302E}"/>
    <cellStyle name="20% - Dekorfärg3 27_AFAB Per day" xfId="5764" xr:uid="{0F91786D-7845-447C-A982-4BF5D33E48EF}"/>
    <cellStyle name="20% - Dekorfärg3 28" xfId="5765" xr:uid="{DD88363E-9F51-4794-9B3A-03166C7CD18A}"/>
    <cellStyle name="20% - Dekorfärg3 28 2" xfId="5766" xr:uid="{4E94F00E-2A34-4529-821E-E9029B78B286}"/>
    <cellStyle name="20% - Dekorfärg3 28 2 2" xfId="5767" xr:uid="{85A911CB-ADE8-4691-8FBA-C433B4572038}"/>
    <cellStyle name="20% - Dekorfärg3 28 2 3" xfId="5768" xr:uid="{054F8A42-74BF-457E-BF7D-3F47FBE4AFEB}"/>
    <cellStyle name="20% - Dekorfärg3 28 2_AFAB Per day" xfId="5769" xr:uid="{A0BF97D5-7C09-42A6-8F79-28B1453EE6F6}"/>
    <cellStyle name="20% - Dekorfärg3 28 3" xfId="5770" xr:uid="{765544F9-C228-4081-9CB3-3E98BDAD8A6E}"/>
    <cellStyle name="20% - Dekorfärg3 28 4" xfId="5771" xr:uid="{F1375630-2285-489E-A357-3431E9716B9C}"/>
    <cellStyle name="20% - Dekorfärg3 28_AFAB Per day" xfId="5772" xr:uid="{85FDF9AC-E73F-4258-BAB1-A4E1D6A4EAE0}"/>
    <cellStyle name="20% - Dekorfärg3 29" xfId="5773" xr:uid="{C4001CEA-F437-4257-8450-56C55CE70925}"/>
    <cellStyle name="20% - Dekorfärg3 29 2" xfId="5774" xr:uid="{493C765D-5B17-4D8B-9836-E4C50316F589}"/>
    <cellStyle name="20% - Dekorfärg3 29 2 2" xfId="5775" xr:uid="{9FBDFD3D-8316-4883-9633-BABF4EA959FD}"/>
    <cellStyle name="20% - Dekorfärg3 29 2 3" xfId="5776" xr:uid="{A175B8DB-9A54-4FE9-87B8-DC3DFF2ED809}"/>
    <cellStyle name="20% - Dekorfärg3 29 2_AFAB Per day" xfId="5777" xr:uid="{6F2C1DC4-C387-4F79-B10E-283319ACA411}"/>
    <cellStyle name="20% - Dekorfärg3 29 3" xfId="5778" xr:uid="{CABDFA4F-66AA-4EBB-BCCE-00DD2C19B9C7}"/>
    <cellStyle name="20% - Dekorfärg3 29 4" xfId="5779" xr:uid="{4F9A998E-0A2A-484E-85B1-F5392727F48C}"/>
    <cellStyle name="20% - Dekorfärg3 29_AFAB Per day" xfId="5780" xr:uid="{AD6BA769-246D-4614-B04A-E302AE3CE8AB}"/>
    <cellStyle name="20% - Dekorfärg3 3" xfId="62" xr:uid="{851F65A1-79E5-42B7-8F67-C4BE32018BD5}"/>
    <cellStyle name="20% - Dekorfärg3 3 10" xfId="34937" xr:uid="{320AF417-A4BF-4DF2-AD97-0D370C49DF27}"/>
    <cellStyle name="20% - Dekorfärg3 3 2" xfId="5781" xr:uid="{AA2CBF73-36D2-46F3-A783-309F02192664}"/>
    <cellStyle name="20% - Dekorfärg3 3 2 2" xfId="5782" xr:uid="{9555A7BB-03C6-494D-B088-A1A951DC8C30}"/>
    <cellStyle name="20% - Dekorfärg3 3 2 2 2" xfId="5783" xr:uid="{2E9E5024-9ECC-417F-B031-0C7E70A06725}"/>
    <cellStyle name="20% - Dekorfärg3 3 2 2 3" xfId="31672" xr:uid="{FEF7DBFA-4872-4E71-BE14-538C20EF7F40}"/>
    <cellStyle name="20% - Dekorfärg3 3 2 2_AFAB Per day" xfId="5784" xr:uid="{BA7D5213-3C5D-4073-B27D-85298BE88852}"/>
    <cellStyle name="20% - Dekorfärg3 3 2 3" xfId="5785" xr:uid="{0D54639C-D094-4B54-9FC6-F6AC20679E76}"/>
    <cellStyle name="20% - Dekorfärg3 3 2 3 2" xfId="5786" xr:uid="{3F681710-8445-4B07-824D-0C8950A95344}"/>
    <cellStyle name="20% - Dekorfärg3 3 2 3_AFAB Per day" xfId="5787" xr:uid="{0214921B-DC2C-4FB1-B0A0-AEA4AE936E97}"/>
    <cellStyle name="20% - Dekorfärg3 3 2 4" xfId="5788" xr:uid="{66DF1989-EE3E-48C3-97A6-04BF319103D6}"/>
    <cellStyle name="20% - Dekorfärg3 3 2 5" xfId="5789" xr:uid="{BFFC1861-F461-4181-B2EE-D749CA862A71}"/>
    <cellStyle name="20% - Dekorfärg3 3 2 6" xfId="31673" xr:uid="{E9AA59F7-DAF9-4F0C-8D09-495035041891}"/>
    <cellStyle name="20% - Dekorfärg3 3 2 7" xfId="34938" xr:uid="{5EF027D0-5384-41C1-B139-01ADDE334656}"/>
    <cellStyle name="20% - Dekorfärg3 3 2 8" xfId="39500" xr:uid="{2FBE2679-2BC3-4A96-B5CC-D9CFB8C2B31A}"/>
    <cellStyle name="20% - Dekorfärg3 3 2_3. Loans" xfId="5790" xr:uid="{82F82AC9-7D9D-4A07-88CA-367D0F33CA8F}"/>
    <cellStyle name="20% - Dekorfärg3 3 3" xfId="5791" xr:uid="{41662CE2-F77D-45DA-A9FB-419EF2346517}"/>
    <cellStyle name="20% - Dekorfärg3 3 3 2" xfId="5792" xr:uid="{E8C46188-4689-4EBE-A612-FE3392B7DF0F}"/>
    <cellStyle name="20% - Dekorfärg3 3 3 2 2" xfId="5793" xr:uid="{6A65036A-B345-4056-8992-188B436D4210}"/>
    <cellStyle name="20% - Dekorfärg3 3 3 2 3" xfId="31674" xr:uid="{44ECDDCE-29EB-48CC-869C-2C093923D122}"/>
    <cellStyle name="20% - Dekorfärg3 3 3 2_AFAB Per day" xfId="5794" xr:uid="{F7B1BD6D-08DA-4DEE-9616-9DC8774692B8}"/>
    <cellStyle name="20% - Dekorfärg3 3 3 3" xfId="5795" xr:uid="{EA31BE7C-4654-488A-A553-EBF611DBEA6B}"/>
    <cellStyle name="20% - Dekorfärg3 3 3 3 2" xfId="5796" xr:uid="{A227DFD6-44F9-443F-A322-564B4A45C697}"/>
    <cellStyle name="20% - Dekorfärg3 3 3 3_AFAB Per day" xfId="5797" xr:uid="{27A43BC3-E400-4D9C-A6DE-4664AB14768D}"/>
    <cellStyle name="20% - Dekorfärg3 3 3 4" xfId="5798" xr:uid="{D2954567-68E1-4FB8-852D-5D48781534A6}"/>
    <cellStyle name="20% - Dekorfärg3 3 3 5" xfId="5799" xr:uid="{2795A5D0-2774-45BF-88AF-931E3610C763}"/>
    <cellStyle name="20% - Dekorfärg3 3 3 6" xfId="31675" xr:uid="{1665F0DB-3618-4FF6-BA69-84D909E426BB}"/>
    <cellStyle name="20% - Dekorfärg3 3 3 7" xfId="34939" xr:uid="{B8DD8374-1143-4261-A627-A0B74D03F6EF}"/>
    <cellStyle name="20% - Dekorfärg3 3 3 8" xfId="39499" xr:uid="{06444472-CB57-47FF-9C8E-EA10B2741E43}"/>
    <cellStyle name="20% - Dekorfärg3 3 3_3. Loans" xfId="5800" xr:uid="{237DC575-427E-4C4A-8022-C8D36907275C}"/>
    <cellStyle name="20% - Dekorfärg3 3 4" xfId="5801" xr:uid="{67E9CA91-4532-4787-81C8-3333E076D0C8}"/>
    <cellStyle name="20% - Dekorfärg3 3 4 2" xfId="5802" xr:uid="{6A37E2C4-59E7-4790-B0DC-0508052CACB2}"/>
    <cellStyle name="20% - Dekorfärg3 3 4 2 2" xfId="5803" xr:uid="{04ACF9F3-9552-4E9E-9FE2-DF89581FD623}"/>
    <cellStyle name="20% - Dekorfärg3 3 4 2_AFAB Per day" xfId="5804" xr:uid="{42046D8E-815C-4F7D-BE32-F15F89BD29A3}"/>
    <cellStyle name="20% - Dekorfärg3 3 4 3" xfId="5805" xr:uid="{B665C570-6F46-48DA-B773-A2779531ED4D}"/>
    <cellStyle name="20% - Dekorfärg3 3 4 4" xfId="31676" xr:uid="{FE13E7B6-A6A9-41BF-BB09-AFF77AB6E4CF}"/>
    <cellStyle name="20% - Dekorfärg3 3 4_AFAB Per day" xfId="5806" xr:uid="{B9081E78-9847-47F0-8E57-1BA7D8C22F8E}"/>
    <cellStyle name="20% - Dekorfärg3 3 5" xfId="5807" xr:uid="{3BA1AC05-AA06-42DE-9F93-EA67A8C177E9}"/>
    <cellStyle name="20% - Dekorfärg3 3 5 2" xfId="5808" xr:uid="{6297F788-3397-46F5-B59B-F1943038F903}"/>
    <cellStyle name="20% - Dekorfärg3 3 5 3" xfId="5809" xr:uid="{CBB3DDA5-BA12-4908-AEED-B43EA94CA581}"/>
    <cellStyle name="20% - Dekorfärg3 3 5_AFAB Per day" xfId="5810" xr:uid="{EE81AD36-B2D6-412A-BA6E-1F46A494EB7A}"/>
    <cellStyle name="20% - Dekorfärg3 3 6" xfId="5811" xr:uid="{8D1790CC-C348-4638-B4F7-0787881F2DAB}"/>
    <cellStyle name="20% - Dekorfärg3 3 6 2" xfId="5812" xr:uid="{C0C054EE-A6F7-4BD6-8D93-83A9256389DC}"/>
    <cellStyle name="20% - Dekorfärg3 3 6 3" xfId="5813" xr:uid="{9C0EB71C-443B-487E-A2B1-6E0BB35174A0}"/>
    <cellStyle name="20% - Dekorfärg3 3 6_AFAB Per day" xfId="5814" xr:uid="{3DAB5F92-661A-4130-B9EF-0981908F971E}"/>
    <cellStyle name="20% - Dekorfärg3 3 7" xfId="5815" xr:uid="{CC1B1820-1F92-42B6-8BC4-66144F18961C}"/>
    <cellStyle name="20% - Dekorfärg3 3 7 2" xfId="5816" xr:uid="{2AB3EF19-12A8-44EA-BEFD-6C22A5035B4C}"/>
    <cellStyle name="20% - Dekorfärg3 3 7 3" xfId="5817" xr:uid="{A13365BF-CAE8-4FF6-A51B-1FE8FD6CD5CD}"/>
    <cellStyle name="20% - Dekorfärg3 3 7_AFAB Per day" xfId="5818" xr:uid="{E078BAF5-1019-4ADD-B716-07532637E2EB}"/>
    <cellStyle name="20% - Dekorfärg3 3 8" xfId="5819" xr:uid="{729C92F2-95DA-4D03-B7DC-EB3B031BD40D}"/>
    <cellStyle name="20% - Dekorfärg3 3 9" xfId="5820" xr:uid="{B97C49BA-0589-4009-BDD1-D76118C60922}"/>
    <cellStyle name="20% - Dekorfärg3 3_3. Loans" xfId="5821" xr:uid="{080593FA-FCAD-43E7-B146-FF547383CDA3}"/>
    <cellStyle name="20% - Dekorfärg3 30" xfId="5822" xr:uid="{EC70FEA4-2350-4138-95B2-F5E0548CEA0A}"/>
    <cellStyle name="20% - Dekorfärg3 30 2" xfId="5823" xr:uid="{5C4D051B-E217-4B13-A14C-6C3564A847FA}"/>
    <cellStyle name="20% - Dekorfärg3 30 2 2" xfId="5824" xr:uid="{030D1788-A12E-4928-B789-23431895F0CA}"/>
    <cellStyle name="20% - Dekorfärg3 30 2 3" xfId="5825" xr:uid="{654D8D65-745E-407F-B5A9-BECB41B29BA9}"/>
    <cellStyle name="20% - Dekorfärg3 30 2_AFAB Per day" xfId="5826" xr:uid="{101E62C4-4B11-491C-BE2E-EAFC2C8FCF62}"/>
    <cellStyle name="20% - Dekorfärg3 30 3" xfId="5827" xr:uid="{A0A9819D-F89A-4F7A-85A9-1F1054A71BC7}"/>
    <cellStyle name="20% - Dekorfärg3 30 4" xfId="5828" xr:uid="{4F48B629-8B74-4CF7-B2A2-EB3DE46331F0}"/>
    <cellStyle name="20% - Dekorfärg3 30_AFAB Per day" xfId="5829" xr:uid="{EDEBF56C-7C1B-440B-AB8E-1FECF9385530}"/>
    <cellStyle name="20% - Dekorfärg3 31" xfId="5830" xr:uid="{D2663D85-4C3A-4E13-A1B1-43552B5AE145}"/>
    <cellStyle name="20% - Dekorfärg3 31 2" xfId="5831" xr:uid="{1AC5752A-A258-41C8-9597-70B06C883769}"/>
    <cellStyle name="20% - Dekorfärg3 31 2 2" xfId="5832" xr:uid="{F5E20B3E-3E16-4BA1-97EA-8A25C0C557FF}"/>
    <cellStyle name="20% - Dekorfärg3 31 2_AFAB Per day" xfId="5833" xr:uid="{5CB16D9B-5BEE-4063-8C2E-B9AD18B329EA}"/>
    <cellStyle name="20% - Dekorfärg3 31 3" xfId="5834" xr:uid="{B469FB4D-925A-4D84-B947-44191EBFF25C}"/>
    <cellStyle name="20% - Dekorfärg3 31_AFAB Per day" xfId="5835" xr:uid="{EF29F81F-20ED-4BC3-9C62-EF4714E48B4F}"/>
    <cellStyle name="20% - Dekorfärg3 32" xfId="5836" xr:uid="{C1D6BE41-9900-45B6-B696-0BB632BB223A}"/>
    <cellStyle name="20% - Dekorfärg3 32 2" xfId="5837" xr:uid="{DF7A3B13-F3E6-4B17-AB7D-1DFF1CD1370C}"/>
    <cellStyle name="20% - Dekorfärg3 32 3" xfId="5838" xr:uid="{D900E7C7-733F-4A8E-8181-2DE2F6DC04C4}"/>
    <cellStyle name="20% - Dekorfärg3 32_AFAB Per day" xfId="5839" xr:uid="{93CD5C19-82C3-4518-99DB-2490C00E99FB}"/>
    <cellStyle name="20% - Dekorfärg3 33" xfId="5840" xr:uid="{42D777AA-55B0-497C-BF6C-DD5CC3E3F7B3}"/>
    <cellStyle name="20% - Dekorfärg3 33 2" xfId="5841" xr:uid="{0D33691F-5958-4F0D-A99C-D41963903190}"/>
    <cellStyle name="20% - Dekorfärg3 33 3" xfId="5842" xr:uid="{BA052AB8-FCCB-40B2-B071-D2DA0C26483F}"/>
    <cellStyle name="20% - Dekorfärg3 33_AFAB Per day" xfId="5843" xr:uid="{8C7567B0-68D5-4F7F-A1CB-4628A868CFC4}"/>
    <cellStyle name="20% - Dekorfärg3 34" xfId="5844" xr:uid="{EC146BA3-B4CF-4A9F-BA4C-3172C6F9BFA1}"/>
    <cellStyle name="20% - Dekorfärg3 34 2" xfId="5845" xr:uid="{AB8DCFE8-9F5D-4099-81FC-6C334B6CFF15}"/>
    <cellStyle name="20% - Dekorfärg3 34 3" xfId="5846" xr:uid="{8CE6FB5E-12C2-4378-876A-17CFEC1D4AE8}"/>
    <cellStyle name="20% - Dekorfärg3 34_AFAB Per day" xfId="5847" xr:uid="{A207C929-6BD9-4C32-B576-930DE77E3E5B}"/>
    <cellStyle name="20% - Dekorfärg3 35" xfId="5848" xr:uid="{63D805C7-C1FE-4B9F-898C-0A76030E7480}"/>
    <cellStyle name="20% - Dekorfärg3 35 2" xfId="5849" xr:uid="{2555FA1F-95D7-4BAF-8985-ECD8DCB28925}"/>
    <cellStyle name="20% - Dekorfärg3 35 3" xfId="5850" xr:uid="{0A6BDBED-D3DA-4665-8EEC-C97B6566E454}"/>
    <cellStyle name="20% - Dekorfärg3 35_AFAB Per day" xfId="5851" xr:uid="{E21A9893-DF38-4646-92D2-0B462A4DA71D}"/>
    <cellStyle name="20% - Dekorfärg3 36" xfId="5852" xr:uid="{DB3F8B0A-E494-4476-A781-93E567001FD6}"/>
    <cellStyle name="20% - Dekorfärg3 36 2" xfId="5853" xr:uid="{2FFBFC83-93F7-4A7C-9266-3A2C4C518AF4}"/>
    <cellStyle name="20% - Dekorfärg3 36 3" xfId="5854" xr:uid="{3E161EEC-1C34-41EC-8DE5-C75D792C95FC}"/>
    <cellStyle name="20% - Dekorfärg3 36_AFAB Per day" xfId="5855" xr:uid="{2D5D5E20-5897-49EC-85A2-40D70F648CF5}"/>
    <cellStyle name="20% - Dekorfärg3 37" xfId="5856" xr:uid="{726BC634-ECBC-4C46-AC44-E872FFBE1E6B}"/>
    <cellStyle name="20% - Dekorfärg3 37 2" xfId="5857" xr:uid="{B59B774E-8BFA-46BF-A4DB-53F1F0A794C1}"/>
    <cellStyle name="20% - Dekorfärg3 37 3" xfId="5858" xr:uid="{73A1EC6F-8C40-4963-9ABF-542095ECEB1C}"/>
    <cellStyle name="20% - Dekorfärg3 37_AFAB Per day" xfId="5859" xr:uid="{2F452DBF-924E-4333-995A-E8569A3E7E23}"/>
    <cellStyle name="20% - Dekorfärg3 38" xfId="5860" xr:uid="{C4F9CBE7-072B-427A-8B8F-CDB90CDC1003}"/>
    <cellStyle name="20% - Dekorfärg3 38 2" xfId="5861" xr:uid="{C2730DBA-474E-40DF-971F-E0B676F2605B}"/>
    <cellStyle name="20% - Dekorfärg3 38 3" xfId="5862" xr:uid="{D1627653-1F1E-47C5-989D-5F552747D4F5}"/>
    <cellStyle name="20% - Dekorfärg3 38_AFAB Per day" xfId="5863" xr:uid="{DAD9D97B-6C1F-4AFA-B9B6-E2E9C508C58B}"/>
    <cellStyle name="20% - Dekorfärg3 39" xfId="5864" xr:uid="{0A1DE588-BEA3-42FB-9E48-E97DBCAC6C73}"/>
    <cellStyle name="20% - Dekorfärg3 39 2" xfId="5865" xr:uid="{85A90E15-04AB-4816-A4E6-296A2763FC27}"/>
    <cellStyle name="20% - Dekorfärg3 39 3" xfId="5866" xr:uid="{4DD3578D-A8B2-4841-A31A-D93B7425E219}"/>
    <cellStyle name="20% - Dekorfärg3 39_AFAB Per day" xfId="5867" xr:uid="{CC4735E8-41E8-4684-8C09-447CF0539538}"/>
    <cellStyle name="20% - Dekorfärg3 4" xfId="63" xr:uid="{E4429418-D5C0-4E5B-883D-73F5D5F9E10A}"/>
    <cellStyle name="20% - Dekorfärg3 4 10" xfId="34940" xr:uid="{461983F3-1B68-4383-9100-1F79FD35C9BE}"/>
    <cellStyle name="20% - Dekorfärg3 4 2" xfId="5868" xr:uid="{132B4305-AA3D-493D-835B-4A07B20773EA}"/>
    <cellStyle name="20% - Dekorfärg3 4 2 2" xfId="5869" xr:uid="{E679ADE3-DF8F-4656-A700-02078F83FDA0}"/>
    <cellStyle name="20% - Dekorfärg3 4 2 2 2" xfId="5870" xr:uid="{5DDA1B5B-F0FC-4657-913B-8152A8AA263B}"/>
    <cellStyle name="20% - Dekorfärg3 4 2 2 3" xfId="31677" xr:uid="{1DAA4CAE-05D8-476D-8C12-132A1B05A09B}"/>
    <cellStyle name="20% - Dekorfärg3 4 2 2_AFAB Per day" xfId="5871" xr:uid="{5F974BF3-03E2-436B-81E7-D435077D00E7}"/>
    <cellStyle name="20% - Dekorfärg3 4 2 3" xfId="5872" xr:uid="{0459F69E-98AA-4FB4-BB16-0657EF89E4F5}"/>
    <cellStyle name="20% - Dekorfärg3 4 2 3 2" xfId="5873" xr:uid="{8BA40699-61C8-40EE-AB3E-3FD2F5498363}"/>
    <cellStyle name="20% - Dekorfärg3 4 2 3_AFAB Per day" xfId="5874" xr:uid="{D292E2DE-8A71-4EFA-8681-E44BCF07A113}"/>
    <cellStyle name="20% - Dekorfärg3 4 2 4" xfId="5875" xr:uid="{5CBDFB98-E29F-407D-A2D4-674066041FDD}"/>
    <cellStyle name="20% - Dekorfärg3 4 2 5" xfId="5876" xr:uid="{D6296E5C-DD88-4ACD-973F-DF2D42512B4D}"/>
    <cellStyle name="20% - Dekorfärg3 4 2 6" xfId="31678" xr:uid="{B630D5BA-2ED1-48CD-B000-9C399A53E362}"/>
    <cellStyle name="20% - Dekorfärg3 4 2 7" xfId="34941" xr:uid="{6CF9FB55-0AF8-4727-AF05-A9620546AE52}"/>
    <cellStyle name="20% - Dekorfärg3 4 2 8" xfId="39498" xr:uid="{872834B5-7027-490E-9D56-C444A5E1AB8F}"/>
    <cellStyle name="20% - Dekorfärg3 4 2_3. Loans" xfId="5877" xr:uid="{185A51F5-90FE-4381-B234-2ED95E706B28}"/>
    <cellStyle name="20% - Dekorfärg3 4 3" xfId="5878" xr:uid="{D00317A3-9DFA-4D96-811C-0E1B9A3ED950}"/>
    <cellStyle name="20% - Dekorfärg3 4 3 2" xfId="5879" xr:uid="{8781DA28-1AFE-4305-A613-95701D754786}"/>
    <cellStyle name="20% - Dekorfärg3 4 3 2 2" xfId="5880" xr:uid="{0309CE4C-CD0F-4B1A-80D7-65FB51031AEF}"/>
    <cellStyle name="20% - Dekorfärg3 4 3 2 3" xfId="31679" xr:uid="{2B54A67E-6A24-4D09-942B-B34ECE52A6FE}"/>
    <cellStyle name="20% - Dekorfärg3 4 3 2_AFAB Per day" xfId="5881" xr:uid="{3D8ABDDB-18B7-4C58-9BCD-2411859323A2}"/>
    <cellStyle name="20% - Dekorfärg3 4 3 3" xfId="5882" xr:uid="{E6C24FFD-518A-4FDA-A374-4D6896E3735A}"/>
    <cellStyle name="20% - Dekorfärg3 4 3 3 2" xfId="5883" xr:uid="{9C1AE8A5-83CB-44F2-B23C-451C946DB5EF}"/>
    <cellStyle name="20% - Dekorfärg3 4 3 3_AFAB Per day" xfId="5884" xr:uid="{15C5FE8C-8B3D-473B-BBEB-27C8E7770198}"/>
    <cellStyle name="20% - Dekorfärg3 4 3 4" xfId="5885" xr:uid="{FF4EDC22-227B-4170-A663-1BF85A418054}"/>
    <cellStyle name="20% - Dekorfärg3 4 3 5" xfId="5886" xr:uid="{01ED8810-7762-4938-8718-5C6367B47D23}"/>
    <cellStyle name="20% - Dekorfärg3 4 3 6" xfId="31680" xr:uid="{C429650E-A594-44B7-8D71-0FBA4DA95F0E}"/>
    <cellStyle name="20% - Dekorfärg3 4 3 7" xfId="34942" xr:uid="{6426802E-41D4-497E-A844-78515425E6C3}"/>
    <cellStyle name="20% - Dekorfärg3 4 3 8" xfId="39497" xr:uid="{F4346174-B988-4D16-B092-E9B4D9EDFA29}"/>
    <cellStyle name="20% - Dekorfärg3 4 3_3. Loans" xfId="5887" xr:uid="{080E60AD-ECFA-4FA2-811B-13443967D594}"/>
    <cellStyle name="20% - Dekorfärg3 4 4" xfId="5888" xr:uid="{9A9ADE7B-354E-45EB-9004-6FDD2A4BD270}"/>
    <cellStyle name="20% - Dekorfärg3 4 4 2" xfId="5889" xr:uid="{9FCCF2D6-B2D8-4D4B-ABDE-958FB4F914FD}"/>
    <cellStyle name="20% - Dekorfärg3 4 4 2 2" xfId="5890" xr:uid="{F54E0270-7E67-4567-BD40-AE0EB8E486CC}"/>
    <cellStyle name="20% - Dekorfärg3 4 4 2_AFAB Per day" xfId="5891" xr:uid="{3F8833D2-E7DD-41F0-B23F-2DA1CB358665}"/>
    <cellStyle name="20% - Dekorfärg3 4 4 3" xfId="5892" xr:uid="{AAD209CE-2605-46AD-AFD7-9F298448543C}"/>
    <cellStyle name="20% - Dekorfärg3 4 4 4" xfId="31681" xr:uid="{3CD0CB05-3F7C-4663-B6BC-01A6530B85FB}"/>
    <cellStyle name="20% - Dekorfärg3 4 4_AFAB Per day" xfId="5893" xr:uid="{9FAE0634-9ED6-43BA-B209-59876FFC4F34}"/>
    <cellStyle name="20% - Dekorfärg3 4 5" xfId="5894" xr:uid="{A18CF6C2-8005-4E36-A299-EB46983142C5}"/>
    <cellStyle name="20% - Dekorfärg3 4 5 2" xfId="5895" xr:uid="{8C96C649-E1B1-4A5C-BAC1-6D75DFB8F486}"/>
    <cellStyle name="20% - Dekorfärg3 4 5 3" xfId="5896" xr:uid="{B3376898-B372-4CC5-8E62-02228F793623}"/>
    <cellStyle name="20% - Dekorfärg3 4 5_AFAB Per day" xfId="5897" xr:uid="{BDF065E3-C170-432A-AEF5-5FAF704EFD7B}"/>
    <cellStyle name="20% - Dekorfärg3 4 6" xfId="5898" xr:uid="{6B1DE241-41BA-41FB-9F79-2F3E96EBD5A9}"/>
    <cellStyle name="20% - Dekorfärg3 4 6 2" xfId="5899" xr:uid="{DE997335-3C83-438C-A3CE-92D0A2EC5978}"/>
    <cellStyle name="20% - Dekorfärg3 4 6 3" xfId="5900" xr:uid="{240A9A49-59D1-4E98-9006-8CFDF7066525}"/>
    <cellStyle name="20% - Dekorfärg3 4 6_AFAB Per day" xfId="5901" xr:uid="{CA52F747-FCE3-4461-9CB7-186F654DAC6F}"/>
    <cellStyle name="20% - Dekorfärg3 4 7" xfId="5902" xr:uid="{B6BA84FD-2566-43FE-AD8C-0320CB2B65EE}"/>
    <cellStyle name="20% - Dekorfärg3 4 7 2" xfId="5903" xr:uid="{7112C101-695D-4359-AF4A-503C46525174}"/>
    <cellStyle name="20% - Dekorfärg3 4 7 3" xfId="5904" xr:uid="{4A5400E8-8D12-4FB3-A97A-2BFED8908D1A}"/>
    <cellStyle name="20% - Dekorfärg3 4 7_AFAB Per day" xfId="5905" xr:uid="{C889DB8C-B4F6-4A08-88B6-D4D7A6068F9A}"/>
    <cellStyle name="20% - Dekorfärg3 4 8" xfId="5906" xr:uid="{135003C0-1A55-4199-BC4F-C87FBE870493}"/>
    <cellStyle name="20% - Dekorfärg3 4 9" xfId="5907" xr:uid="{D9FB1E31-7396-480E-A96C-F30040B4D4DA}"/>
    <cellStyle name="20% - Dekorfärg3 4_3. Loans" xfId="5908" xr:uid="{C7C37617-5A84-4573-AE79-2E9927BDB97D}"/>
    <cellStyle name="20% - Dekorfärg3 40" xfId="5909" xr:uid="{FE2BEB72-3F8F-42A3-BE9F-6D4B3116C1F2}"/>
    <cellStyle name="20% - Dekorfärg3 40 2" xfId="5910" xr:uid="{A32BEC76-4382-471F-A74F-42B91DD9708A}"/>
    <cellStyle name="20% - Dekorfärg3 40 3" xfId="5911" xr:uid="{7968AB03-8568-460F-B2EA-A7C14F2BC93E}"/>
    <cellStyle name="20% - Dekorfärg3 40_AFAB Per day" xfId="5912" xr:uid="{682AAB20-55AB-4FD1-97E1-7B168189A4A7}"/>
    <cellStyle name="20% - Dekorfärg3 41" xfId="5913" xr:uid="{B63173FF-D110-4039-8E48-850FE289A2F5}"/>
    <cellStyle name="20% - Dekorfärg3 41 2" xfId="5914" xr:uid="{48508E7B-FAD0-408D-9CE8-90062DFE6E39}"/>
    <cellStyle name="20% - Dekorfärg3 41 3" xfId="5915" xr:uid="{AF9F7914-CDCB-4CEE-A0D7-C7BDB6FCAF0E}"/>
    <cellStyle name="20% - Dekorfärg3 41_AFAB Per day" xfId="5916" xr:uid="{CA67C81B-016C-4D04-990C-F927FDDB91D1}"/>
    <cellStyle name="20% - Dekorfärg3 42" xfId="5917" xr:uid="{DFCACC90-10B6-4A2D-A9FF-B24EADC983DE}"/>
    <cellStyle name="20% - Dekorfärg3 42 2" xfId="5918" xr:uid="{78C0C3F9-87A7-4086-A61C-9959E037EEC8}"/>
    <cellStyle name="20% - Dekorfärg3 42 3" xfId="5919" xr:uid="{69C45994-1915-4B07-BEA4-6B5CE18D423B}"/>
    <cellStyle name="20% - Dekorfärg3 42_AFAB Per day" xfId="5920" xr:uid="{F66CD48F-DF1C-4BDA-9B91-80E04668B571}"/>
    <cellStyle name="20% - Dekorfärg3 43" xfId="5921" xr:uid="{32BEFCE3-9217-4C74-B991-303681011EEA}"/>
    <cellStyle name="20% - Dekorfärg3 43 2" xfId="5922" xr:uid="{E4FADA95-97EB-4FD9-82AD-FAC812E4F8A4}"/>
    <cellStyle name="20% - Dekorfärg3 43 3" xfId="5923" xr:uid="{CAACA98A-6A47-49F5-A858-3CDC8B4868CA}"/>
    <cellStyle name="20% - Dekorfärg3 43_AFAB Per day" xfId="5924" xr:uid="{19D79C0D-5B5C-4218-97B6-79E5F8F30B87}"/>
    <cellStyle name="20% - Dekorfärg3 44" xfId="5925" xr:uid="{6991F5E1-8E13-4BE8-A1E2-DB154ECB8A0F}"/>
    <cellStyle name="20% - Dekorfärg3 44 2" xfId="5926" xr:uid="{8ACB6F32-1300-4356-92DF-20BD1A3CBE9A}"/>
    <cellStyle name="20% - Dekorfärg3 44 3" xfId="5927" xr:uid="{2B77A3BE-067A-4707-8296-85BDF347AFA3}"/>
    <cellStyle name="20% - Dekorfärg3 44_AFAB Per day" xfId="5928" xr:uid="{C54E0DA2-303F-4CE8-99F7-2EB37C27A56B}"/>
    <cellStyle name="20% - Dekorfärg3 45" xfId="5929" xr:uid="{C41FABE7-9325-4E15-A4A5-03A3CDCA515A}"/>
    <cellStyle name="20% - Dekorfärg3 45 2" xfId="5930" xr:uid="{97F16EE9-A74A-40A4-BFD4-F6F87D8DB159}"/>
    <cellStyle name="20% - Dekorfärg3 45 3" xfId="5931" xr:uid="{357E768C-DBE5-40EE-876C-DDE5001CEE4D}"/>
    <cellStyle name="20% - Dekorfärg3 45_AFAB Per day" xfId="5932" xr:uid="{0CB544F4-12B3-4AC0-820F-54B562AAF13F}"/>
    <cellStyle name="20% - Dekorfärg3 46" xfId="5933" xr:uid="{468252AC-9028-4562-84B9-2E6389947639}"/>
    <cellStyle name="20% - Dekorfärg3 46 2" xfId="5934" xr:uid="{609CEA2D-0BB0-4955-BCCA-8708CDAB1D36}"/>
    <cellStyle name="20% - Dekorfärg3 46 3" xfId="5935" xr:uid="{18B7B6E5-0C19-4C00-BD8F-2C97F8B3B012}"/>
    <cellStyle name="20% - Dekorfärg3 46_AFAB Per day" xfId="5936" xr:uid="{BF7AB8BE-DFDF-4442-8A4F-ACCAE8769D84}"/>
    <cellStyle name="20% - Dekorfärg3 47" xfId="5937" xr:uid="{15F08A8B-E5BA-4463-ADC5-A4A8F1F80AF0}"/>
    <cellStyle name="20% - Dekorfärg3 47 2" xfId="5938" xr:uid="{CD694980-E79A-4586-842A-14A2F2D1EA93}"/>
    <cellStyle name="20% - Dekorfärg3 47 3" xfId="5939" xr:uid="{57D093B6-6763-443B-AAB0-A785462DC120}"/>
    <cellStyle name="20% - Dekorfärg3 47_AFAB Per day" xfId="5940" xr:uid="{E41CF1FF-ED7F-4CCC-BA71-4360EE18014E}"/>
    <cellStyle name="20% - Dekorfärg3 48" xfId="5941" xr:uid="{A6B2BB16-3BF6-4753-B499-13CFAE531EF2}"/>
    <cellStyle name="20% - Dekorfärg3 48 2" xfId="5942" xr:uid="{83780FCE-150D-428C-8E4E-742178A8ED69}"/>
    <cellStyle name="20% - Dekorfärg3 48 3" xfId="5943" xr:uid="{BBD96E0E-6DE8-41A0-9D0B-8032925A195A}"/>
    <cellStyle name="20% - Dekorfärg3 48_AFAB Per day" xfId="5944" xr:uid="{F3258EB9-1455-4F2E-9705-B247E9CD8E79}"/>
    <cellStyle name="20% - Dekorfärg3 49" xfId="5945" xr:uid="{14BA112E-986D-4260-8363-DF088B7A0B9A}"/>
    <cellStyle name="20% - Dekorfärg3 49 2" xfId="5946" xr:uid="{8D051CEB-4D3A-491E-8FF8-15607B5834F3}"/>
    <cellStyle name="20% - Dekorfärg3 49 3" xfId="5947" xr:uid="{ED348836-05F5-4FC8-9363-E286C13F867D}"/>
    <cellStyle name="20% - Dekorfärg3 49_loan Q1 2013" xfId="5948" xr:uid="{6B8154FB-0ADB-4B11-A436-BDF2D6C5C24A}"/>
    <cellStyle name="20% - Dekorfärg3 5" xfId="5949" xr:uid="{2DB8F35D-3297-4642-909D-B434854C4EDF}"/>
    <cellStyle name="20% - Dekorfärg3 5 10" xfId="34943" xr:uid="{7DAEB33C-40BE-4144-AAEC-A6425E7E4A91}"/>
    <cellStyle name="20% - Dekorfärg3 5 2" xfId="5950" xr:uid="{B2690705-B02E-42D1-A603-472E1AA79832}"/>
    <cellStyle name="20% - Dekorfärg3 5 2 2" xfId="5951" xr:uid="{CE01FFC6-1CB2-4CC3-8363-38B7F347D954}"/>
    <cellStyle name="20% - Dekorfärg3 5 2 2 2" xfId="5952" xr:uid="{0CE3EE6E-B8CE-4969-AF2C-6DBD26C65486}"/>
    <cellStyle name="20% - Dekorfärg3 5 2 2 3" xfId="31682" xr:uid="{F17FED86-59C7-4D08-9EAF-4102CF40C250}"/>
    <cellStyle name="20% - Dekorfärg3 5 2 2_AFAB Per day" xfId="5953" xr:uid="{DCCE19E4-81E1-41FA-AA8B-A3190086B107}"/>
    <cellStyle name="20% - Dekorfärg3 5 2 3" xfId="5954" xr:uid="{EE870774-EEF7-49AD-A986-F23A5A737991}"/>
    <cellStyle name="20% - Dekorfärg3 5 2 3 2" xfId="5955" xr:uid="{83CC9881-D0BD-4BED-9FB5-BCBE5FCBF15D}"/>
    <cellStyle name="20% - Dekorfärg3 5 2 3_AFAB Per day" xfId="5956" xr:uid="{60B13315-2A6F-4B47-A8CA-F58F22B53720}"/>
    <cellStyle name="20% - Dekorfärg3 5 2 4" xfId="5957" xr:uid="{343DA692-9870-4324-A6A9-D7BBB491092E}"/>
    <cellStyle name="20% - Dekorfärg3 5 2 5" xfId="5958" xr:uid="{EE07A4F1-F703-4EC9-9A30-76425493649E}"/>
    <cellStyle name="20% - Dekorfärg3 5 2 6" xfId="31683" xr:uid="{BC158ED8-C8CE-4A17-9170-F0A92EA811D1}"/>
    <cellStyle name="20% - Dekorfärg3 5 2 7" xfId="34944" xr:uid="{600403CC-1D2D-4E61-843D-635B9C0E3F4D}"/>
    <cellStyle name="20% - Dekorfärg3 5 2 8" xfId="39496" xr:uid="{B85DF618-32ED-4172-8A06-45FB88AC0D11}"/>
    <cellStyle name="20% - Dekorfärg3 5 2_3. Loans" xfId="5959" xr:uid="{C4B4A671-6E41-4D6E-A897-170578305234}"/>
    <cellStyle name="20% - Dekorfärg3 5 3" xfId="5960" xr:uid="{CAD3AE0B-9F82-43D1-87D0-59B77755A581}"/>
    <cellStyle name="20% - Dekorfärg3 5 3 2" xfId="5961" xr:uid="{31170510-0CAD-4ABD-92C7-52696E0FE48F}"/>
    <cellStyle name="20% - Dekorfärg3 5 3 2 2" xfId="5962" xr:uid="{C01F4E1C-B943-4B1B-A9D6-2E5B4F86C9AA}"/>
    <cellStyle name="20% - Dekorfärg3 5 3 2_AFAB Per day" xfId="5963" xr:uid="{3C6A7B04-D230-4E6E-9BD5-76964E3E4B1D}"/>
    <cellStyle name="20% - Dekorfärg3 5 3 3" xfId="5964" xr:uid="{D01329F6-BF23-413E-B370-00DD545F182C}"/>
    <cellStyle name="20% - Dekorfärg3 5 3 4" xfId="31684" xr:uid="{C6C7909D-456B-4B67-9EBB-2A97426D6F0D}"/>
    <cellStyle name="20% - Dekorfärg3 5 3_AFAB Per day" xfId="5965" xr:uid="{991D5E0A-767D-4679-9AA3-2DD3D1BAB9AC}"/>
    <cellStyle name="20% - Dekorfärg3 5 4" xfId="5966" xr:uid="{713883CC-1CE7-4D5E-B997-9BAC57FD4DBF}"/>
    <cellStyle name="20% - Dekorfärg3 5 4 2" xfId="5967" xr:uid="{2CCD717A-3BBD-4E15-B663-5B0F96B9CF97}"/>
    <cellStyle name="20% - Dekorfärg3 5 4 3" xfId="5968" xr:uid="{159EE224-6292-4482-B96C-6157CEA6F3D6}"/>
    <cellStyle name="20% - Dekorfärg3 5 4_AFAB Per day" xfId="5969" xr:uid="{729BE794-4C01-466B-8BDC-F5145D66C288}"/>
    <cellStyle name="20% - Dekorfärg3 5 5" xfId="5970" xr:uid="{3336C7A2-4A25-43DA-9473-73E9FA3C0D83}"/>
    <cellStyle name="20% - Dekorfärg3 5 5 2" xfId="5971" xr:uid="{AC89C66D-0837-4C03-B805-1269F42ADDAF}"/>
    <cellStyle name="20% - Dekorfärg3 5 5 3" xfId="5972" xr:uid="{3F79F199-236C-49A6-9D93-C39F28B76302}"/>
    <cellStyle name="20% - Dekorfärg3 5 5_AFAB Per day" xfId="5973" xr:uid="{A36C65FA-374D-4AE3-9852-AFCDBCD2E870}"/>
    <cellStyle name="20% - Dekorfärg3 5 6" xfId="5974" xr:uid="{AA0929BB-3579-44CE-A84F-AF40B1927C8C}"/>
    <cellStyle name="20% - Dekorfärg3 5 6 2" xfId="5975" xr:uid="{21C5DB3E-24CA-4ECD-B929-4EC4A535B121}"/>
    <cellStyle name="20% - Dekorfärg3 5 6 3" xfId="5976" xr:uid="{980B72E1-5345-4BC4-86C3-050E1B24207E}"/>
    <cellStyle name="20% - Dekorfärg3 5 6_AFAB Per day" xfId="5977" xr:uid="{CF4568EC-B637-48E2-BDAA-29ED4B68B5BE}"/>
    <cellStyle name="20% - Dekorfärg3 5 7" xfId="5978" xr:uid="{B740DBCD-5BAE-4AEF-87B2-7E86DEEEA59B}"/>
    <cellStyle name="20% - Dekorfärg3 5 7 2" xfId="5979" xr:uid="{C7F97065-CDE4-4D0F-B448-1C1FE625FB63}"/>
    <cellStyle name="20% - Dekorfärg3 5 7 3" xfId="5980" xr:uid="{9FCD8BDB-E424-4542-B846-6C2A679DDF6F}"/>
    <cellStyle name="20% - Dekorfärg3 5 7_loan Q1 2013" xfId="5981" xr:uid="{41184656-8402-441E-ADC6-FB06DF5DBAA6}"/>
    <cellStyle name="20% - Dekorfärg3 5 8" xfId="5982" xr:uid="{30397588-9833-42C7-AB9D-6522D0BAABA6}"/>
    <cellStyle name="20% - Dekorfärg3 5 9" xfId="5983" xr:uid="{2FBDAD4E-5252-4CDC-8155-444ADC689807}"/>
    <cellStyle name="20% - Dekorfärg3 5_3. Loans" xfId="5984" xr:uid="{8C413D66-EE5A-4F2E-BEB2-B3FE47CDA3B0}"/>
    <cellStyle name="20% - Dekorfärg3 50" xfId="5985" xr:uid="{2AE828F5-452B-4B47-B13A-B3685A5127F6}"/>
    <cellStyle name="20% - Dekorfärg3 50 2" xfId="5986" xr:uid="{0DC89436-1428-4DC8-B4B3-70B17F9D6251}"/>
    <cellStyle name="20% - Dekorfärg3 50 3" xfId="5987" xr:uid="{C3E52126-5C4F-472A-9611-1351C259D0EF}"/>
    <cellStyle name="20% - Dekorfärg3 50_loan Q1 2013" xfId="5988" xr:uid="{B304E988-7FBA-4BC7-8016-58B2C75D3730}"/>
    <cellStyle name="20% - Dekorfärg3 51" xfId="5989" xr:uid="{2CEF449D-6A9A-42F3-974E-850EEBF96589}"/>
    <cellStyle name="20% - Dekorfärg3 51 2" xfId="5990" xr:uid="{982EFDEB-ACA7-4784-97BF-3C4D8A6FC927}"/>
    <cellStyle name="20% - Dekorfärg3 51 3" xfId="5991" xr:uid="{0D4FE6CC-5946-4C24-9CF5-685A9E96CA8E}"/>
    <cellStyle name="20% - Dekorfärg3 51_loan Q1 2013" xfId="5992" xr:uid="{83843326-C444-4062-9F03-7CEC810FB3B2}"/>
    <cellStyle name="20% - Dekorfärg3 52" xfId="5993" xr:uid="{8C7289C4-80D7-4CF0-90E6-59EC261B8403}"/>
    <cellStyle name="20% - Dekorfärg3 52 2" xfId="5994" xr:uid="{7D14046B-DFAA-41D8-9F87-76B5B5EEF57A}"/>
    <cellStyle name="20% - Dekorfärg3 52 3" xfId="5995" xr:uid="{79F7813A-994E-4283-9755-2BD338FCC741}"/>
    <cellStyle name="20% - Dekorfärg3 52_loan Q1 2013" xfId="5996" xr:uid="{F22375C7-A64A-40B8-A02F-7302D0682996}"/>
    <cellStyle name="20% - Dekorfärg3 53" xfId="5997" xr:uid="{49BF45F7-5CF8-4A74-931D-06C09E4FCA8C}"/>
    <cellStyle name="20% - Dekorfärg3 53 2" xfId="5998" xr:uid="{5FEC31C6-7210-4AA2-88DB-0313C416FB46}"/>
    <cellStyle name="20% - Dekorfärg3 53 3" xfId="5999" xr:uid="{A3BC2E49-6E04-4552-852A-4CA2CFE5D758}"/>
    <cellStyle name="20% - Dekorfärg3 53_loan Q1 2013" xfId="6000" xr:uid="{ED58C7A8-3663-4686-9BB6-3FF84AD7C01F}"/>
    <cellStyle name="20% - Dekorfärg3 54" xfId="6001" xr:uid="{6D66E270-4290-4D15-A3C1-162F91FD8734}"/>
    <cellStyle name="20% - Dekorfärg3 54 2" xfId="6002" xr:uid="{FDDB685E-D54D-4CD8-97A9-1C768F9443BA}"/>
    <cellStyle name="20% - Dekorfärg3 54 3" xfId="6003" xr:uid="{4CFD093A-A620-439E-BF0C-2E6ACE054336}"/>
    <cellStyle name="20% - Dekorfärg3 54_loan Q1 2013" xfId="6004" xr:uid="{FD7F7F7D-E2D6-4BE5-8C51-DAA7232BBD4A}"/>
    <cellStyle name="20% - Dekorfärg3 55" xfId="6005" xr:uid="{D165C5F4-46DC-43D9-9656-C3FDF22A0896}"/>
    <cellStyle name="20% - Dekorfärg3 55 2" xfId="6006" xr:uid="{3950A3EB-E300-4215-834C-AB413766427A}"/>
    <cellStyle name="20% - Dekorfärg3 55 3" xfId="6007" xr:uid="{DC9BAAAC-5D49-4592-9261-F48B6D307493}"/>
    <cellStyle name="20% - Dekorfärg3 55_loan Q1 2013" xfId="6008" xr:uid="{C09F34CF-D0DC-4B30-89C6-B4EBC3D5ADA1}"/>
    <cellStyle name="20% - Dekorfärg3 56" xfId="6009" xr:uid="{CAFE856C-D05A-40D9-83D9-A115CC2EA59C}"/>
    <cellStyle name="20% - Dekorfärg3 56 2" xfId="6010" xr:uid="{BC3A63F5-B126-43F4-9901-54643DC44469}"/>
    <cellStyle name="20% - Dekorfärg3 56 3" xfId="6011" xr:uid="{E9604613-D8B7-483E-A984-4579E2B069EA}"/>
    <cellStyle name="20% - Dekorfärg3 56_loan Q1 2013" xfId="6012" xr:uid="{ED6AF6D6-A510-4667-8083-796EB5BEA325}"/>
    <cellStyle name="20% - Dekorfärg3 57" xfId="6013" xr:uid="{7C02DFE2-3BE7-485C-9633-C4854608E839}"/>
    <cellStyle name="20% - Dekorfärg3 57 2" xfId="6014" xr:uid="{8C3E357B-8355-41A9-A527-47E87166387A}"/>
    <cellStyle name="20% - Dekorfärg3 57 3" xfId="6015" xr:uid="{023E7C69-FE03-4033-AE6D-D681F4BE294E}"/>
    <cellStyle name="20% - Dekorfärg3 57_loan Q1 2013" xfId="6016" xr:uid="{D266A8E7-E30F-4D65-91E6-19AC71D0EBF7}"/>
    <cellStyle name="20% - Dekorfärg3 58" xfId="6017" xr:uid="{B9F8325D-3F36-41A8-880C-22050E37BD5E}"/>
    <cellStyle name="20% - Dekorfärg3 58 2" xfId="6018" xr:uid="{0939F35E-42DF-4A3F-A1CF-0E6D6060ACCA}"/>
    <cellStyle name="20% - Dekorfärg3 58 3" xfId="6019" xr:uid="{2DD93C8D-3DC3-4CB0-BB71-7BDDDF976BFD}"/>
    <cellStyle name="20% - Dekorfärg3 58_loan Q1 2013" xfId="6020" xr:uid="{ABE3BE13-7E6D-4CC2-A768-20EE62FDD43D}"/>
    <cellStyle name="20% - Dekorfärg3 59" xfId="6021" xr:uid="{7C75C470-07D8-4633-A8D5-BE151773E715}"/>
    <cellStyle name="20% - Dekorfärg3 59 2" xfId="6022" xr:uid="{8E14C8CF-01BA-4388-9ED7-CBF46876C9AF}"/>
    <cellStyle name="20% - Dekorfärg3 59 3" xfId="6023" xr:uid="{6AB130BB-5267-4D13-AD26-6C79AC15D03F}"/>
    <cellStyle name="20% - Dekorfärg3 59_loan Q1 2013" xfId="6024" xr:uid="{50519776-D5A1-4116-96C5-B19C49E87AD0}"/>
    <cellStyle name="20% - Dekorfärg3 6" xfId="6025" xr:uid="{93EE65BB-4A26-4788-B565-69473394B44D}"/>
    <cellStyle name="20% - Dekorfärg3 6 10" xfId="34945" xr:uid="{4139B012-10E9-44CA-925D-1C4F0607F1D7}"/>
    <cellStyle name="20% - Dekorfärg3 6 2" xfId="6026" xr:uid="{3544F1FA-8549-4C0F-95B3-EE13E462902A}"/>
    <cellStyle name="20% - Dekorfärg3 6 2 2" xfId="6027" xr:uid="{291EB9E8-77D3-411C-A774-56EA7D1E4359}"/>
    <cellStyle name="20% - Dekorfärg3 6 2 2 2" xfId="6028" xr:uid="{FB73DEAB-6F15-40CD-9BDE-CD49D027D445}"/>
    <cellStyle name="20% - Dekorfärg3 6 2 2 3" xfId="31685" xr:uid="{8ABE7A21-D595-4A82-AA8D-4A16E1988420}"/>
    <cellStyle name="20% - Dekorfärg3 6 2 2_AFAB Per day" xfId="6029" xr:uid="{92FDA3DF-D817-490E-88E0-AA8262F68586}"/>
    <cellStyle name="20% - Dekorfärg3 6 2 3" xfId="6030" xr:uid="{E5CB157C-F611-47EB-82D4-157C84E31D0A}"/>
    <cellStyle name="20% - Dekorfärg3 6 2 3 2" xfId="6031" xr:uid="{BF957F78-6D51-42E4-BA33-4F32ED0036EE}"/>
    <cellStyle name="20% - Dekorfärg3 6 2 3_AFAB Per day" xfId="6032" xr:uid="{D3B5EA5A-A4D0-47BA-8016-DBC37029C555}"/>
    <cellStyle name="20% - Dekorfärg3 6 2 4" xfId="6033" xr:uid="{D7EB9470-3A01-43EC-A0B4-7680B18142E0}"/>
    <cellStyle name="20% - Dekorfärg3 6 2 5" xfId="6034" xr:uid="{23B1423E-326A-4282-A23A-61C0CB2A80D6}"/>
    <cellStyle name="20% - Dekorfärg3 6 2 6" xfId="31686" xr:uid="{9A40B3E9-D296-49FD-BB26-503BD601DC34}"/>
    <cellStyle name="20% - Dekorfärg3 6 2 7" xfId="34946" xr:uid="{30B8C5D1-A679-4408-997F-FF742706E7D2}"/>
    <cellStyle name="20% - Dekorfärg3 6 2 8" xfId="39495" xr:uid="{F441774A-2BFC-4120-B1A8-D8EDD0C1903F}"/>
    <cellStyle name="20% - Dekorfärg3 6 2_3. Loans" xfId="6035" xr:uid="{75A15FF4-D4E3-4767-A2AC-804BA4FD5B23}"/>
    <cellStyle name="20% - Dekorfärg3 6 3" xfId="6036" xr:uid="{C80F6FDF-2972-444D-88E6-DF761FB2BFD9}"/>
    <cellStyle name="20% - Dekorfärg3 6 3 2" xfId="6037" xr:uid="{661775DA-C25D-4B12-9392-92288BD90833}"/>
    <cellStyle name="20% - Dekorfärg3 6 3 2 2" xfId="6038" xr:uid="{8BB46A32-C29C-4E77-A9F5-4360B4B0D4F7}"/>
    <cellStyle name="20% - Dekorfärg3 6 3 2_AFAB Per day" xfId="6039" xr:uid="{4E7D78CF-415B-4B05-B64C-BAEB7A65521E}"/>
    <cellStyle name="20% - Dekorfärg3 6 3 3" xfId="6040" xr:uid="{15400D13-8824-43A5-94BB-3C7540C06EDB}"/>
    <cellStyle name="20% - Dekorfärg3 6 3 4" xfId="31687" xr:uid="{5CF90F87-3782-4ED1-9937-B9880F0A7AEF}"/>
    <cellStyle name="20% - Dekorfärg3 6 3_AFAB Per day" xfId="6041" xr:uid="{DDDFD41C-5BBA-46D0-A579-6BA09FE570B5}"/>
    <cellStyle name="20% - Dekorfärg3 6 4" xfId="6042" xr:uid="{73262BA7-8A1F-4055-B992-F781F4087BF6}"/>
    <cellStyle name="20% - Dekorfärg3 6 4 2" xfId="6043" xr:uid="{684DDBCD-5A07-4F8B-A7C3-C8B5552D5467}"/>
    <cellStyle name="20% - Dekorfärg3 6 4 3" xfId="6044" xr:uid="{59FC9F5E-82AB-48F3-AB69-132B811A111E}"/>
    <cellStyle name="20% - Dekorfärg3 6 4_AFAB Per day" xfId="6045" xr:uid="{7B9E1B7F-8BDE-4616-B12F-8BB4736C53F8}"/>
    <cellStyle name="20% - Dekorfärg3 6 5" xfId="6046" xr:uid="{BB9EBD46-E871-4B4B-9397-31DE1517DDF0}"/>
    <cellStyle name="20% - Dekorfärg3 6 5 2" xfId="6047" xr:uid="{6F8DF578-F486-46A0-B286-C1C1F065CD1E}"/>
    <cellStyle name="20% - Dekorfärg3 6 5 3" xfId="6048" xr:uid="{7B15C25E-5D0B-42AC-8701-AA548A452FF9}"/>
    <cellStyle name="20% - Dekorfärg3 6 5_AFAB Per day" xfId="6049" xr:uid="{F5E9AF92-F6A8-4D1D-901F-89A251DE7129}"/>
    <cellStyle name="20% - Dekorfärg3 6 6" xfId="6050" xr:uid="{360A2750-5BA8-47CB-8983-D8BD8E43D044}"/>
    <cellStyle name="20% - Dekorfärg3 6 6 2" xfId="6051" xr:uid="{E180C48D-4C38-4F78-A9EF-4EDD693345FD}"/>
    <cellStyle name="20% - Dekorfärg3 6 6 3" xfId="6052" xr:uid="{4358D8C9-9945-4F65-87B5-B5905945BF04}"/>
    <cellStyle name="20% - Dekorfärg3 6 6_AFAB Per day" xfId="6053" xr:uid="{0300B863-DFB4-487A-922F-F0F21DD802B0}"/>
    <cellStyle name="20% - Dekorfärg3 6 7" xfId="6054" xr:uid="{5A75A326-6602-4B73-9698-77DF6E8ECEF7}"/>
    <cellStyle name="20% - Dekorfärg3 6 7 2" xfId="6055" xr:uid="{5757327C-D2C3-4DF5-830A-77B6271CA830}"/>
    <cellStyle name="20% - Dekorfärg3 6 7 3" xfId="6056" xr:uid="{AA9F0F83-2CF5-4359-BDE7-14FB9BF685DD}"/>
    <cellStyle name="20% - Dekorfärg3 6 7_loan Q1 2013" xfId="6057" xr:uid="{0D97EA30-7BC5-4D0C-BBBF-C4D832B39663}"/>
    <cellStyle name="20% - Dekorfärg3 6 8" xfId="6058" xr:uid="{5CFFC909-1490-4CC1-8DB3-FA2F086BC917}"/>
    <cellStyle name="20% - Dekorfärg3 6 9" xfId="6059" xr:uid="{B9B8183B-0E4C-4E7B-8D22-8FC82F4D630B}"/>
    <cellStyle name="20% - Dekorfärg3 6_3. Loans" xfId="6060" xr:uid="{8B1BFF58-8327-41E1-BAC3-5B528542E2E8}"/>
    <cellStyle name="20% - Dekorfärg3 60" xfId="6061" xr:uid="{5CA07687-44FA-4F67-9795-C13EBEED3FAD}"/>
    <cellStyle name="20% - Dekorfärg3 60 2" xfId="6062" xr:uid="{6961B28E-E02C-4AC4-AEF2-74B7D485B0E9}"/>
    <cellStyle name="20% - Dekorfärg3 60 3" xfId="6063" xr:uid="{2E991189-3895-4671-8545-B1E20346A52E}"/>
    <cellStyle name="20% - Dekorfärg3 60_loan Q1 2013" xfId="6064" xr:uid="{FE2BF546-18FB-42D3-B1AD-9E6B62071CE1}"/>
    <cellStyle name="20% - Dekorfärg3 61" xfId="6065" xr:uid="{279D56B0-82B7-4DFC-8945-76ABFED1A202}"/>
    <cellStyle name="20% - Dekorfärg3 61 2" xfId="6066" xr:uid="{BA0D294D-C98A-4461-8C26-0A47F8E26C1F}"/>
    <cellStyle name="20% - Dekorfärg3 61 3" xfId="6067" xr:uid="{94684034-8E57-4C2E-8539-0DCF575BD5F7}"/>
    <cellStyle name="20% - Dekorfärg3 61_loan Q1 2013" xfId="6068" xr:uid="{0834B33E-3677-4FF8-A3BC-1D2C25C6F06C}"/>
    <cellStyle name="20% - Dekorfärg3 62" xfId="6069" xr:uid="{3CEFB095-2643-4B1F-AC96-C25FDB00B623}"/>
    <cellStyle name="20% - Dekorfärg3 62 2" xfId="6070" xr:uid="{F6A579F0-42A6-41BB-B870-1D6D1FB0AF60}"/>
    <cellStyle name="20% - Dekorfärg3 62 3" xfId="6071" xr:uid="{1DABB046-3020-40DE-9AA1-2E4C0F9C761C}"/>
    <cellStyle name="20% - Dekorfärg3 62_loan Q1 2013" xfId="6072" xr:uid="{95038D70-003A-4A31-9D45-CC7338F28D5E}"/>
    <cellStyle name="20% - Dekorfärg3 63" xfId="6073" xr:uid="{FCAC544A-DE8C-4F14-9216-7897E0933960}"/>
    <cellStyle name="20% - Dekorfärg3 63 2" xfId="6074" xr:uid="{BCFAAC26-C0DA-44EF-A521-46730B25C38D}"/>
    <cellStyle name="20% - Dekorfärg3 63 3" xfId="6075" xr:uid="{9F901700-DE62-4646-899B-8E7459283B10}"/>
    <cellStyle name="20% - Dekorfärg3 63_loan Q1 2013" xfId="6076" xr:uid="{D9EC2DAC-85F3-4543-A4B5-AA2091B1A870}"/>
    <cellStyle name="20% - Dekorfärg3 64" xfId="6077" xr:uid="{43CDCA89-8892-44F1-8147-883F54EE2279}"/>
    <cellStyle name="20% - Dekorfärg3 65" xfId="6078" xr:uid="{67FEA836-639D-45D8-BE58-01DCFFF300DD}"/>
    <cellStyle name="20% - Dekorfärg3 66" xfId="6079" xr:uid="{01F21240-A59C-4B11-8EED-20B12493DD7B}"/>
    <cellStyle name="20% - Dekorfärg3 67" xfId="6080" xr:uid="{A75462D1-2419-4B29-A66B-F1BC517C46F8}"/>
    <cellStyle name="20% - Dekorfärg3 68" xfId="6081" xr:uid="{1C2335E1-B9BA-46B5-92A7-04E09059CE5A}"/>
    <cellStyle name="20% - Dekorfärg3 69" xfId="6082" xr:uid="{597C0DDF-4E89-481D-B062-1EDEC292B750}"/>
    <cellStyle name="20% - Dekorfärg3 7" xfId="6083" xr:uid="{CBC4A1B0-BADC-4E15-AA1E-724E17C8F310}"/>
    <cellStyle name="20% - Dekorfärg3 7 10" xfId="34947" xr:uid="{ED76EF4D-0B9F-41AE-86DA-32F7A6150B00}"/>
    <cellStyle name="20% - Dekorfärg3 7 2" xfId="6084" xr:uid="{F853FC97-2F35-4715-9015-F2A20BF7B9EA}"/>
    <cellStyle name="20% - Dekorfärg3 7 2 2" xfId="6085" xr:uid="{6B4886A7-5903-4E22-A10D-5F60A4372328}"/>
    <cellStyle name="20% - Dekorfärg3 7 2 2 2" xfId="6086" xr:uid="{623C64EF-BC5E-467F-8E8A-753307BC675D}"/>
    <cellStyle name="20% - Dekorfärg3 7 2 2 3" xfId="31688" xr:uid="{3FD0BE74-DC29-4FE5-8236-6316A8BC3694}"/>
    <cellStyle name="20% - Dekorfärg3 7 2 2_AFAB Per day" xfId="6087" xr:uid="{8BAA62E3-1444-4BCF-B455-8A201C120004}"/>
    <cellStyle name="20% - Dekorfärg3 7 2 3" xfId="6088" xr:uid="{9ACA6003-BF85-4EB2-8A0B-5797F80A7CB0}"/>
    <cellStyle name="20% - Dekorfärg3 7 2 3 2" xfId="6089" xr:uid="{4E3C7742-4E4E-4F4D-9425-FF4B71B39E61}"/>
    <cellStyle name="20% - Dekorfärg3 7 2 3_AFAB Per day" xfId="6090" xr:uid="{0C8FB1A0-DF7F-46CC-8C0E-DAD25CFBCF22}"/>
    <cellStyle name="20% - Dekorfärg3 7 2 4" xfId="6091" xr:uid="{B646298D-63A5-4EA0-B96A-0E98308C0CBD}"/>
    <cellStyle name="20% - Dekorfärg3 7 2 5" xfId="6092" xr:uid="{19D5EB01-94DE-42BF-B802-2624041042C9}"/>
    <cellStyle name="20% - Dekorfärg3 7 2 6" xfId="31689" xr:uid="{6268D315-8B2A-4CFE-8579-5862CDAA6D00}"/>
    <cellStyle name="20% - Dekorfärg3 7 2 7" xfId="34948" xr:uid="{418CD90C-3595-4954-A9AC-A02C6EDBC41E}"/>
    <cellStyle name="20% - Dekorfärg3 7 2 8" xfId="39494" xr:uid="{36C4E348-C0BC-43A6-872A-B4BD180BA0D5}"/>
    <cellStyle name="20% - Dekorfärg3 7 2_3. Loans" xfId="6093" xr:uid="{615BF2DA-2C9A-45B4-940A-21D1A89146A6}"/>
    <cellStyle name="20% - Dekorfärg3 7 3" xfId="6094" xr:uid="{559568DE-92B1-4ED6-8D6E-F10476D9E6C0}"/>
    <cellStyle name="20% - Dekorfärg3 7 3 2" xfId="6095" xr:uid="{C9747496-2D51-46E7-8D8C-B3BFCCA8F9D5}"/>
    <cellStyle name="20% - Dekorfärg3 7 3 2 2" xfId="6096" xr:uid="{E8E0E339-3AED-46AA-BE74-E676B5188633}"/>
    <cellStyle name="20% - Dekorfärg3 7 3 2_AFAB Per day" xfId="6097" xr:uid="{3C9CD754-F456-4226-86ED-F22E6A7048B7}"/>
    <cellStyle name="20% - Dekorfärg3 7 3 3" xfId="6098" xr:uid="{4429F1B1-83F5-48D7-AEC5-3806636A2914}"/>
    <cellStyle name="20% - Dekorfärg3 7 3 4" xfId="31690" xr:uid="{77225AE4-6363-4048-98AD-5876A1E12AA5}"/>
    <cellStyle name="20% - Dekorfärg3 7 3_AFAB Per day" xfId="6099" xr:uid="{09D3E46D-FEEA-4B4D-A4D1-2BC7CB961F0D}"/>
    <cellStyle name="20% - Dekorfärg3 7 4" xfId="6100" xr:uid="{05AF4323-C6F6-428D-BD69-ECB4747452D1}"/>
    <cellStyle name="20% - Dekorfärg3 7 4 2" xfId="6101" xr:uid="{D41E9550-67BE-4444-BE9F-527D08E5895E}"/>
    <cellStyle name="20% - Dekorfärg3 7 4 3" xfId="6102" xr:uid="{E33D47A5-083D-4EC7-B40E-07DF1DF1ACED}"/>
    <cellStyle name="20% - Dekorfärg3 7 4_AFAB Per day" xfId="6103" xr:uid="{11948178-18B4-4FC2-943F-EA32EA1BD6F7}"/>
    <cellStyle name="20% - Dekorfärg3 7 5" xfId="6104" xr:uid="{D0797CB4-11E9-4078-9B55-C50D1E6E24FB}"/>
    <cellStyle name="20% - Dekorfärg3 7 5 2" xfId="6105" xr:uid="{52974639-CD80-437A-A0D1-853E4262398E}"/>
    <cellStyle name="20% - Dekorfärg3 7 5 3" xfId="6106" xr:uid="{D6F74603-2A97-4EC9-9DD6-1E2CC69E2A80}"/>
    <cellStyle name="20% - Dekorfärg3 7 5_AFAB Per day" xfId="6107" xr:uid="{6FF8332F-E65C-459E-887E-43A1DC704F11}"/>
    <cellStyle name="20% - Dekorfärg3 7 6" xfId="6108" xr:uid="{22AE4BEC-6961-4D1B-B34B-C776C6E28037}"/>
    <cellStyle name="20% - Dekorfärg3 7 6 2" xfId="6109" xr:uid="{72CD205E-91E2-4F6B-BB96-2C0CB493FC11}"/>
    <cellStyle name="20% - Dekorfärg3 7 6 3" xfId="6110" xr:uid="{AEE78608-3AA3-4BFC-8989-C35C36A048EE}"/>
    <cellStyle name="20% - Dekorfärg3 7 6_AFAB Per day" xfId="6111" xr:uid="{52D5FB78-9FA2-4BDE-A5C2-B98A622E07E5}"/>
    <cellStyle name="20% - Dekorfärg3 7 7" xfId="6112" xr:uid="{9570DF95-4899-4965-AD7F-5186E344A6B9}"/>
    <cellStyle name="20% - Dekorfärg3 7 7 2" xfId="6113" xr:uid="{BBCA220A-3EBE-4CAD-A62D-19EA27E1C492}"/>
    <cellStyle name="20% - Dekorfärg3 7 7 3" xfId="6114" xr:uid="{6027437A-E435-4401-BE6A-0CD23D0E439B}"/>
    <cellStyle name="20% - Dekorfärg3 7 7_loan Q1 2013" xfId="6115" xr:uid="{88D0F702-C91C-4536-A69C-38D883AAE1D2}"/>
    <cellStyle name="20% - Dekorfärg3 7 8" xfId="6116" xr:uid="{042038EF-3F7F-4152-9E0D-4375FC1F305F}"/>
    <cellStyle name="20% - Dekorfärg3 7 9" xfId="6117" xr:uid="{2ED905CE-29BF-462C-B566-1BDA0FCCB02E}"/>
    <cellStyle name="20% - Dekorfärg3 7_3. Loans" xfId="6118" xr:uid="{FEA0B19F-E600-49B5-BE91-149BDBC6221A}"/>
    <cellStyle name="20% - Dekorfärg3 70" xfId="6119" xr:uid="{A775613B-CEAA-4168-82FF-E591ED275D3C}"/>
    <cellStyle name="20% - Dekorfärg3 71" xfId="6120" xr:uid="{371DBFDF-B174-47FC-B991-472789B0CF49}"/>
    <cellStyle name="20% - Dekorfärg3 72" xfId="6121" xr:uid="{41EB2FC4-10C6-4B70-A78A-9BE3FD9AF967}"/>
    <cellStyle name="20% - Dekorfärg3 73" xfId="6122" xr:uid="{9FB92A91-F05B-4C17-93CF-D07EF8906033}"/>
    <cellStyle name="20% - Dekorfärg3 74" xfId="6123" xr:uid="{EBB91DE7-5CC5-4209-9FBF-6D0D287FA54D}"/>
    <cellStyle name="20% - Dekorfärg3 75" xfId="6124" xr:uid="{6376F59D-710D-4AFB-B6EB-28E23285E551}"/>
    <cellStyle name="20% - Dekorfärg3 75 2" xfId="6125" xr:uid="{7C85FB79-FE1E-4C35-A250-BAB3BF0BBE1C}"/>
    <cellStyle name="20% - Dekorfärg3 75_loan Q1 2013" xfId="6126" xr:uid="{3C14FC7C-438A-426C-8E86-178035FE7DA7}"/>
    <cellStyle name="20% - Dekorfärg3 76" xfId="6127" xr:uid="{CEF3F4E0-B5EB-47AA-B668-8332186D0A63}"/>
    <cellStyle name="20% - Dekorfärg3 76 2" xfId="6128" xr:uid="{7598D914-7345-4386-B4AA-D6C2A4236A33}"/>
    <cellStyle name="20% - Dekorfärg3 76_loan Q1 2013" xfId="6129" xr:uid="{8578F62B-9E40-4F1B-BA2B-A61CF1C542DF}"/>
    <cellStyle name="20% - Dekorfärg3 77" xfId="6130" xr:uid="{3896C982-D54B-4286-A47E-C5A0B45510D8}"/>
    <cellStyle name="20% - Dekorfärg3 78" xfId="6131" xr:uid="{26208D91-A14A-4F40-836C-6DE41B89003C}"/>
    <cellStyle name="20% - Dekorfärg3 79" xfId="44656" xr:uid="{F89B0143-885E-41E2-875D-35BE6ADFCD70}"/>
    <cellStyle name="20% - Dekorfärg3 8" xfId="6132" xr:uid="{258571CD-C821-4477-A682-D89CB91E4199}"/>
    <cellStyle name="20% - Dekorfärg3 8 10" xfId="34949" xr:uid="{8E588E0F-BB48-4AF8-BF80-E91A24038844}"/>
    <cellStyle name="20% - Dekorfärg3 8 2" xfId="6133" xr:uid="{4C03E68A-A7FA-4149-932A-57040382B593}"/>
    <cellStyle name="20% - Dekorfärg3 8 2 2" xfId="6134" xr:uid="{2C0E2DEC-763E-47BA-9811-51020A259D85}"/>
    <cellStyle name="20% - Dekorfärg3 8 2 2 2" xfId="6135" xr:uid="{EDC7E306-5FE7-4F9D-B152-28766B9DA850}"/>
    <cellStyle name="20% - Dekorfärg3 8 2 2 3" xfId="31691" xr:uid="{E7CB7433-64ED-47C8-A829-C62007F4C571}"/>
    <cellStyle name="20% - Dekorfärg3 8 2 2_AFAB Per day" xfId="6136" xr:uid="{390567FF-B8B8-4BB0-82C5-930B0D7A9317}"/>
    <cellStyle name="20% - Dekorfärg3 8 2 3" xfId="6137" xr:uid="{81E131D7-4485-4F53-91FE-88A8317E7FDD}"/>
    <cellStyle name="20% - Dekorfärg3 8 2 3 2" xfId="6138" xr:uid="{B3DDADCA-A729-40DE-891F-951DBBB55BBE}"/>
    <cellStyle name="20% - Dekorfärg3 8 2 3_AFAB Per day" xfId="6139" xr:uid="{43F1D951-8368-4C22-A3E2-3F860623BC77}"/>
    <cellStyle name="20% - Dekorfärg3 8 2 4" xfId="6140" xr:uid="{20ABBCEC-ED07-4B44-B91A-80050FD16BAA}"/>
    <cellStyle name="20% - Dekorfärg3 8 2 5" xfId="6141" xr:uid="{8273FDF6-729C-4B8D-B25E-E5DB18DC3870}"/>
    <cellStyle name="20% - Dekorfärg3 8 2 6" xfId="31692" xr:uid="{1602E5A7-B13E-4D83-A1EA-7914D56330CC}"/>
    <cellStyle name="20% - Dekorfärg3 8 2 7" xfId="34950" xr:uid="{9B205E45-84C9-489D-B844-A0E4CA8A8AAC}"/>
    <cellStyle name="20% - Dekorfärg3 8 2 8" xfId="39493" xr:uid="{3574E2A9-5AB8-47C7-BAB2-7433C34249EE}"/>
    <cellStyle name="20% - Dekorfärg3 8 2_3. Loans" xfId="6142" xr:uid="{1A44A461-A9EE-4BA9-8422-1379BBF9DD75}"/>
    <cellStyle name="20% - Dekorfärg3 8 3" xfId="6143" xr:uid="{2A448F3B-E38E-481C-9E8D-8F8430692579}"/>
    <cellStyle name="20% - Dekorfärg3 8 3 2" xfId="6144" xr:uid="{DED34EC4-D0A5-4C75-BBFB-39CE432DC65B}"/>
    <cellStyle name="20% - Dekorfärg3 8 3 2 2" xfId="6145" xr:uid="{07EC4A90-457F-45B1-B08B-5D9E52ED2AAE}"/>
    <cellStyle name="20% - Dekorfärg3 8 3 2_AFAB Per day" xfId="6146" xr:uid="{B82D8747-DBA1-471A-9484-9E447B2A7EE4}"/>
    <cellStyle name="20% - Dekorfärg3 8 3 3" xfId="6147" xr:uid="{EF99E4B8-1EC7-4991-8CF2-331F18581BEA}"/>
    <cellStyle name="20% - Dekorfärg3 8 3 4" xfId="31693" xr:uid="{C8A3A406-F17A-4D1E-B1AF-AFB3EDA2F213}"/>
    <cellStyle name="20% - Dekorfärg3 8 3_AFAB Per day" xfId="6148" xr:uid="{950EB380-39EA-4996-BBE5-E8CA2CD6E835}"/>
    <cellStyle name="20% - Dekorfärg3 8 4" xfId="6149" xr:uid="{39BB32BF-DD67-40FE-9CBB-4304797DB270}"/>
    <cellStyle name="20% - Dekorfärg3 8 4 2" xfId="6150" xr:uid="{1C6C34F2-E761-4211-A77D-BC9A0B66E967}"/>
    <cellStyle name="20% - Dekorfärg3 8 4 3" xfId="6151" xr:uid="{5B5E93C7-AFC0-4097-8A06-9BC13147DCDF}"/>
    <cellStyle name="20% - Dekorfärg3 8 4_AFAB Per day" xfId="6152" xr:uid="{B768604A-5636-4BC3-907A-C440911A0EED}"/>
    <cellStyle name="20% - Dekorfärg3 8 5" xfId="6153" xr:uid="{94BF0ABD-FBC9-4C97-B777-003C771656D3}"/>
    <cellStyle name="20% - Dekorfärg3 8 5 2" xfId="6154" xr:uid="{77385C0F-B790-4C4D-9299-63F1F47A8D64}"/>
    <cellStyle name="20% - Dekorfärg3 8 5 3" xfId="6155" xr:uid="{B16F7CFF-AA54-46B1-9A1F-8141682E506E}"/>
    <cellStyle name="20% - Dekorfärg3 8 5_AFAB Per day" xfId="6156" xr:uid="{C1866EDC-FBC2-48A8-8AD9-06D42EA2F0DC}"/>
    <cellStyle name="20% - Dekorfärg3 8 6" xfId="6157" xr:uid="{66BAEE60-69BD-4DF3-8633-472C55413783}"/>
    <cellStyle name="20% - Dekorfärg3 8 6 2" xfId="6158" xr:uid="{7185D6EE-DEBF-4CD4-8DE2-68FE18D5FBF4}"/>
    <cellStyle name="20% - Dekorfärg3 8 6 3" xfId="6159" xr:uid="{6D4A98E3-31B0-4138-BCAA-E3B984B44727}"/>
    <cellStyle name="20% - Dekorfärg3 8 6_AFAB Per day" xfId="6160" xr:uid="{E0F763B0-5A48-46C1-B83D-974F10804EA2}"/>
    <cellStyle name="20% - Dekorfärg3 8 7" xfId="6161" xr:uid="{537AFBEA-063A-45E8-AE88-2F0066A9982D}"/>
    <cellStyle name="20% - Dekorfärg3 8 7 2" xfId="6162" xr:uid="{BE4F7202-6BC0-4844-9BCA-9CF16C7B50C7}"/>
    <cellStyle name="20% - Dekorfärg3 8 7 3" xfId="6163" xr:uid="{05864B8D-6ABF-4CD3-8FEC-FDCF5C880230}"/>
    <cellStyle name="20% - Dekorfärg3 8 7_loan Q1 2013" xfId="6164" xr:uid="{800D6344-60EE-43FB-8218-33A802FBAF22}"/>
    <cellStyle name="20% - Dekorfärg3 8 8" xfId="6165" xr:uid="{E2448B44-6FC6-44F3-A6E1-7C88140D41FF}"/>
    <cellStyle name="20% - Dekorfärg3 8 9" xfId="6166" xr:uid="{7799F0E6-99E8-4D9D-BD5B-1B367DA22C0D}"/>
    <cellStyle name="20% - Dekorfärg3 8_3. Loans" xfId="6167" xr:uid="{036D2163-D9B8-4A41-81A9-E69A2FC97514}"/>
    <cellStyle name="20% - Dekorfärg3 80" xfId="44777" xr:uid="{7355ACF8-00C4-46CB-8AB1-7BC73C551645}"/>
    <cellStyle name="20% - Dekorfärg3 81" xfId="44856" xr:uid="{08BF6B3A-625C-4760-A2C6-0FD72E39B621}"/>
    <cellStyle name="20% - Dekorfärg3 9" xfId="6168" xr:uid="{28AFA9C4-8D04-4E53-AA07-6FD47BA0ADC1}"/>
    <cellStyle name="20% - Dekorfärg3 9 10" xfId="34951" xr:uid="{12CEB17E-1D4A-41BA-9C52-3D9A1BE6B2D3}"/>
    <cellStyle name="20% - Dekorfärg3 9 2" xfId="6169" xr:uid="{6CB8C55D-F205-4EAC-A3A9-99411D1F7DB1}"/>
    <cellStyle name="20% - Dekorfärg3 9 2 2" xfId="6170" xr:uid="{268C6B55-4F3A-40E1-A94F-531CBE55D77A}"/>
    <cellStyle name="20% - Dekorfärg3 9 2 2 2" xfId="6171" xr:uid="{3D2B47C4-9DF3-48E6-90E4-F7F68905FB11}"/>
    <cellStyle name="20% - Dekorfärg3 9 2 2 3" xfId="31694" xr:uid="{F86F8C60-200B-4331-9CCD-D518DEF89E13}"/>
    <cellStyle name="20% - Dekorfärg3 9 2 2_AFAB Per day" xfId="6172" xr:uid="{6AAAB3EE-02E4-4C9F-B7E8-F67EC198C62A}"/>
    <cellStyle name="20% - Dekorfärg3 9 2 3" xfId="6173" xr:uid="{5B6F2971-AE11-4635-B304-7EE79329EC34}"/>
    <cellStyle name="20% - Dekorfärg3 9 2 3 2" xfId="6174" xr:uid="{C3190533-0010-4463-AF78-3DCDEB3F8027}"/>
    <cellStyle name="20% - Dekorfärg3 9 2 3_AFAB Per day" xfId="6175" xr:uid="{9E5869B5-D45E-4EFD-A0C7-6FED0CD702AE}"/>
    <cellStyle name="20% - Dekorfärg3 9 2 4" xfId="6176" xr:uid="{26651229-9F9F-439B-A63D-71ABFCB85687}"/>
    <cellStyle name="20% - Dekorfärg3 9 2 5" xfId="6177" xr:uid="{2D2870E3-21AF-40BB-BCF2-D448DFE1FFB0}"/>
    <cellStyle name="20% - Dekorfärg3 9 2 6" xfId="31695" xr:uid="{58477D5F-1C6A-4B77-8559-ED00DD999591}"/>
    <cellStyle name="20% - Dekorfärg3 9 2 7" xfId="34952" xr:uid="{883C7ECC-CD51-4DFD-B24D-18459B9DC6F1}"/>
    <cellStyle name="20% - Dekorfärg3 9 2 8" xfId="39492" xr:uid="{7019A664-7118-4B50-BE67-502521233E32}"/>
    <cellStyle name="20% - Dekorfärg3 9 2_3. Loans" xfId="6178" xr:uid="{521414EA-EFD0-4B23-A367-CAE825CA752B}"/>
    <cellStyle name="20% - Dekorfärg3 9 3" xfId="6179" xr:uid="{217FD87D-7C62-4C22-BF7B-2FFAB1587882}"/>
    <cellStyle name="20% - Dekorfärg3 9 3 2" xfId="6180" xr:uid="{92BB1069-A455-462A-B3C3-DC320AE278F4}"/>
    <cellStyle name="20% - Dekorfärg3 9 3 2 2" xfId="6181" xr:uid="{D097EE54-0731-480A-85DA-42933C48D3F5}"/>
    <cellStyle name="20% - Dekorfärg3 9 3 2_AFAB Per day" xfId="6182" xr:uid="{EEE12F45-B412-4A5F-A7D0-49CC848945FC}"/>
    <cellStyle name="20% - Dekorfärg3 9 3 3" xfId="6183" xr:uid="{71D973CE-CFCE-4CBB-9A78-C4735B55A153}"/>
    <cellStyle name="20% - Dekorfärg3 9 3 4" xfId="31696" xr:uid="{CCCAEB36-4911-4DC8-B393-663DDE1B0740}"/>
    <cellStyle name="20% - Dekorfärg3 9 3_AFAB Per day" xfId="6184" xr:uid="{829E41A8-8DB1-4316-9B26-364846FF8136}"/>
    <cellStyle name="20% - Dekorfärg3 9 4" xfId="6185" xr:uid="{04EFB5EE-C182-4690-BD49-6DE45CE1D597}"/>
    <cellStyle name="20% - Dekorfärg3 9 4 2" xfId="6186" xr:uid="{EFDCB3D8-597F-4F17-895A-F4E1A0F06905}"/>
    <cellStyle name="20% - Dekorfärg3 9 4 3" xfId="6187" xr:uid="{10ABCF03-0DC2-4C31-97FB-31CA6CFE0546}"/>
    <cellStyle name="20% - Dekorfärg3 9 4_AFAB Per day" xfId="6188" xr:uid="{C79F4B96-1E41-4C59-9C67-4D9D5519D24C}"/>
    <cellStyle name="20% - Dekorfärg3 9 5" xfId="6189" xr:uid="{5D57174F-DB53-4BC6-A995-187615F5BE0F}"/>
    <cellStyle name="20% - Dekorfärg3 9 5 2" xfId="6190" xr:uid="{9FF922BE-42BE-4CB1-8F23-3A65C6EF85FC}"/>
    <cellStyle name="20% - Dekorfärg3 9 5 3" xfId="6191" xr:uid="{836AF1A6-DF23-49A3-82BF-0FA94D4D5306}"/>
    <cellStyle name="20% - Dekorfärg3 9 5_AFAB Per day" xfId="6192" xr:uid="{5CC86BD7-33B3-4841-938D-011A7E4828F0}"/>
    <cellStyle name="20% - Dekorfärg3 9 6" xfId="6193" xr:uid="{4CA34629-89A5-4182-B468-4837A8DD57EC}"/>
    <cellStyle name="20% - Dekorfärg3 9 6 2" xfId="6194" xr:uid="{6C3D532A-E860-474D-BEF7-D330A4F3349C}"/>
    <cellStyle name="20% - Dekorfärg3 9 6 3" xfId="6195" xr:uid="{22F23177-48EF-430B-BB8E-0C5EDD2C21AE}"/>
    <cellStyle name="20% - Dekorfärg3 9 6_AFAB Per day" xfId="6196" xr:uid="{6B89D50E-37DF-44C0-867E-8F506A444202}"/>
    <cellStyle name="20% - Dekorfärg3 9 7" xfId="6197" xr:uid="{2CBC60D6-13FC-4112-9275-67D75418AD8C}"/>
    <cellStyle name="20% - Dekorfärg3 9 7 2" xfId="6198" xr:uid="{18A8C823-45B1-4B48-AD06-CDF8FF5B368E}"/>
    <cellStyle name="20% - Dekorfärg3 9 7 3" xfId="6199" xr:uid="{ED4D69B4-3776-4B83-8D8B-74B44515A350}"/>
    <cellStyle name="20% - Dekorfärg3 9 7_loan Q1 2013" xfId="6200" xr:uid="{A4F8C5D6-6819-4645-A0A9-A9E3F805D73C}"/>
    <cellStyle name="20% - Dekorfärg3 9 8" xfId="6201" xr:uid="{3CDB562A-3667-4C03-8B60-3B3D877262FD}"/>
    <cellStyle name="20% - Dekorfärg3 9 9" xfId="6202" xr:uid="{409F460E-E75F-4F0B-8081-9A7F1E5C420D}"/>
    <cellStyle name="20% - Dekorfärg3 9_3. Loans" xfId="6203" xr:uid="{EC2B2320-72BF-4E43-8E22-39EF32B5407D}"/>
    <cellStyle name="20% - Dekorfärg4" xfId="50820" xr:uid="{43E46FD4-656B-4E78-9D80-D5F95152D642}"/>
    <cellStyle name="20% - Dekorfärg4 10" xfId="6204" xr:uid="{6E21590A-1DEF-43F0-882A-CF05EB2ACD1E}"/>
    <cellStyle name="20% - Dekorfärg4 10 10" xfId="34953" xr:uid="{802423C8-B141-48F0-A959-59639A40F080}"/>
    <cellStyle name="20% - Dekorfärg4 10 2" xfId="6205" xr:uid="{BEDC80AE-F360-491C-B42B-7CDE7DC1D8D2}"/>
    <cellStyle name="20% - Dekorfärg4 10 2 2" xfId="6206" xr:uid="{9F470D23-74DE-4A92-9D4F-BB69EC943F09}"/>
    <cellStyle name="20% - Dekorfärg4 10 2 2 2" xfId="6207" xr:uid="{B40B8EFD-2C5B-46CE-A40A-092C46B85E9E}"/>
    <cellStyle name="20% - Dekorfärg4 10 2 2 3" xfId="31697" xr:uid="{A96E7BDF-DFA2-4FAD-BD42-490AA5A64D13}"/>
    <cellStyle name="20% - Dekorfärg4 10 2 2_AFAB Per day" xfId="6208" xr:uid="{DAA9C04B-1CAF-43BE-9342-DF161C4B005B}"/>
    <cellStyle name="20% - Dekorfärg4 10 2 3" xfId="6209" xr:uid="{3D9BEC1C-18BA-4369-B84F-671A72AE8508}"/>
    <cellStyle name="20% - Dekorfärg4 10 2 3 2" xfId="6210" xr:uid="{65ECBC7F-DDDE-40FC-B426-800D07361DDA}"/>
    <cellStyle name="20% - Dekorfärg4 10 2 3_AFAB Per day" xfId="6211" xr:uid="{032CEEE4-7677-428A-A60B-304E1F3AD022}"/>
    <cellStyle name="20% - Dekorfärg4 10 2 4" xfId="6212" xr:uid="{612B042D-6AC7-4942-BAC8-8ACB7CAFEB38}"/>
    <cellStyle name="20% - Dekorfärg4 10 2 5" xfId="6213" xr:uid="{E404CB6E-99B0-408A-BE3A-DCC48E83419E}"/>
    <cellStyle name="20% - Dekorfärg4 10 2 6" xfId="31698" xr:uid="{FDE78467-929C-430B-96F4-795C67446018}"/>
    <cellStyle name="20% - Dekorfärg4 10 2 7" xfId="34954" xr:uid="{51551A98-B765-440B-94B6-0B2B32268587}"/>
    <cellStyle name="20% - Dekorfärg4 10 2 8" xfId="39491" xr:uid="{EE15276A-7A55-437E-88CF-0837AFDA9099}"/>
    <cellStyle name="20% - Dekorfärg4 10 2_3. Loans" xfId="6214" xr:uid="{E7E33A75-FBC4-4D75-A920-031FE40E8435}"/>
    <cellStyle name="20% - Dekorfärg4 10 3" xfId="6215" xr:uid="{CD14CDCF-3028-457A-8FED-152AB0DD52AD}"/>
    <cellStyle name="20% - Dekorfärg4 10 3 2" xfId="6216" xr:uid="{FF5A0E9D-8EB2-4EF6-8E59-04BFE6781A74}"/>
    <cellStyle name="20% - Dekorfärg4 10 3 2 2" xfId="6217" xr:uid="{BD4FFF72-C0D0-4D29-9E82-86524C78482F}"/>
    <cellStyle name="20% - Dekorfärg4 10 3 2_AFAB Per day" xfId="6218" xr:uid="{EC2E89C7-65AB-4288-BE29-EFBD877C0557}"/>
    <cellStyle name="20% - Dekorfärg4 10 3 3" xfId="6219" xr:uid="{987F5F64-DA74-4A6C-B807-3F51FA7ED083}"/>
    <cellStyle name="20% - Dekorfärg4 10 3 4" xfId="31699" xr:uid="{A6F303B3-A0E0-413E-A2C2-EAACB1F01C6B}"/>
    <cellStyle name="20% - Dekorfärg4 10 3_AFAB Per day" xfId="6220" xr:uid="{83049582-0917-4C2E-AE1A-83DAEB794690}"/>
    <cellStyle name="20% - Dekorfärg4 10 4" xfId="6221" xr:uid="{852C81F1-C456-4C3D-AA79-4D3B7EF30180}"/>
    <cellStyle name="20% - Dekorfärg4 10 4 2" xfId="6222" xr:uid="{7AB674EF-D7C3-43F2-9F07-134A11E3FCAB}"/>
    <cellStyle name="20% - Dekorfärg4 10 4 3" xfId="6223" xr:uid="{0C1ADF18-BF40-4C16-92E4-197867AA1AB9}"/>
    <cellStyle name="20% - Dekorfärg4 10 4_AFAB Per day" xfId="6224" xr:uid="{74F9A9BF-38F4-4553-A3E3-A46D1177A010}"/>
    <cellStyle name="20% - Dekorfärg4 10 5" xfId="6225" xr:uid="{17EA4645-58B9-4C41-A6FE-68F4A35EA7B4}"/>
    <cellStyle name="20% - Dekorfärg4 10 5 2" xfId="6226" xr:uid="{E6C7C3A3-9D0A-4F06-A320-66C1226439ED}"/>
    <cellStyle name="20% - Dekorfärg4 10 5 3" xfId="6227" xr:uid="{164CD793-1B56-4620-BC85-E9D73FC97256}"/>
    <cellStyle name="20% - Dekorfärg4 10 5_AFAB Per day" xfId="6228" xr:uid="{BD23C9CC-D26E-47BE-A04E-8F99CFF1CF36}"/>
    <cellStyle name="20% - Dekorfärg4 10 6" xfId="6229" xr:uid="{F5566E26-1FE9-4565-9EA3-A7E521EB2968}"/>
    <cellStyle name="20% - Dekorfärg4 10 6 2" xfId="6230" xr:uid="{3A39C20E-7D3F-49D4-9B15-2567E541F4E5}"/>
    <cellStyle name="20% - Dekorfärg4 10 6 3" xfId="6231" xr:uid="{F99C9C2E-2896-4457-AE33-CC5282AE778F}"/>
    <cellStyle name="20% - Dekorfärg4 10 6_AFAB Per day" xfId="6232" xr:uid="{26262C35-8F52-45F0-A4B3-63786D546D7D}"/>
    <cellStyle name="20% - Dekorfärg4 10 7" xfId="6233" xr:uid="{20E70A5B-F7FA-442E-96AB-42907D3908CC}"/>
    <cellStyle name="20% - Dekorfärg4 10 7 2" xfId="6234" xr:uid="{41496125-E61A-4670-AA5D-AA92DD0B588E}"/>
    <cellStyle name="20% - Dekorfärg4 10 7 3" xfId="6235" xr:uid="{2399C87C-A4E7-43E7-B3ED-11B51F53BB78}"/>
    <cellStyle name="20% - Dekorfärg4 10 7_loan Q1 2013" xfId="6236" xr:uid="{4294FE42-BE8B-4E7B-907F-87AC1860F7EA}"/>
    <cellStyle name="20% - Dekorfärg4 10 8" xfId="6237" xr:uid="{0388C0FA-3CFC-4246-B788-0472FDB799EB}"/>
    <cellStyle name="20% - Dekorfärg4 10 9" xfId="6238" xr:uid="{0A3656C6-C21B-4FB0-AEA9-EF804D7EF6D9}"/>
    <cellStyle name="20% - Dekorfärg4 10_3. Loans" xfId="6239" xr:uid="{F86A73CE-272D-44D2-8344-3B7DCF243805}"/>
    <cellStyle name="20% - Dekorfärg4 11" xfId="6240" xr:uid="{F137E9A1-CDC3-40C0-914A-A19E479E4A1C}"/>
    <cellStyle name="20% - Dekorfärg4 11 10" xfId="34955" xr:uid="{C437B2B9-4F3B-4B7C-A72F-856521FE21FC}"/>
    <cellStyle name="20% - Dekorfärg4 11 2" xfId="6241" xr:uid="{0D3D4044-4AD5-47D7-AD3C-1C7AB44A7A23}"/>
    <cellStyle name="20% - Dekorfärg4 11 2 2" xfId="6242" xr:uid="{A5C2E258-9CD8-4718-8C7E-D84425D77C2D}"/>
    <cellStyle name="20% - Dekorfärg4 11 2 2 2" xfId="6243" xr:uid="{5F1EEF80-B42D-45A1-B18D-D84A25356FCE}"/>
    <cellStyle name="20% - Dekorfärg4 11 2 2_AFAB Per day" xfId="6244" xr:uid="{C36E0985-DCE4-44C6-94A2-4D20E848DF1E}"/>
    <cellStyle name="20% - Dekorfärg4 11 2 3" xfId="6245" xr:uid="{5FCCE736-3851-4EA3-B211-076B565EC608}"/>
    <cellStyle name="20% - Dekorfärg4 11 2 4" xfId="31700" xr:uid="{E3303B42-08A4-4490-9019-61A9E559D01D}"/>
    <cellStyle name="20% - Dekorfärg4 11 2_AFAB Per day" xfId="6246" xr:uid="{3001F710-CE51-48F2-BCF6-081791BDA08A}"/>
    <cellStyle name="20% - Dekorfärg4 11 3" xfId="6247" xr:uid="{7D303DCF-A9DB-4782-B52E-136AB550C00F}"/>
    <cellStyle name="20% - Dekorfärg4 11 3 2" xfId="6248" xr:uid="{3579CC3A-410D-450B-9CC0-918687D809D0}"/>
    <cellStyle name="20% - Dekorfärg4 11 3 3" xfId="6249" xr:uid="{D7C2C138-89E6-4193-96E8-893A5909BD4A}"/>
    <cellStyle name="20% - Dekorfärg4 11 3_AFAB Per day" xfId="6250" xr:uid="{3F4039B5-7C53-48C1-B4B8-9708A83C59F4}"/>
    <cellStyle name="20% - Dekorfärg4 11 4" xfId="6251" xr:uid="{E291DC6D-929A-43A7-9167-165945E734FB}"/>
    <cellStyle name="20% - Dekorfärg4 11 4 2" xfId="6252" xr:uid="{C584A264-7DE5-41BA-88FE-271C412FEEAD}"/>
    <cellStyle name="20% - Dekorfärg4 11 4 3" xfId="6253" xr:uid="{1170EDD8-7EE4-4620-912D-2C2137FD779F}"/>
    <cellStyle name="20% - Dekorfärg4 11 4_AFAB Per day" xfId="6254" xr:uid="{5D5B0810-C40E-48E4-9AB8-747827331FE7}"/>
    <cellStyle name="20% - Dekorfärg4 11 5" xfId="6255" xr:uid="{7B4D3A0F-B3C2-4A1B-92C9-D2170BF95293}"/>
    <cellStyle name="20% - Dekorfärg4 11 5 2" xfId="6256" xr:uid="{119C63F4-802A-4C18-9758-89FEC1E37652}"/>
    <cellStyle name="20% - Dekorfärg4 11 5 3" xfId="6257" xr:uid="{5A567ECA-1115-4FB6-986E-52F9B682A2A2}"/>
    <cellStyle name="20% - Dekorfärg4 11 5_AFAB Per day" xfId="6258" xr:uid="{8106011D-1E6A-465D-A489-D10981D6A18C}"/>
    <cellStyle name="20% - Dekorfärg4 11 6" xfId="6259" xr:uid="{4E585F08-8574-4333-85A9-ABF67281E61A}"/>
    <cellStyle name="20% - Dekorfärg4 11 6 2" xfId="6260" xr:uid="{2DA4AA40-8666-4B0E-9343-E30552997901}"/>
    <cellStyle name="20% - Dekorfärg4 11 6 3" xfId="6261" xr:uid="{0F658448-1FB7-44BE-AF4D-93934ECEE7E5}"/>
    <cellStyle name="20% - Dekorfärg4 11 6_loan Q1 2013" xfId="6262" xr:uid="{FB522F39-9AD4-411F-911B-8F0991749920}"/>
    <cellStyle name="20% - Dekorfärg4 11 7" xfId="6263" xr:uid="{55BA87F0-8C8C-4E4D-81F8-240E2954EE14}"/>
    <cellStyle name="20% - Dekorfärg4 11 7 2" xfId="6264" xr:uid="{9D419B31-892B-431E-819D-80ACDD1539E9}"/>
    <cellStyle name="20% - Dekorfärg4 11 7 3" xfId="6265" xr:uid="{1E2402D2-4F6A-4FDB-BAB1-8C477F9C41CE}"/>
    <cellStyle name="20% - Dekorfärg4 11 7_loan Q1 2013" xfId="6266" xr:uid="{29D6ACF0-04F0-4A24-B294-F0AE25BBA5C4}"/>
    <cellStyle name="20% - Dekorfärg4 11 8" xfId="6267" xr:uid="{D7B81615-8E8A-4AD6-B6C7-CB4FD5644171}"/>
    <cellStyle name="20% - Dekorfärg4 11 9" xfId="6268" xr:uid="{55C09EE2-A2FC-4282-A3E8-F4DA850AB1D5}"/>
    <cellStyle name="20% - Dekorfärg4 11_3. Loans" xfId="6269" xr:uid="{943108F6-76A8-4CF0-A4E0-5C62DB0D5B2B}"/>
    <cellStyle name="20% - Dekorfärg4 12" xfId="6270" xr:uid="{C2F37655-4B95-46B0-BE9A-82C1EB0D7FAC}"/>
    <cellStyle name="20% - Dekorfärg4 12 10" xfId="34956" xr:uid="{89F392CC-27CD-4A28-82C1-21C65A6523D5}"/>
    <cellStyle name="20% - Dekorfärg4 12 2" xfId="6271" xr:uid="{94E64809-1AAC-4B2C-ABA2-88C8DD51A43C}"/>
    <cellStyle name="20% - Dekorfärg4 12 2 2" xfId="6272" xr:uid="{89E0BDC8-525F-4A6F-9075-E29167A9BE38}"/>
    <cellStyle name="20% - Dekorfärg4 12 2 2 2" xfId="6273" xr:uid="{D73850F7-B99E-44A3-A48D-06B3DE55CE96}"/>
    <cellStyle name="20% - Dekorfärg4 12 2 2_AFAB Per day" xfId="6274" xr:uid="{A18788C3-111C-4F38-A75F-6F0B7D7D78E2}"/>
    <cellStyle name="20% - Dekorfärg4 12 2 3" xfId="6275" xr:uid="{8485C058-D4F0-4605-8BE2-764CC6C5F20C}"/>
    <cellStyle name="20% - Dekorfärg4 12 2 4" xfId="31701" xr:uid="{07C192C6-D5E1-40EF-88A8-D1F376476834}"/>
    <cellStyle name="20% - Dekorfärg4 12 2_AFAB Per day" xfId="6276" xr:uid="{E669DCD3-B40E-49A1-9919-FD7531A8DE24}"/>
    <cellStyle name="20% - Dekorfärg4 12 3" xfId="6277" xr:uid="{E9876463-D339-4558-8ECA-C0808A99F5E5}"/>
    <cellStyle name="20% - Dekorfärg4 12 3 2" xfId="6278" xr:uid="{727C93BA-D75D-4006-88F4-7046DA5FA694}"/>
    <cellStyle name="20% - Dekorfärg4 12 3 3" xfId="6279" xr:uid="{1015BEB3-4865-4489-99DF-66C9C8535C1E}"/>
    <cellStyle name="20% - Dekorfärg4 12 3_AFAB Per day" xfId="6280" xr:uid="{21AB2451-0362-4023-940D-9B79E99117E3}"/>
    <cellStyle name="20% - Dekorfärg4 12 4" xfId="6281" xr:uid="{AEFAAE75-1D40-4663-99B4-D6057BAA5597}"/>
    <cellStyle name="20% - Dekorfärg4 12 4 2" xfId="6282" xr:uid="{9DABB0BD-5976-4114-B47D-4C27404DABFB}"/>
    <cellStyle name="20% - Dekorfärg4 12 4 3" xfId="6283" xr:uid="{F9F4D7C5-080C-405A-92E6-6132422CEFAD}"/>
    <cellStyle name="20% - Dekorfärg4 12 4_AFAB Per day" xfId="6284" xr:uid="{178A6EFF-2ABA-4D6D-8650-BF83CFD10502}"/>
    <cellStyle name="20% - Dekorfärg4 12 5" xfId="6285" xr:uid="{C3A94E8D-497F-4B5F-9BBF-173DF2911F4E}"/>
    <cellStyle name="20% - Dekorfärg4 12 5 2" xfId="6286" xr:uid="{D345BF87-296E-43ED-8EF3-65AA4B653DE4}"/>
    <cellStyle name="20% - Dekorfärg4 12 5 3" xfId="6287" xr:uid="{5F11EDB6-1B53-49DF-A20F-9A3704069462}"/>
    <cellStyle name="20% - Dekorfärg4 12 5_AFAB Per day" xfId="6288" xr:uid="{DADD4945-4F4E-444C-ACB7-5F8A0A8968BF}"/>
    <cellStyle name="20% - Dekorfärg4 12 6" xfId="6289" xr:uid="{34E72526-F7F7-44AF-921C-40DAC3733B8A}"/>
    <cellStyle name="20% - Dekorfärg4 12 6 2" xfId="6290" xr:uid="{B86F397A-E69A-4CDD-9BB2-ECC104643764}"/>
    <cellStyle name="20% - Dekorfärg4 12 6 3" xfId="6291" xr:uid="{F1BB1765-6A52-4379-8BA8-BF687CC6E4C7}"/>
    <cellStyle name="20% - Dekorfärg4 12 6_loan Q1 2013" xfId="6292" xr:uid="{6F9F7E61-C14B-4319-AAD7-F6A992DFA130}"/>
    <cellStyle name="20% - Dekorfärg4 12 7" xfId="6293" xr:uid="{4C92D274-81F8-4687-AD43-9E2AE19FD175}"/>
    <cellStyle name="20% - Dekorfärg4 12 7 2" xfId="6294" xr:uid="{47D4DB83-5519-4DEE-A5C1-B9F627A3B790}"/>
    <cellStyle name="20% - Dekorfärg4 12 7 3" xfId="6295" xr:uid="{C8B3B557-636C-4330-8DFC-4E2B3E540B0D}"/>
    <cellStyle name="20% - Dekorfärg4 12 7_loan Q1 2013" xfId="6296" xr:uid="{958A2969-D4B0-4245-BDC6-B8BB534EB3B8}"/>
    <cellStyle name="20% - Dekorfärg4 12 8" xfId="6297" xr:uid="{EFD1A9B8-15F6-476A-8F97-74473BE33FC0}"/>
    <cellStyle name="20% - Dekorfärg4 12 9" xfId="6298" xr:uid="{34378B58-ABDF-4E5B-ABB7-FE4CB229FDCE}"/>
    <cellStyle name="20% - Dekorfärg4 12_3. Loans" xfId="6299" xr:uid="{0036DC1C-36F3-4845-8EC2-A9E8D38962E1}"/>
    <cellStyle name="20% - Dekorfärg4 13" xfId="6300" xr:uid="{B403F654-DACD-45FB-9E2A-37122B41E9D5}"/>
    <cellStyle name="20% - Dekorfärg4 13 10" xfId="34957" xr:uid="{08F87CC7-02C6-42A1-B4E9-6A3434DA2254}"/>
    <cellStyle name="20% - Dekorfärg4 13 2" xfId="6301" xr:uid="{83ACAAB5-0E51-4D62-A73D-1C1E7BA1A24A}"/>
    <cellStyle name="20% - Dekorfärg4 13 2 2" xfId="6302" xr:uid="{90BD2FBE-82F1-43B5-8DFE-C0813FE4870F}"/>
    <cellStyle name="20% - Dekorfärg4 13 2 2 2" xfId="6303" xr:uid="{9C668C29-73D5-45D9-B511-F42F7A078EBB}"/>
    <cellStyle name="20% - Dekorfärg4 13 2 2_AFAB Per day" xfId="6304" xr:uid="{A30557CF-7FC4-4CC4-9DF4-C782CEB1FE6D}"/>
    <cellStyle name="20% - Dekorfärg4 13 2 3" xfId="6305" xr:uid="{EF6A7BBB-9CA1-4C56-A864-4E89619F0D27}"/>
    <cellStyle name="20% - Dekorfärg4 13 2 4" xfId="31702" xr:uid="{02B38258-C7D0-407B-B2C3-BCD78A53C1AE}"/>
    <cellStyle name="20% - Dekorfärg4 13 2_AFAB Per day" xfId="6306" xr:uid="{90D8EE72-3664-4B24-A613-86C1B3AD80D5}"/>
    <cellStyle name="20% - Dekorfärg4 13 3" xfId="6307" xr:uid="{FEBC44F7-B58B-42E8-AF6A-D2DE843B7E34}"/>
    <cellStyle name="20% - Dekorfärg4 13 3 2" xfId="6308" xr:uid="{5EC514AE-660F-4764-83F7-6D9D1291D07B}"/>
    <cellStyle name="20% - Dekorfärg4 13 3 3" xfId="6309" xr:uid="{2F279D69-0A7F-44B1-9E23-F20F9AE54592}"/>
    <cellStyle name="20% - Dekorfärg4 13 3_AFAB Per day" xfId="6310" xr:uid="{580E3EDD-EE2D-469C-965B-63542FE1D556}"/>
    <cellStyle name="20% - Dekorfärg4 13 4" xfId="6311" xr:uid="{40E67D52-A6EA-41D3-BC97-86DC26BA0E24}"/>
    <cellStyle name="20% - Dekorfärg4 13 4 2" xfId="6312" xr:uid="{8664764F-A388-4D55-89F3-53D8E77BC432}"/>
    <cellStyle name="20% - Dekorfärg4 13 4 3" xfId="6313" xr:uid="{1B7A4218-467B-48E6-8FFF-BE8E7C1CC497}"/>
    <cellStyle name="20% - Dekorfärg4 13 4_AFAB Per day" xfId="6314" xr:uid="{DCDC4E09-0860-4AA4-88E0-BFB43673A27B}"/>
    <cellStyle name="20% - Dekorfärg4 13 5" xfId="6315" xr:uid="{D0577DA2-9BB7-44CC-A3D9-3CC20EE2FCBF}"/>
    <cellStyle name="20% - Dekorfärg4 13 5 2" xfId="6316" xr:uid="{DA60A5E6-55C8-4EC0-B801-2E6AF802A0C4}"/>
    <cellStyle name="20% - Dekorfärg4 13 5 3" xfId="6317" xr:uid="{BF0A2757-BBB9-4CF3-B685-A2025275A087}"/>
    <cellStyle name="20% - Dekorfärg4 13 5_AFAB Per day" xfId="6318" xr:uid="{B19FE782-DF8C-49DB-8689-B874E9239FA0}"/>
    <cellStyle name="20% - Dekorfärg4 13 6" xfId="6319" xr:uid="{AE8CA3A5-E252-4204-8E9C-738533CCA70A}"/>
    <cellStyle name="20% - Dekorfärg4 13 6 2" xfId="6320" xr:uid="{3F5D0934-B51E-4F5B-93BC-2B8BFD34D671}"/>
    <cellStyle name="20% - Dekorfärg4 13 6 3" xfId="6321" xr:uid="{E8834EB2-2CA5-4C28-855C-318F74AED0A7}"/>
    <cellStyle name="20% - Dekorfärg4 13 6_loan Q1 2013" xfId="6322" xr:uid="{F796FB0B-21A6-4DAC-A623-9EC8C70C1292}"/>
    <cellStyle name="20% - Dekorfärg4 13 7" xfId="6323" xr:uid="{B27AE318-85D9-4EBD-BF7A-1F7F4F14005E}"/>
    <cellStyle name="20% - Dekorfärg4 13 7 2" xfId="6324" xr:uid="{A68C0A86-F11B-4178-A002-96F84B20D5FD}"/>
    <cellStyle name="20% - Dekorfärg4 13 7 3" xfId="6325" xr:uid="{D57FB87B-4044-45C6-9A84-B59AD60D0345}"/>
    <cellStyle name="20% - Dekorfärg4 13 7_loan Q1 2013" xfId="6326" xr:uid="{26014B9A-C165-4EC3-8AB6-2A553A0938BF}"/>
    <cellStyle name="20% - Dekorfärg4 13 8" xfId="6327" xr:uid="{9D6D9D21-1E2F-48CD-92ED-04970A282894}"/>
    <cellStyle name="20% - Dekorfärg4 13 9" xfId="6328" xr:uid="{E09DDD94-9F58-4B6E-8B89-A31A98EAE569}"/>
    <cellStyle name="20% - Dekorfärg4 13_3. Loans" xfId="6329" xr:uid="{F4FDED85-DBA9-47F2-A18C-EBCC5F75B55F}"/>
    <cellStyle name="20% - Dekorfärg4 14" xfId="6330" xr:uid="{A55F696D-617D-47E4-A72B-22BE27674A0A}"/>
    <cellStyle name="20% - Dekorfärg4 14 10" xfId="34958" xr:uid="{5630408D-C9C1-4FE0-9195-917E428B1BC5}"/>
    <cellStyle name="20% - Dekorfärg4 14 2" xfId="6331" xr:uid="{29EC863B-C3C7-4DAE-9BF4-C7BE8DD2A870}"/>
    <cellStyle name="20% - Dekorfärg4 14 2 2" xfId="6332" xr:uid="{9B512E17-4261-463B-BA13-6445C04EC28A}"/>
    <cellStyle name="20% - Dekorfärg4 14 2 2 2" xfId="6333" xr:uid="{64CE54EF-63F8-42A1-8981-1A04C78891DD}"/>
    <cellStyle name="20% - Dekorfärg4 14 2 2_AFAB Per day" xfId="6334" xr:uid="{7B4A5C17-CD8B-461E-AD4C-6B0ADCB31E89}"/>
    <cellStyle name="20% - Dekorfärg4 14 2 3" xfId="6335" xr:uid="{C22BC30F-414E-4190-8F83-58DC830438D5}"/>
    <cellStyle name="20% - Dekorfärg4 14 2 4" xfId="31703" xr:uid="{63EC0651-5E0C-4A1E-9FE5-9065FC50B3D4}"/>
    <cellStyle name="20% - Dekorfärg4 14 2_AFAB Per day" xfId="6336" xr:uid="{8CD42453-0D2A-479C-85C4-E1C1F12F896E}"/>
    <cellStyle name="20% - Dekorfärg4 14 3" xfId="6337" xr:uid="{3492CA81-AF2E-4BB9-B2FA-AAFB76D95702}"/>
    <cellStyle name="20% - Dekorfärg4 14 3 2" xfId="6338" xr:uid="{9C7ED57E-45C1-4FB3-B9AD-A7BA1FDE5B13}"/>
    <cellStyle name="20% - Dekorfärg4 14 3 3" xfId="6339" xr:uid="{41E61BC3-EB2D-4903-A433-82471E97C3AE}"/>
    <cellStyle name="20% - Dekorfärg4 14 3_AFAB Per day" xfId="6340" xr:uid="{A43A5CC6-109A-4A6B-9880-AAE4E540E349}"/>
    <cellStyle name="20% - Dekorfärg4 14 4" xfId="6341" xr:uid="{EB7F079B-8CB5-4B83-A105-35FFCC3FDE2A}"/>
    <cellStyle name="20% - Dekorfärg4 14 4 2" xfId="6342" xr:uid="{D488FAFB-A906-48D3-8A0D-969D4BFDC324}"/>
    <cellStyle name="20% - Dekorfärg4 14 4 3" xfId="6343" xr:uid="{461403B5-2469-42A7-9E7E-F3324055990E}"/>
    <cellStyle name="20% - Dekorfärg4 14 4_AFAB Per day" xfId="6344" xr:uid="{7F300779-2963-4AE1-95D2-7582E7C3B139}"/>
    <cellStyle name="20% - Dekorfärg4 14 5" xfId="6345" xr:uid="{C5D19F0C-05C4-4583-8D0E-4F35A3F6110E}"/>
    <cellStyle name="20% - Dekorfärg4 14 5 2" xfId="6346" xr:uid="{EFB82388-6165-451D-8F6C-59ABB596F1E4}"/>
    <cellStyle name="20% - Dekorfärg4 14 5 3" xfId="6347" xr:uid="{1EE0D217-5C5B-42CC-A95B-831980A4B1E4}"/>
    <cellStyle name="20% - Dekorfärg4 14 5_AFAB Per day" xfId="6348" xr:uid="{E01E0C6F-B725-48B4-81D2-DB1BCB3DE238}"/>
    <cellStyle name="20% - Dekorfärg4 14 6" xfId="6349" xr:uid="{B4D70C63-12F7-40F4-99CE-3B333F2D89D6}"/>
    <cellStyle name="20% - Dekorfärg4 14 6 2" xfId="6350" xr:uid="{C5247CFF-C109-49FD-ADB7-11D574CF5D6F}"/>
    <cellStyle name="20% - Dekorfärg4 14 6 3" xfId="6351" xr:uid="{9EAD1D65-F1C6-42C3-83FE-9A1159475EF1}"/>
    <cellStyle name="20% - Dekorfärg4 14 6_loan Q1 2013" xfId="6352" xr:uid="{1DB189D1-C195-4DE6-8B28-ED502C715350}"/>
    <cellStyle name="20% - Dekorfärg4 14 7" xfId="6353" xr:uid="{D73F407C-5737-460A-83E8-0940A4A55D8F}"/>
    <cellStyle name="20% - Dekorfärg4 14 7 2" xfId="6354" xr:uid="{F7820F54-F510-4EE1-A25D-276BA96D66E8}"/>
    <cellStyle name="20% - Dekorfärg4 14 7 3" xfId="6355" xr:uid="{4F68B1F7-E80D-4EF7-93F1-1FB44286DA38}"/>
    <cellStyle name="20% - Dekorfärg4 14 7_loan Q1 2013" xfId="6356" xr:uid="{356F6A6E-D41E-4298-B96E-15C8640189B5}"/>
    <cellStyle name="20% - Dekorfärg4 14 8" xfId="6357" xr:uid="{31F6CDD8-4D52-4E33-8D0C-9A1A20A8F5E2}"/>
    <cellStyle name="20% - Dekorfärg4 14 9" xfId="6358" xr:uid="{90CF96CB-AF3A-4352-AC75-ACE08623531C}"/>
    <cellStyle name="20% - Dekorfärg4 14_3. Loans" xfId="6359" xr:uid="{0224527C-B02D-4728-8243-EFA36E351674}"/>
    <cellStyle name="20% - Dekorfärg4 15" xfId="6360" xr:uid="{CA5782D1-F3CA-4F86-A4CD-2E7251075007}"/>
    <cellStyle name="20% - Dekorfärg4 15 10" xfId="34959" xr:uid="{18598D49-59AF-4D93-A7BC-BF5CF4B34753}"/>
    <cellStyle name="20% - Dekorfärg4 15 2" xfId="6361" xr:uid="{EAA072E5-F9AF-4653-ADC9-3B24974781A2}"/>
    <cellStyle name="20% - Dekorfärg4 15 2 2" xfId="6362" xr:uid="{B1C2FE4A-183D-40E2-B13E-ACD2C1BEA9FB}"/>
    <cellStyle name="20% - Dekorfärg4 15 2 2 2" xfId="6363" xr:uid="{E71957C7-E72A-4BE3-A663-56E5B43B49D2}"/>
    <cellStyle name="20% - Dekorfärg4 15 2 2_AFAB Per day" xfId="6364" xr:uid="{BF739C21-E922-414A-A56E-44DA223F3809}"/>
    <cellStyle name="20% - Dekorfärg4 15 2 3" xfId="6365" xr:uid="{C81D3111-F733-4F58-A0DB-3823D30C57C2}"/>
    <cellStyle name="20% - Dekorfärg4 15 2 4" xfId="31704" xr:uid="{D7764564-725A-4828-9020-570C89FA1E95}"/>
    <cellStyle name="20% - Dekorfärg4 15 2_AFAB Per day" xfId="6366" xr:uid="{15841DF9-C98C-450C-83DF-586943EEF770}"/>
    <cellStyle name="20% - Dekorfärg4 15 3" xfId="6367" xr:uid="{DD5F858D-6135-4F30-82B5-41111B5105D3}"/>
    <cellStyle name="20% - Dekorfärg4 15 3 2" xfId="6368" xr:uid="{F6AF9A8D-CDAC-4C8B-A773-5DB5819AAE08}"/>
    <cellStyle name="20% - Dekorfärg4 15 3 3" xfId="6369" xr:uid="{6FFCE7C7-259C-4FFB-BECA-D96045F361D4}"/>
    <cellStyle name="20% - Dekorfärg4 15 3_AFAB Per day" xfId="6370" xr:uid="{E8603429-A9BF-4E90-BF38-46D37CCE0E08}"/>
    <cellStyle name="20% - Dekorfärg4 15 4" xfId="6371" xr:uid="{8F6AD61E-D1AE-43A6-B0C5-660775A2B3C6}"/>
    <cellStyle name="20% - Dekorfärg4 15 4 2" xfId="6372" xr:uid="{070CA2BB-1D6D-4887-942F-3CBF10B1C7F4}"/>
    <cellStyle name="20% - Dekorfärg4 15 4 3" xfId="6373" xr:uid="{B265B1AE-685E-47B9-9A5B-C3BFE277A42C}"/>
    <cellStyle name="20% - Dekorfärg4 15 4_AFAB Per day" xfId="6374" xr:uid="{7AA10A1F-1EF9-48C6-B603-2AEA773D59CB}"/>
    <cellStyle name="20% - Dekorfärg4 15 5" xfId="6375" xr:uid="{F7F48BD3-8649-4504-AB15-E490D9F81C6B}"/>
    <cellStyle name="20% - Dekorfärg4 15 5 2" xfId="6376" xr:uid="{5ABC8580-5198-4E6A-B976-67A9C95BDE95}"/>
    <cellStyle name="20% - Dekorfärg4 15 5 3" xfId="6377" xr:uid="{5B351E58-13CD-4640-B710-3FB6A74D3BE8}"/>
    <cellStyle name="20% - Dekorfärg4 15 5_AFAB Per day" xfId="6378" xr:uid="{3B93975D-B631-4495-BECC-2EE108E8FF29}"/>
    <cellStyle name="20% - Dekorfärg4 15 6" xfId="6379" xr:uid="{7CD46826-770C-4ED4-97BC-DFD0BE08A543}"/>
    <cellStyle name="20% - Dekorfärg4 15 6 2" xfId="6380" xr:uid="{12081046-66C2-49DA-AD96-62E09379BE04}"/>
    <cellStyle name="20% - Dekorfärg4 15 6 3" xfId="6381" xr:uid="{AF44C343-726E-471B-BF51-47A0B5F3FBA2}"/>
    <cellStyle name="20% - Dekorfärg4 15 6_loan Q1 2013" xfId="6382" xr:uid="{9D0E191E-DE2A-4793-A06D-B7ACBC6D1241}"/>
    <cellStyle name="20% - Dekorfärg4 15 7" xfId="6383" xr:uid="{85B9AE43-1E9B-45F3-AE83-C493B730DE29}"/>
    <cellStyle name="20% - Dekorfärg4 15 7 2" xfId="6384" xr:uid="{299C6E5D-1ECD-408D-A80D-E422DA7A2C0E}"/>
    <cellStyle name="20% - Dekorfärg4 15 7 3" xfId="6385" xr:uid="{83762B40-9FEB-4F8A-AB79-A6F428B1DA38}"/>
    <cellStyle name="20% - Dekorfärg4 15 7_loan Q1 2013" xfId="6386" xr:uid="{BA5E947F-6ED9-444A-B347-A75F93C59995}"/>
    <cellStyle name="20% - Dekorfärg4 15 8" xfId="6387" xr:uid="{DDB6C5FE-AAFF-4592-973A-7287505DF6BE}"/>
    <cellStyle name="20% - Dekorfärg4 15 9" xfId="6388" xr:uid="{241FED52-55D6-4E61-88FE-798357083B40}"/>
    <cellStyle name="20% - Dekorfärg4 15_3. Loans" xfId="6389" xr:uid="{382F5008-2AD8-4AD0-BE8D-2C49EFF7308D}"/>
    <cellStyle name="20% - Dekorfärg4 16" xfId="6390" xr:uid="{1DDEC07D-A8A3-4EC5-BFC8-E50AED26B324}"/>
    <cellStyle name="20% - Dekorfärg4 16 10" xfId="34960" xr:uid="{2EC35AA8-5920-42F1-9E53-F525FB9E03A7}"/>
    <cellStyle name="20% - Dekorfärg4 16 2" xfId="6391" xr:uid="{841BB9C8-6D28-4625-88E0-19FD8FA85F94}"/>
    <cellStyle name="20% - Dekorfärg4 16 2 2" xfId="6392" xr:uid="{3DFA2913-254C-455C-9598-CC07979E2CAB}"/>
    <cellStyle name="20% - Dekorfärg4 16 2 2 2" xfId="6393" xr:uid="{DAA45951-F2BE-4876-B9A7-AF7BB163E539}"/>
    <cellStyle name="20% - Dekorfärg4 16 2 2_AFAB Per day" xfId="6394" xr:uid="{9196F48C-3770-40E1-B306-949F5F0ABEE1}"/>
    <cellStyle name="20% - Dekorfärg4 16 2 3" xfId="6395" xr:uid="{DB42C96F-98F7-4582-B8F8-73F30435CA5D}"/>
    <cellStyle name="20% - Dekorfärg4 16 2 4" xfId="31705" xr:uid="{77AB4588-D3DD-4B97-BD95-46130EA3CD32}"/>
    <cellStyle name="20% - Dekorfärg4 16 2_AFAB Per day" xfId="6396" xr:uid="{0833D990-9CC0-4522-9E30-766C740AF40C}"/>
    <cellStyle name="20% - Dekorfärg4 16 3" xfId="6397" xr:uid="{3BD4B238-3229-4DDE-A329-F7DD87605C10}"/>
    <cellStyle name="20% - Dekorfärg4 16 3 2" xfId="6398" xr:uid="{62B7E580-2F84-436C-BBD5-103FCEFE997F}"/>
    <cellStyle name="20% - Dekorfärg4 16 3 3" xfId="6399" xr:uid="{3AAAA0B3-DE82-49B5-BB48-0FA46571CB46}"/>
    <cellStyle name="20% - Dekorfärg4 16 3_AFAB Per day" xfId="6400" xr:uid="{54B30B23-811E-4646-AF28-7A56B22739C4}"/>
    <cellStyle name="20% - Dekorfärg4 16 4" xfId="6401" xr:uid="{E1BC86BF-C10B-4E1B-B149-B2712C5F82A9}"/>
    <cellStyle name="20% - Dekorfärg4 16 4 2" xfId="6402" xr:uid="{8D05C8AB-343D-4127-9449-E8F1435D14AB}"/>
    <cellStyle name="20% - Dekorfärg4 16 4 3" xfId="6403" xr:uid="{CBE7EC84-8494-4C5F-8A4C-40B856A79762}"/>
    <cellStyle name="20% - Dekorfärg4 16 4_AFAB Per day" xfId="6404" xr:uid="{DAD4EF61-3674-46A4-9022-3F490E172628}"/>
    <cellStyle name="20% - Dekorfärg4 16 5" xfId="6405" xr:uid="{069F8BBE-BF53-4C4D-8458-CEDBEE94DAE0}"/>
    <cellStyle name="20% - Dekorfärg4 16 5 2" xfId="6406" xr:uid="{AF364FC0-2C91-4A75-B3DD-7DA89419DA95}"/>
    <cellStyle name="20% - Dekorfärg4 16 5 3" xfId="6407" xr:uid="{D7A98BF5-5A79-4469-8552-11F5B34B3606}"/>
    <cellStyle name="20% - Dekorfärg4 16 5_AFAB Per day" xfId="6408" xr:uid="{7639DA0A-88D2-4550-B950-90CECBB94951}"/>
    <cellStyle name="20% - Dekorfärg4 16 6" xfId="6409" xr:uid="{BCFF7E6E-96A5-45B8-916A-A4CE7ED2633A}"/>
    <cellStyle name="20% - Dekorfärg4 16 6 2" xfId="6410" xr:uid="{92B5E15F-38B4-4CCD-A628-821CF40C2063}"/>
    <cellStyle name="20% - Dekorfärg4 16 6 3" xfId="6411" xr:uid="{EA4FB5D4-AD33-43A4-8815-BC423C70810D}"/>
    <cellStyle name="20% - Dekorfärg4 16 6_loan Q1 2013" xfId="6412" xr:uid="{87A83865-3C76-4D6A-8F11-26095A7EDDB2}"/>
    <cellStyle name="20% - Dekorfärg4 16 7" xfId="6413" xr:uid="{6A11F441-CCC6-47F9-BC2A-4D29DD00311A}"/>
    <cellStyle name="20% - Dekorfärg4 16 7 2" xfId="6414" xr:uid="{41BD2BF6-0DED-4A0C-BB50-3EB35104CFFD}"/>
    <cellStyle name="20% - Dekorfärg4 16 7 3" xfId="6415" xr:uid="{B6CE4C67-F02C-4596-BF27-B3C07760F14B}"/>
    <cellStyle name="20% - Dekorfärg4 16 7_loan Q1 2013" xfId="6416" xr:uid="{5B8E74C5-3DF2-49D7-86F5-6B6805A44D9F}"/>
    <cellStyle name="20% - Dekorfärg4 16 8" xfId="6417" xr:uid="{E1146A97-E885-46B3-A9A0-373B7B68B668}"/>
    <cellStyle name="20% - Dekorfärg4 16 9" xfId="6418" xr:uid="{BECFC2BA-6165-4476-8FFF-397F8CE591EC}"/>
    <cellStyle name="20% - Dekorfärg4 16_3. Loans" xfId="6419" xr:uid="{8E3A3E2B-C4C6-424A-B37C-B25ECCDEE491}"/>
    <cellStyle name="20% - Dekorfärg4 17" xfId="6420" xr:uid="{95B8B525-151B-4C59-968D-7E66D245EB14}"/>
    <cellStyle name="20% - Dekorfärg4 17 10" xfId="34961" xr:uid="{C656BB47-A855-4F70-9419-0F93AC645919}"/>
    <cellStyle name="20% - Dekorfärg4 17 2" xfId="6421" xr:uid="{E228D602-A58F-4EA7-9434-76903DB76EA7}"/>
    <cellStyle name="20% - Dekorfärg4 17 2 2" xfId="6422" xr:uid="{C40A04C7-B2D2-4CFB-BC0D-C120A4255E7C}"/>
    <cellStyle name="20% - Dekorfärg4 17 2 2 2" xfId="6423" xr:uid="{8DF5757A-1F27-4B15-B249-4AF819ECE5F1}"/>
    <cellStyle name="20% - Dekorfärg4 17 2 2_AFAB Per day" xfId="6424" xr:uid="{A3ECC37F-ADFD-4C33-9E98-5F4D70925513}"/>
    <cellStyle name="20% - Dekorfärg4 17 2 3" xfId="6425" xr:uid="{2FB09D58-BF97-42AB-84F5-584DE22FA79C}"/>
    <cellStyle name="20% - Dekorfärg4 17 2 4" xfId="31706" xr:uid="{95867B08-E077-4F29-92D7-62461E9F50CC}"/>
    <cellStyle name="20% - Dekorfärg4 17 2_AFAB Per day" xfId="6426" xr:uid="{F119B10E-851F-42DE-BF22-E5972CFBB9FF}"/>
    <cellStyle name="20% - Dekorfärg4 17 3" xfId="6427" xr:uid="{0219BC6B-D95B-4146-BCA7-58EAE1979066}"/>
    <cellStyle name="20% - Dekorfärg4 17 3 2" xfId="6428" xr:uid="{A5D16B05-67B8-4053-9F6B-A8FD3EC3101B}"/>
    <cellStyle name="20% - Dekorfärg4 17 3 3" xfId="6429" xr:uid="{C3A6E221-ECB6-4E01-AABD-416A78E1B94A}"/>
    <cellStyle name="20% - Dekorfärg4 17 3_AFAB Per day" xfId="6430" xr:uid="{694DF698-7468-4C0F-A246-1EF5FAAD316D}"/>
    <cellStyle name="20% - Dekorfärg4 17 4" xfId="6431" xr:uid="{86722491-B135-4D70-9ABB-479FA736A7CD}"/>
    <cellStyle name="20% - Dekorfärg4 17 4 2" xfId="6432" xr:uid="{5C889F32-4512-4A8A-B3FF-1D500EE09CFE}"/>
    <cellStyle name="20% - Dekorfärg4 17 4 3" xfId="6433" xr:uid="{3D1B7DBD-87D4-45F2-B2B4-209685185E3A}"/>
    <cellStyle name="20% - Dekorfärg4 17 4_AFAB Per day" xfId="6434" xr:uid="{9804B077-DF9A-4EC2-AD6E-D538C792EBDB}"/>
    <cellStyle name="20% - Dekorfärg4 17 5" xfId="6435" xr:uid="{A26F45EC-1A0B-4A27-B432-8A98AEFFCD4C}"/>
    <cellStyle name="20% - Dekorfärg4 17 5 2" xfId="6436" xr:uid="{B2DFC349-96AA-487B-9742-43E110EEC9B7}"/>
    <cellStyle name="20% - Dekorfärg4 17 5 3" xfId="6437" xr:uid="{6B5DD0E9-AA06-4D08-B1B7-17CC19F0E09E}"/>
    <cellStyle name="20% - Dekorfärg4 17 5_AFAB Per day" xfId="6438" xr:uid="{84DF7C8A-8528-43B3-B619-AC2E737ED7F4}"/>
    <cellStyle name="20% - Dekorfärg4 17 6" xfId="6439" xr:uid="{F39058DF-F233-4DBC-9EAB-0A43B98A3F09}"/>
    <cellStyle name="20% - Dekorfärg4 17 6 2" xfId="6440" xr:uid="{C611BE4C-F5C5-4BF2-8788-F01BB424E2E2}"/>
    <cellStyle name="20% - Dekorfärg4 17 6 3" xfId="6441" xr:uid="{C1399CEC-581E-4A96-B11C-22239CF4C99C}"/>
    <cellStyle name="20% - Dekorfärg4 17 6_loan Q1 2013" xfId="6442" xr:uid="{5D3D2434-28E2-45E1-9B23-E2DBB8D8917C}"/>
    <cellStyle name="20% - Dekorfärg4 17 7" xfId="6443" xr:uid="{4408F078-2310-4577-B510-B051D1B653A0}"/>
    <cellStyle name="20% - Dekorfärg4 17 7 2" xfId="6444" xr:uid="{55539385-2B3B-45E6-A922-94EF80F0E83D}"/>
    <cellStyle name="20% - Dekorfärg4 17 7 3" xfId="6445" xr:uid="{EEAED852-9A57-4C49-A2EB-8AB8E8850800}"/>
    <cellStyle name="20% - Dekorfärg4 17 7_loan Q1 2013" xfId="6446" xr:uid="{92B2D3E3-3A37-4575-8304-0DC273F39B93}"/>
    <cellStyle name="20% - Dekorfärg4 17 8" xfId="6447" xr:uid="{538C4196-7538-437B-9D37-867C91BDE9BF}"/>
    <cellStyle name="20% - Dekorfärg4 17 9" xfId="6448" xr:uid="{96EFCE0A-0BE8-434E-AFC4-7521E38183C4}"/>
    <cellStyle name="20% - Dekorfärg4 17_3. Loans" xfId="6449" xr:uid="{B39503BC-B8EF-427C-A1C8-C2BE3418BE71}"/>
    <cellStyle name="20% - Dekorfärg4 18" xfId="6450" xr:uid="{92A9D01A-5F1B-476F-8942-E734CE636A53}"/>
    <cellStyle name="20% - Dekorfärg4 18 10" xfId="34962" xr:uid="{969B5F26-DF54-40D1-B448-25FBF73FCCC1}"/>
    <cellStyle name="20% - Dekorfärg4 18 2" xfId="6451" xr:uid="{F6F3F2F9-88F7-40E8-BA02-376B0DA805E4}"/>
    <cellStyle name="20% - Dekorfärg4 18 2 2" xfId="6452" xr:uid="{53500AF1-AE56-443E-8FCC-D05A87950115}"/>
    <cellStyle name="20% - Dekorfärg4 18 2 2 2" xfId="6453" xr:uid="{01E4B37C-1A49-4C4A-AE6A-52F3E72632AA}"/>
    <cellStyle name="20% - Dekorfärg4 18 2 2_AFAB Per day" xfId="6454" xr:uid="{E35CCC95-5C26-4783-9B2F-5DF417EC3C3F}"/>
    <cellStyle name="20% - Dekorfärg4 18 2 3" xfId="6455" xr:uid="{CF684930-E65D-4ED1-81D1-8D7D942D5D49}"/>
    <cellStyle name="20% - Dekorfärg4 18 2 4" xfId="31707" xr:uid="{64428171-4D01-44E1-8E59-3E894C8EA513}"/>
    <cellStyle name="20% - Dekorfärg4 18 2_AFAB Per day" xfId="6456" xr:uid="{84F83365-48D5-4AF8-AC6D-A794EB115CF0}"/>
    <cellStyle name="20% - Dekorfärg4 18 3" xfId="6457" xr:uid="{E2188509-16C4-4CC5-9D51-FF5C08B92445}"/>
    <cellStyle name="20% - Dekorfärg4 18 3 2" xfId="6458" xr:uid="{E6277A2A-F7BC-47B0-A86F-349120B3C1CE}"/>
    <cellStyle name="20% - Dekorfärg4 18 3 3" xfId="6459" xr:uid="{0EA3BCF8-BED7-4BFF-AA39-469899831B81}"/>
    <cellStyle name="20% - Dekorfärg4 18 3_AFAB Per day" xfId="6460" xr:uid="{0C8B63FF-17B4-41AB-A2A9-8040F5B5FDCC}"/>
    <cellStyle name="20% - Dekorfärg4 18 4" xfId="6461" xr:uid="{47E7277D-D1FE-4EEF-A417-1230DC430FC4}"/>
    <cellStyle name="20% - Dekorfärg4 18 4 2" xfId="6462" xr:uid="{1F14E57D-A053-4657-AD5E-65A6CB7A3CD2}"/>
    <cellStyle name="20% - Dekorfärg4 18 4 3" xfId="6463" xr:uid="{F2360386-4EE9-41EF-BC6A-F6714C16534C}"/>
    <cellStyle name="20% - Dekorfärg4 18 4_AFAB Per day" xfId="6464" xr:uid="{44C17260-AF23-4CA8-9219-033E7D8471DA}"/>
    <cellStyle name="20% - Dekorfärg4 18 5" xfId="6465" xr:uid="{E61CAFF2-AA83-42FA-9777-9E70DD6967C3}"/>
    <cellStyle name="20% - Dekorfärg4 18 5 2" xfId="6466" xr:uid="{C4748F49-F7B8-4019-9A2C-6A16B9CF89E6}"/>
    <cellStyle name="20% - Dekorfärg4 18 5 3" xfId="6467" xr:uid="{AA5EA830-44D9-4F35-BD5F-362016A152A2}"/>
    <cellStyle name="20% - Dekorfärg4 18 5_AFAB Per day" xfId="6468" xr:uid="{821113A4-6A21-472E-9E77-FB2E1505FABB}"/>
    <cellStyle name="20% - Dekorfärg4 18 6" xfId="6469" xr:uid="{51491C18-0A35-4E75-9C60-1F86428D060B}"/>
    <cellStyle name="20% - Dekorfärg4 18 6 2" xfId="6470" xr:uid="{F14B45B6-508B-4A88-9D68-7FEB0C308789}"/>
    <cellStyle name="20% - Dekorfärg4 18 6 3" xfId="6471" xr:uid="{5EFA2920-512B-46C0-BCEC-901D6702E937}"/>
    <cellStyle name="20% - Dekorfärg4 18 6_loan Q1 2013" xfId="6472" xr:uid="{6C250108-BCE7-43FB-8869-D0D06CB3E721}"/>
    <cellStyle name="20% - Dekorfärg4 18 7" xfId="6473" xr:uid="{6761072B-F235-42B1-9609-CC0D1D6A1660}"/>
    <cellStyle name="20% - Dekorfärg4 18 7 2" xfId="6474" xr:uid="{B5F91CBF-D180-427B-81B9-4666815D59F5}"/>
    <cellStyle name="20% - Dekorfärg4 18 7 3" xfId="6475" xr:uid="{67F33E2C-46E4-49E1-B4A4-353BAE18293C}"/>
    <cellStyle name="20% - Dekorfärg4 18 7_loan Q1 2013" xfId="6476" xr:uid="{1D0F7A4A-CCBF-47E9-ACE6-4F4E8BBFAEEE}"/>
    <cellStyle name="20% - Dekorfärg4 18 8" xfId="6477" xr:uid="{CBB1B25C-3D50-491E-95A3-4D67FFDCA1F8}"/>
    <cellStyle name="20% - Dekorfärg4 18 9" xfId="6478" xr:uid="{D5B3C013-CFBC-4B66-8CE6-A060DB8073AD}"/>
    <cellStyle name="20% - Dekorfärg4 18_3. Loans" xfId="6479" xr:uid="{E20FA28B-A7FF-426E-A0D7-922F2AE90015}"/>
    <cellStyle name="20% - Dekorfärg4 19" xfId="6480" xr:uid="{D82E0B74-25E6-42CF-A9A7-46499A776315}"/>
    <cellStyle name="20% - Dekorfärg4 19 10" xfId="34963" xr:uid="{FDADF771-FE67-46D2-BEFE-F384A7D89C1A}"/>
    <cellStyle name="20% - Dekorfärg4 19 2" xfId="6481" xr:uid="{0089EB27-924D-4CBF-9AF4-5DF02252401F}"/>
    <cellStyle name="20% - Dekorfärg4 19 2 2" xfId="6482" xr:uid="{DD81BD13-D8F0-4A89-B145-CE0548688826}"/>
    <cellStyle name="20% - Dekorfärg4 19 2 2 2" xfId="6483" xr:uid="{51B3B8A4-B549-465C-8CEC-5498D6B4CE81}"/>
    <cellStyle name="20% - Dekorfärg4 19 2 2_AFAB Per day" xfId="6484" xr:uid="{E211F14B-4E37-4144-B860-4E40F67B18C4}"/>
    <cellStyle name="20% - Dekorfärg4 19 2 3" xfId="6485" xr:uid="{D7CEA306-334A-44F8-B4E0-16DF1DEDA1FF}"/>
    <cellStyle name="20% - Dekorfärg4 19 2 4" xfId="31708" xr:uid="{7A1A0ECF-2735-47AB-AA80-323FC3599746}"/>
    <cellStyle name="20% - Dekorfärg4 19 2_AFAB Per day" xfId="6486" xr:uid="{40F8FCCC-7A13-4549-83B3-0C630A28C3FF}"/>
    <cellStyle name="20% - Dekorfärg4 19 3" xfId="6487" xr:uid="{C42646F3-B564-45E6-9969-D19A9E82690F}"/>
    <cellStyle name="20% - Dekorfärg4 19 3 2" xfId="6488" xr:uid="{D81B4F37-C22C-430D-A177-87F8E2810E85}"/>
    <cellStyle name="20% - Dekorfärg4 19 3 3" xfId="6489" xr:uid="{ADE65D02-BE5D-4E97-8965-AF16CE8290F3}"/>
    <cellStyle name="20% - Dekorfärg4 19 3_AFAB Per day" xfId="6490" xr:uid="{9C66B5AC-C2BE-42AE-86CF-47631B57DE4B}"/>
    <cellStyle name="20% - Dekorfärg4 19 4" xfId="6491" xr:uid="{0D5A570D-35E7-4B20-A32C-BAF6C1495601}"/>
    <cellStyle name="20% - Dekorfärg4 19 4 2" xfId="6492" xr:uid="{E198AC44-A5F6-4E5A-A73A-CB81F80DBC76}"/>
    <cellStyle name="20% - Dekorfärg4 19 4 3" xfId="6493" xr:uid="{0411E98F-3165-4F9D-8C95-13396D702E5F}"/>
    <cellStyle name="20% - Dekorfärg4 19 4_AFAB Per day" xfId="6494" xr:uid="{028A8CA5-D269-438F-A65D-0CBAFAE15F78}"/>
    <cellStyle name="20% - Dekorfärg4 19 5" xfId="6495" xr:uid="{DE6A2A1C-A94E-4B94-94FA-9F526A8C2117}"/>
    <cellStyle name="20% - Dekorfärg4 19 5 2" xfId="6496" xr:uid="{3F952996-0FB0-43AC-8462-BB1412DA8BED}"/>
    <cellStyle name="20% - Dekorfärg4 19 5 3" xfId="6497" xr:uid="{3CEF4085-534E-41DA-B16C-A6B25B2D66E0}"/>
    <cellStyle name="20% - Dekorfärg4 19 5_AFAB Per day" xfId="6498" xr:uid="{57780EAA-0CFA-4C9D-B5F1-30D009340B3F}"/>
    <cellStyle name="20% - Dekorfärg4 19 6" xfId="6499" xr:uid="{6DE0C0BD-896F-4C20-9695-7AAEFB43B9A8}"/>
    <cellStyle name="20% - Dekorfärg4 19 6 2" xfId="6500" xr:uid="{0936B9F8-160E-4F9B-9D6C-181EF6624CEB}"/>
    <cellStyle name="20% - Dekorfärg4 19 6 3" xfId="6501" xr:uid="{B1D95A40-3A92-4CA6-925C-607C588715DB}"/>
    <cellStyle name="20% - Dekorfärg4 19 6_loan Q1 2013" xfId="6502" xr:uid="{2DA06EC3-7B40-4861-AF45-FCEE10C6CD23}"/>
    <cellStyle name="20% - Dekorfärg4 19 7" xfId="6503" xr:uid="{0771204D-CF39-4825-89B1-CA680C9F2336}"/>
    <cellStyle name="20% - Dekorfärg4 19 7 2" xfId="6504" xr:uid="{8E79F45A-5C99-4C06-BC8C-4DF835C549EE}"/>
    <cellStyle name="20% - Dekorfärg4 19 7 3" xfId="6505" xr:uid="{A22ACC7E-7821-414D-9325-58F849238249}"/>
    <cellStyle name="20% - Dekorfärg4 19 7_loan Q1 2013" xfId="6506" xr:uid="{4208E27A-1414-4FB1-A39D-EB3B3DBCC5E9}"/>
    <cellStyle name="20% - Dekorfärg4 19 8" xfId="6507" xr:uid="{06838D53-4D94-4519-856D-86B234E64D6E}"/>
    <cellStyle name="20% - Dekorfärg4 19 9" xfId="6508" xr:uid="{EC1A6392-1A75-4F01-9B0C-0051CD39AD1A}"/>
    <cellStyle name="20% - Dekorfärg4 19_3. Loans" xfId="6509" xr:uid="{6BADB515-5F17-49B8-8E09-067ABBCBCC58}"/>
    <cellStyle name="20% - Dekorfärg4 2" xfId="64" xr:uid="{6477CFC1-901E-4E7D-BBD3-9193E90FDD1B}"/>
    <cellStyle name="20% - Dekorfärg4 2 10" xfId="34964" xr:uid="{E03F0CF9-AEDA-4176-9E30-9B445D8822A2}"/>
    <cellStyle name="20% - Dekorfärg4 2 11" xfId="44661" xr:uid="{7DF0A0EB-1EEE-4938-8154-739DB0D3C50E}"/>
    <cellStyle name="20% - Dekorfärg4 2 2" xfId="6510" xr:uid="{0F3DE9C8-CD74-4ED8-A6CF-F66BD6CA4759}"/>
    <cellStyle name="20% - Dekorfärg4 2 2 2" xfId="6511" xr:uid="{22E074CB-02C0-4FD8-9182-7ABD009123B3}"/>
    <cellStyle name="20% - Dekorfärg4 2 2 2 2" xfId="6512" xr:uid="{D1067C7B-3430-45A1-89D3-5A9E0CCCF8B8}"/>
    <cellStyle name="20% - Dekorfärg4 2 2 2 3" xfId="31709" xr:uid="{263D4099-DB62-455D-B7CA-B0E1F7450D3C}"/>
    <cellStyle name="20% - Dekorfärg4 2 2 2_AFAB Per day" xfId="6513" xr:uid="{65B98CA6-52D7-4DA4-91E7-445D74C00F2B}"/>
    <cellStyle name="20% - Dekorfärg4 2 2 3" xfId="6514" xr:uid="{83ED5A0C-95D1-4100-8EA4-788D9F4C54C6}"/>
    <cellStyle name="20% - Dekorfärg4 2 2 3 2" xfId="6515" xr:uid="{59BD1C00-BF3F-4558-BB8C-58E4D8283D15}"/>
    <cellStyle name="20% - Dekorfärg4 2 2 3_AFAB Per day" xfId="6516" xr:uid="{A7AF960E-BEBB-4446-966D-691AC89F3991}"/>
    <cellStyle name="20% - Dekorfärg4 2 2 4" xfId="6517" xr:uid="{735494A4-08D7-48FE-B5DB-6C5A58BFBEE7}"/>
    <cellStyle name="20% - Dekorfärg4 2 2 5" xfId="6518" xr:uid="{557BE35F-886F-4DF0-97EE-AEAE6CD30A11}"/>
    <cellStyle name="20% - Dekorfärg4 2 2 6" xfId="31710" xr:uid="{C8723A96-39D1-42CA-9D64-9FDE99751054}"/>
    <cellStyle name="20% - Dekorfärg4 2 2 6 2" xfId="31711" xr:uid="{64CE9BF0-C64E-4B52-AA3D-D1D0A6A45C1B}"/>
    <cellStyle name="20% - Dekorfärg4 2 2 7" xfId="34965" xr:uid="{98C543C5-265F-4D71-BE9E-C286F2813DB1}"/>
    <cellStyle name="20% - Dekorfärg4 2 2 8" xfId="39490" xr:uid="{A03B6A5D-35E1-4386-97A8-CB711DFF812B}"/>
    <cellStyle name="20% - Dekorfärg4 2 2_3. Loans" xfId="6519" xr:uid="{D843D4AA-A208-42F8-9D7D-B5762600451D}"/>
    <cellStyle name="20% - Dekorfärg4 2 3" xfId="6520" xr:uid="{1FA55451-9937-4814-9484-0C89E9213A22}"/>
    <cellStyle name="20% - Dekorfärg4 2 3 2" xfId="6521" xr:uid="{B7882526-BC2E-4950-BA58-E1362B25266A}"/>
    <cellStyle name="20% - Dekorfärg4 2 3 2 2" xfId="6522" xr:uid="{94492C6F-451C-491C-BEDB-56D69CB58183}"/>
    <cellStyle name="20% - Dekorfärg4 2 3 2 3" xfId="31712" xr:uid="{E1AF981D-CCBE-4FBD-9BFD-630E55C9B497}"/>
    <cellStyle name="20% - Dekorfärg4 2 3 2_AFAB Per day" xfId="6523" xr:uid="{1790D32E-BA1E-453E-A95D-1F69FC6250BC}"/>
    <cellStyle name="20% - Dekorfärg4 2 3 3" xfId="6524" xr:uid="{BC82E7F2-2DC1-4EB2-8164-3AF9A0B92285}"/>
    <cellStyle name="20% - Dekorfärg4 2 3 3 2" xfId="6525" xr:uid="{8D989660-20EF-4886-8235-666F4991BB19}"/>
    <cellStyle name="20% - Dekorfärg4 2 3 3_AFAB Per day" xfId="6526" xr:uid="{B9298F69-3A07-4704-9410-773025810EAF}"/>
    <cellStyle name="20% - Dekorfärg4 2 3 4" xfId="6527" xr:uid="{723BB36D-B89F-4069-B314-46D4934B0FE7}"/>
    <cellStyle name="20% - Dekorfärg4 2 3 5" xfId="6528" xr:uid="{9B77E5BD-555B-4E30-A635-A5697C839CA8}"/>
    <cellStyle name="20% - Dekorfärg4 2 3 6" xfId="31713" xr:uid="{117348EA-B28A-47D9-9565-5933951543E5}"/>
    <cellStyle name="20% - Dekorfärg4 2 3 7" xfId="34966" xr:uid="{0ECA2D24-525F-4166-AF3C-4AC5DFAEAF23}"/>
    <cellStyle name="20% - Dekorfärg4 2 3 8" xfId="39489" xr:uid="{9E7555EA-E010-4A8D-AB06-48DD85E412A7}"/>
    <cellStyle name="20% - Dekorfärg4 2 3_3. Loans" xfId="6529" xr:uid="{DD323A30-5213-4C4D-9A65-3BDE71215A2A}"/>
    <cellStyle name="20% - Dekorfärg4 2 4" xfId="6530" xr:uid="{223E5327-6E81-4571-AA65-29E0B841CADB}"/>
    <cellStyle name="20% - Dekorfärg4 2 4 2" xfId="6531" xr:uid="{F464BBAB-5E9F-4CF7-9C96-D3B825EDF056}"/>
    <cellStyle name="20% - Dekorfärg4 2 4 2 2" xfId="6532" xr:uid="{D01EFDFA-A136-4277-85B8-B55B1AB71B8D}"/>
    <cellStyle name="20% - Dekorfärg4 2 4 2_AFAB Per day" xfId="6533" xr:uid="{6FB0BC3B-4D3D-4CF8-9C4A-01694DD2C063}"/>
    <cellStyle name="20% - Dekorfärg4 2 4 3" xfId="6534" xr:uid="{034A1498-8DDA-48BA-B61A-58224B73D153}"/>
    <cellStyle name="20% - Dekorfärg4 2 4 4" xfId="6535" xr:uid="{EE4A296B-2F88-41BB-B7F7-1383D3A36ADC}"/>
    <cellStyle name="20% - Dekorfärg4 2 4 5" xfId="31714" xr:uid="{E795B287-678D-4AE2-B14B-7EC9A86B6969}"/>
    <cellStyle name="20% - Dekorfärg4 2 4_AFAB Per day" xfId="6536" xr:uid="{EC21145C-CE85-4B47-9EF2-4171552C0CF3}"/>
    <cellStyle name="20% - Dekorfärg4 2 5" xfId="6537" xr:uid="{25D7A528-547F-4850-8C4E-2220017E22F9}"/>
    <cellStyle name="20% - Dekorfärg4 2 5 2" xfId="6538" xr:uid="{625B7063-23A5-4CB0-9A72-BBE434A7793F}"/>
    <cellStyle name="20% - Dekorfärg4 2 5 3" xfId="6539" xr:uid="{FE1A126A-398B-4C1C-9B4B-378648F8B5D5}"/>
    <cellStyle name="20% - Dekorfärg4 2 5_AFAB Per day" xfId="6540" xr:uid="{FA283F50-BB0B-47E7-80BD-BF2BE6701173}"/>
    <cellStyle name="20% - Dekorfärg4 2 6" xfId="6541" xr:uid="{02AD816F-FB59-4F2F-A7FD-56AACA30A18D}"/>
    <cellStyle name="20% - Dekorfärg4 2 6 2" xfId="6542" xr:uid="{ED48A107-3965-4699-9C3E-9236C8B9BC34}"/>
    <cellStyle name="20% - Dekorfärg4 2 6 3" xfId="6543" xr:uid="{72E59D49-AFF5-4C1C-A110-DD89CF6D887E}"/>
    <cellStyle name="20% - Dekorfärg4 2 6_AFAB Per day" xfId="6544" xr:uid="{1E71963D-8E15-4B2C-9C31-DED3151F158C}"/>
    <cellStyle name="20% - Dekorfärg4 2 7" xfId="6545" xr:uid="{1DFA0AB8-54B5-40BD-841B-A65D8E4EA415}"/>
    <cellStyle name="20% - Dekorfärg4 2 7 2" xfId="6546" xr:uid="{EE51FE34-9755-4CBF-AF46-A69FBBFE1A5D}"/>
    <cellStyle name="20% - Dekorfärg4 2 7 3" xfId="6547" xr:uid="{6005CD39-D8F8-462B-ADCD-4836FF6CF96A}"/>
    <cellStyle name="20% - Dekorfärg4 2 7_AFAB Per day" xfId="6548" xr:uid="{4CC4A465-B9D4-4108-B62E-92EF53A4A0BC}"/>
    <cellStyle name="20% - Dekorfärg4 2 8" xfId="6549" xr:uid="{AA010470-5F43-4D05-B43E-C67630C34C24}"/>
    <cellStyle name="20% - Dekorfärg4 2 8 2" xfId="31715" xr:uid="{976C92BA-1964-4BB4-84E4-9CC8FC3F9D3D}"/>
    <cellStyle name="20% - Dekorfärg4 2 9" xfId="6550" xr:uid="{D7E49CB7-5154-4708-B6A7-BF669770659A}"/>
    <cellStyle name="20% - Dekorfärg4 2_3. Loans" xfId="6551" xr:uid="{4F099C2A-434C-4B26-90E1-ADAB28F1D4D5}"/>
    <cellStyle name="20% - Dekorfärg4 20" xfId="6552" xr:uid="{58FC334C-5785-41ED-AE37-910A2096229E}"/>
    <cellStyle name="20% - Dekorfärg4 20 10" xfId="34967" xr:uid="{48350310-81CA-4E8F-BFC3-93C9F9235D45}"/>
    <cellStyle name="20% - Dekorfärg4 20 2" xfId="6553" xr:uid="{ACCA6FD9-5706-4F17-A0F4-477D53017BC8}"/>
    <cellStyle name="20% - Dekorfärg4 20 2 2" xfId="6554" xr:uid="{3F61A0C2-4C65-47BD-BC9F-E5E393155073}"/>
    <cellStyle name="20% - Dekorfärg4 20 2 2 2" xfId="6555" xr:uid="{947C60C6-F769-4F0D-800D-34AC9C686F1C}"/>
    <cellStyle name="20% - Dekorfärg4 20 2 2_AFAB Per day" xfId="6556" xr:uid="{77B91B44-BFF1-41CA-AAF4-8A0D7F847F8D}"/>
    <cellStyle name="20% - Dekorfärg4 20 2 3" xfId="6557" xr:uid="{02793344-C12E-4F4A-83FC-6CEDA5EA8857}"/>
    <cellStyle name="20% - Dekorfärg4 20 2 4" xfId="31716" xr:uid="{C5E93D4C-6E46-40AB-A0BF-DDB1C03EC8AD}"/>
    <cellStyle name="20% - Dekorfärg4 20 2_AFAB Per day" xfId="6558" xr:uid="{2CF3D4CE-4556-4D40-A4D0-C72C824A4772}"/>
    <cellStyle name="20% - Dekorfärg4 20 3" xfId="6559" xr:uid="{9EA02179-4714-46C8-9930-096A78DAACF5}"/>
    <cellStyle name="20% - Dekorfärg4 20 3 2" xfId="6560" xr:uid="{21520BFC-95CB-401E-82E0-3B436382AEC8}"/>
    <cellStyle name="20% - Dekorfärg4 20 3 3" xfId="6561" xr:uid="{7E962973-E3D7-4CBA-9FDB-3F90A269B0DA}"/>
    <cellStyle name="20% - Dekorfärg4 20 3_AFAB Per day" xfId="6562" xr:uid="{D98C921D-F9C2-4707-9FD2-960F2AAB8EF4}"/>
    <cellStyle name="20% - Dekorfärg4 20 4" xfId="6563" xr:uid="{0286647B-6DD9-4B43-8AA4-015EF0E6E7DA}"/>
    <cellStyle name="20% - Dekorfärg4 20 4 2" xfId="6564" xr:uid="{F7261194-BD93-48FF-A33A-06E2DB593401}"/>
    <cellStyle name="20% - Dekorfärg4 20 4 3" xfId="6565" xr:uid="{DA220687-B943-4186-8AF4-C060D3F6548C}"/>
    <cellStyle name="20% - Dekorfärg4 20 4_AFAB Per day" xfId="6566" xr:uid="{E47B0454-FCD5-468B-BF1C-29A4AE1B1D44}"/>
    <cellStyle name="20% - Dekorfärg4 20 5" xfId="6567" xr:uid="{485CAA72-4B0C-46F2-A279-F4993080274F}"/>
    <cellStyle name="20% - Dekorfärg4 20 5 2" xfId="6568" xr:uid="{579CF04E-D7CD-43ED-9AD0-55782904F7A2}"/>
    <cellStyle name="20% - Dekorfärg4 20 5 3" xfId="6569" xr:uid="{D57C04E4-BF85-48E8-AFD9-BAFE64C01E07}"/>
    <cellStyle name="20% - Dekorfärg4 20 5_AFAB Per day" xfId="6570" xr:uid="{A769EFFB-B86A-4F6D-8BBE-5BD5EEDB09FF}"/>
    <cellStyle name="20% - Dekorfärg4 20 6" xfId="6571" xr:uid="{872A5FA7-AE76-4C25-A726-8108A122CC53}"/>
    <cellStyle name="20% - Dekorfärg4 20 6 2" xfId="6572" xr:uid="{3583769F-CC7D-4AE5-8261-63A1CC42848F}"/>
    <cellStyle name="20% - Dekorfärg4 20 6 3" xfId="6573" xr:uid="{613D7704-CF99-4E9F-8921-633CCF42E37F}"/>
    <cellStyle name="20% - Dekorfärg4 20 6_loan Q1 2013" xfId="6574" xr:uid="{BD248396-89CA-4B21-B7E3-0FC7FDDC9ACA}"/>
    <cellStyle name="20% - Dekorfärg4 20 7" xfId="6575" xr:uid="{F9F4A5DE-AB58-49AC-9E91-8D9E9A19F5EA}"/>
    <cellStyle name="20% - Dekorfärg4 20 7 2" xfId="6576" xr:uid="{6040DEB3-E488-4A16-8036-CFD6A66FDDB3}"/>
    <cellStyle name="20% - Dekorfärg4 20 7 3" xfId="6577" xr:uid="{D83AC236-19E4-4AC6-B9DE-906A3416A6BF}"/>
    <cellStyle name="20% - Dekorfärg4 20 7_loan Q1 2013" xfId="6578" xr:uid="{792FF97C-3C96-4194-86AC-1C360BF6CB1D}"/>
    <cellStyle name="20% - Dekorfärg4 20 8" xfId="6579" xr:uid="{A376791F-0434-4C5A-A9B0-5C4CDC2B7F28}"/>
    <cellStyle name="20% - Dekorfärg4 20 9" xfId="6580" xr:uid="{85BFC0F5-E062-4B20-9210-517067DD3241}"/>
    <cellStyle name="20% - Dekorfärg4 20_3. Loans" xfId="6581" xr:uid="{030F663B-63F5-4302-9DC9-A3AC80B35C6F}"/>
    <cellStyle name="20% - Dekorfärg4 21" xfId="6582" xr:uid="{59F1EF74-BE8A-4760-8748-E63CC10D7947}"/>
    <cellStyle name="20% - Dekorfärg4 21 10" xfId="34968" xr:uid="{E0466A02-1A4D-49E5-BE67-519C034726D8}"/>
    <cellStyle name="20% - Dekorfärg4 21 2" xfId="6583" xr:uid="{D8C30970-EFCF-4CC8-B6CC-6B4717A07B10}"/>
    <cellStyle name="20% - Dekorfärg4 21 2 2" xfId="6584" xr:uid="{FA026B5C-48E7-48A1-94D9-A06D5E96569C}"/>
    <cellStyle name="20% - Dekorfärg4 21 2 2 2" xfId="6585" xr:uid="{85AAF077-A438-4B6C-B4B6-0318B556E7E6}"/>
    <cellStyle name="20% - Dekorfärg4 21 2 2_AFAB Per day" xfId="6586" xr:uid="{2558F4CA-EB4F-4AB2-A82F-7861FDDD7827}"/>
    <cellStyle name="20% - Dekorfärg4 21 2 3" xfId="6587" xr:uid="{F405E1BC-C16A-42BD-97B0-B7E7E14E557F}"/>
    <cellStyle name="20% - Dekorfärg4 21 2 4" xfId="31717" xr:uid="{9D628B9C-BAC7-42DF-BE17-F937727C61F4}"/>
    <cellStyle name="20% - Dekorfärg4 21 2_AFAB Per day" xfId="6588" xr:uid="{99DB7C25-BE94-49D4-BE93-F0F4D3391153}"/>
    <cellStyle name="20% - Dekorfärg4 21 3" xfId="6589" xr:uid="{3F1C9573-B5FC-4E63-A247-6F03E2D0F56E}"/>
    <cellStyle name="20% - Dekorfärg4 21 3 2" xfId="6590" xr:uid="{CCAC2553-793A-478B-80B3-77830EE10F21}"/>
    <cellStyle name="20% - Dekorfärg4 21 3 3" xfId="6591" xr:uid="{A3AE2880-F203-47BB-8BBE-8ABF39249E4B}"/>
    <cellStyle name="20% - Dekorfärg4 21 3_AFAB Per day" xfId="6592" xr:uid="{CF4DDC8B-48DE-4C3E-898C-2365283D3CAD}"/>
    <cellStyle name="20% - Dekorfärg4 21 4" xfId="6593" xr:uid="{5534833B-6909-45E2-A1C6-69F9890DB559}"/>
    <cellStyle name="20% - Dekorfärg4 21 4 2" xfId="6594" xr:uid="{FE6D9620-9176-4E9B-ACDE-35A721F84B9A}"/>
    <cellStyle name="20% - Dekorfärg4 21 4 3" xfId="6595" xr:uid="{11B48250-D432-4C85-A77C-B0849AC8A93F}"/>
    <cellStyle name="20% - Dekorfärg4 21 4_AFAB Per day" xfId="6596" xr:uid="{6205684D-D9AE-4E90-BC8D-ED3C0EE880E4}"/>
    <cellStyle name="20% - Dekorfärg4 21 5" xfId="6597" xr:uid="{8CD7BBA7-DE5D-4C59-9BEB-8C99D12CA680}"/>
    <cellStyle name="20% - Dekorfärg4 21 5 2" xfId="6598" xr:uid="{DE58A622-7BEE-4696-A8BE-9A5AA96B7EFF}"/>
    <cellStyle name="20% - Dekorfärg4 21 5 3" xfId="6599" xr:uid="{DB6BA748-9BFA-4B98-80D5-F842CF712520}"/>
    <cellStyle name="20% - Dekorfärg4 21 5_AFAB Per day" xfId="6600" xr:uid="{EF340D8F-69A6-477C-A74A-944F70F6E41F}"/>
    <cellStyle name="20% - Dekorfärg4 21 6" xfId="6601" xr:uid="{7B68C863-B658-40FD-8408-92E2E045D922}"/>
    <cellStyle name="20% - Dekorfärg4 21 6 2" xfId="6602" xr:uid="{76648707-D08C-456C-8E19-1B250A591D39}"/>
    <cellStyle name="20% - Dekorfärg4 21 6 3" xfId="6603" xr:uid="{F3D3B399-6C4D-4834-B4F5-53A7808006AC}"/>
    <cellStyle name="20% - Dekorfärg4 21 6_loan Q1 2013" xfId="6604" xr:uid="{2B4CED3A-224D-470B-8C84-72AF38424E32}"/>
    <cellStyle name="20% - Dekorfärg4 21 7" xfId="6605" xr:uid="{369E800C-5840-471E-BC87-46ECFA2BCDC7}"/>
    <cellStyle name="20% - Dekorfärg4 21 7 2" xfId="6606" xr:uid="{6F324542-E27F-4F51-8C82-376C3D591F22}"/>
    <cellStyle name="20% - Dekorfärg4 21 7 3" xfId="6607" xr:uid="{3BAFA9ED-C1FA-4FEC-95A5-02638C313EF4}"/>
    <cellStyle name="20% - Dekorfärg4 21 7_loan Q1 2013" xfId="6608" xr:uid="{34FFBBA3-0EFB-4154-A935-4939DBE4E394}"/>
    <cellStyle name="20% - Dekorfärg4 21 8" xfId="6609" xr:uid="{033A5736-EBA6-4097-978C-AEF853F6F084}"/>
    <cellStyle name="20% - Dekorfärg4 21 9" xfId="6610" xr:uid="{81E1001B-DBE2-42AF-8A7D-1D72E723FC89}"/>
    <cellStyle name="20% - Dekorfärg4 21_3. Loans" xfId="6611" xr:uid="{517F778A-35F0-449C-970E-F2144316B848}"/>
    <cellStyle name="20% - Dekorfärg4 22" xfId="6612" xr:uid="{B1FB9AF4-3CD4-47B2-B090-9ACCE9E5145D}"/>
    <cellStyle name="20% - Dekorfärg4 22 10" xfId="34969" xr:uid="{8CA98C58-346F-48A4-8764-A4BE607BB085}"/>
    <cellStyle name="20% - Dekorfärg4 22 2" xfId="6613" xr:uid="{A19E4703-B01F-4347-8F62-9C987AED163B}"/>
    <cellStyle name="20% - Dekorfärg4 22 2 2" xfId="6614" xr:uid="{96B74272-02C0-4CB1-BB9A-887233FFA705}"/>
    <cellStyle name="20% - Dekorfärg4 22 2 2 2" xfId="6615" xr:uid="{F56DAC60-C923-4F57-B967-C0E24E7C60D8}"/>
    <cellStyle name="20% - Dekorfärg4 22 2 2_AFAB Per day" xfId="6616" xr:uid="{4C491F32-D847-4739-A8E3-883995109AD2}"/>
    <cellStyle name="20% - Dekorfärg4 22 2 3" xfId="6617" xr:uid="{40E21511-44CB-4640-BEC1-88D6128DC4FC}"/>
    <cellStyle name="20% - Dekorfärg4 22 2 4" xfId="31718" xr:uid="{504FF463-2C3F-476F-A58E-F3555AE009C1}"/>
    <cellStyle name="20% - Dekorfärg4 22 2_AFAB Per day" xfId="6618" xr:uid="{FA61CEC0-11E2-4373-A8AC-11FF6F2E5F39}"/>
    <cellStyle name="20% - Dekorfärg4 22 3" xfId="6619" xr:uid="{2A59B710-791F-4DCD-B3E3-908F2938A3BD}"/>
    <cellStyle name="20% - Dekorfärg4 22 3 2" xfId="6620" xr:uid="{2A4DEF55-F902-49F0-9CEF-9000C1DBA56F}"/>
    <cellStyle name="20% - Dekorfärg4 22 3 3" xfId="6621" xr:uid="{8DEA994F-A55B-4C09-9736-9416E6F0482B}"/>
    <cellStyle name="20% - Dekorfärg4 22 3_AFAB Per day" xfId="6622" xr:uid="{A1CB3860-774E-42A3-93D9-0A97833389B5}"/>
    <cellStyle name="20% - Dekorfärg4 22 4" xfId="6623" xr:uid="{14159CD7-DAD8-4BAD-8E50-96379295C1E9}"/>
    <cellStyle name="20% - Dekorfärg4 22 4 2" xfId="6624" xr:uid="{A4D3928C-E5E6-4FDF-8916-256235D3CE7F}"/>
    <cellStyle name="20% - Dekorfärg4 22 4 3" xfId="6625" xr:uid="{7DA5AB25-C4E1-4F44-91E6-41277F0C7998}"/>
    <cellStyle name="20% - Dekorfärg4 22 4_AFAB Per day" xfId="6626" xr:uid="{E5A4E122-04BD-4B11-9AD8-15216FC4F695}"/>
    <cellStyle name="20% - Dekorfärg4 22 5" xfId="6627" xr:uid="{54BEC27A-E1DB-46E3-BB27-BEF42E062774}"/>
    <cellStyle name="20% - Dekorfärg4 22 5 2" xfId="6628" xr:uid="{E3899C0F-B164-4454-BD14-D070E9120BBE}"/>
    <cellStyle name="20% - Dekorfärg4 22 5 3" xfId="6629" xr:uid="{B1EB0539-5D87-4608-93F9-EFCF5765629D}"/>
    <cellStyle name="20% - Dekorfärg4 22 5_AFAB Per day" xfId="6630" xr:uid="{CE9EA8F1-DA16-4A73-A48C-C2D4104F782C}"/>
    <cellStyle name="20% - Dekorfärg4 22 6" xfId="6631" xr:uid="{3779A440-EEFA-452B-9D37-65C38F8C7E1F}"/>
    <cellStyle name="20% - Dekorfärg4 22 6 2" xfId="6632" xr:uid="{694F1D5B-00EB-44FC-BB8C-3DB548EE2358}"/>
    <cellStyle name="20% - Dekorfärg4 22 6 3" xfId="6633" xr:uid="{A87F166D-29A8-45A5-B82D-CE5D1470B891}"/>
    <cellStyle name="20% - Dekorfärg4 22 6_loan Q1 2013" xfId="6634" xr:uid="{7477ACC4-83DC-4660-93BA-93C6E3029D61}"/>
    <cellStyle name="20% - Dekorfärg4 22 7" xfId="6635" xr:uid="{8135441E-8164-4450-8FEE-89BBF86B3311}"/>
    <cellStyle name="20% - Dekorfärg4 22 7 2" xfId="6636" xr:uid="{5CE40D07-406F-448A-A3B6-0F6A34B70840}"/>
    <cellStyle name="20% - Dekorfärg4 22 7 3" xfId="6637" xr:uid="{DB5F76FB-42D1-4059-B1AE-FFAB885687F0}"/>
    <cellStyle name="20% - Dekorfärg4 22 7_loan Q1 2013" xfId="6638" xr:uid="{FC7B488D-359F-4332-974E-FC14BC8BF03D}"/>
    <cellStyle name="20% - Dekorfärg4 22 8" xfId="6639" xr:uid="{4FDF72B4-6167-4762-AADE-CC5432A7B2CD}"/>
    <cellStyle name="20% - Dekorfärg4 22 9" xfId="6640" xr:uid="{10EC6489-8D46-42C8-A34D-3ACC35A3145F}"/>
    <cellStyle name="20% - Dekorfärg4 22_3. Loans" xfId="6641" xr:uid="{D1E2508F-DB8A-4899-A1ED-304AAEC31738}"/>
    <cellStyle name="20% - Dekorfärg4 23" xfId="6642" xr:uid="{31E2EB2E-0F9D-48EB-A389-90151258977B}"/>
    <cellStyle name="20% - Dekorfärg4 23 10" xfId="6643" xr:uid="{D4B4C0B2-5674-4F79-833E-26B10817E41D}"/>
    <cellStyle name="20% - Dekorfärg4 23 11" xfId="34970" xr:uid="{B8FE766B-C663-4397-A2E2-F34F8A0C0301}"/>
    <cellStyle name="20% - Dekorfärg4 23 2" xfId="6644" xr:uid="{306B12AC-0ABF-4D8B-B63B-D1726F1863E3}"/>
    <cellStyle name="20% - Dekorfärg4 23 2 2" xfId="6645" xr:uid="{3204156B-0E70-4FDE-9BBF-80380460F37F}"/>
    <cellStyle name="20% - Dekorfärg4 23 2 2 2" xfId="6646" xr:uid="{6AD5D121-FAF2-42A5-9A52-E0BEFB4E7D94}"/>
    <cellStyle name="20% - Dekorfärg4 23 2 2_Antal banker" xfId="6647" xr:uid="{293C54CB-4B0B-4E96-8A2F-A983243322CA}"/>
    <cellStyle name="20% - Dekorfärg4 23 2 3" xfId="6648" xr:uid="{B3B09A1A-0F8A-45DE-A407-A5FD3BF16FBA}"/>
    <cellStyle name="20% - Dekorfärg4 23 2 4" xfId="31719" xr:uid="{21608FC8-04D4-4B45-AE50-FF84F6AD4A3E}"/>
    <cellStyle name="20% - Dekorfärg4 23 2_AFAB Per day" xfId="6649" xr:uid="{35D2C96C-46F2-4AF8-A9F4-F19520EA1CB5}"/>
    <cellStyle name="20% - Dekorfärg4 23 3" xfId="6650" xr:uid="{644BF6B0-21BB-406E-A0C1-6A363B7FE56D}"/>
    <cellStyle name="20% - Dekorfärg4 23 3 2" xfId="6651" xr:uid="{01E2F08B-8916-4B77-BC75-2A04B47C70EF}"/>
    <cellStyle name="20% - Dekorfärg4 23 3 3" xfId="6652" xr:uid="{3F2C7E62-1F6E-4EC8-9905-D9DAF7B5FB78}"/>
    <cellStyle name="20% - Dekorfärg4 23 3_AFAB Per day" xfId="6653" xr:uid="{774A0970-89B5-4DD4-826F-7A334901B6AD}"/>
    <cellStyle name="20% - Dekorfärg4 23 4" xfId="6654" xr:uid="{6711223D-D938-4F9E-93FF-88C04127C74E}"/>
    <cellStyle name="20% - Dekorfärg4 23 4 2" xfId="6655" xr:uid="{46BFA51B-0D37-4E70-8BCF-39A76242B3DC}"/>
    <cellStyle name="20% - Dekorfärg4 23 4 3" xfId="6656" xr:uid="{C6988942-3F03-4B1A-A8C1-3D1B23894A20}"/>
    <cellStyle name="20% - Dekorfärg4 23 4_AFAB Per day" xfId="6657" xr:uid="{79B3499C-3751-4148-A6F5-B809D87A4C15}"/>
    <cellStyle name="20% - Dekorfärg4 23 5" xfId="6658" xr:uid="{8228B139-A4FF-46B5-A548-C86EB18AF63F}"/>
    <cellStyle name="20% - Dekorfärg4 23 5 2" xfId="6659" xr:uid="{BFF30C37-041B-4E53-AC20-9804A13FE69F}"/>
    <cellStyle name="20% - Dekorfärg4 23 5 3" xfId="6660" xr:uid="{8C53E564-7489-4F11-BB14-37ACD2EF2207}"/>
    <cellStyle name="20% - Dekorfärg4 23 5_loan Q1 2013" xfId="6661" xr:uid="{8F745385-3471-4590-B3C6-7F517362832E}"/>
    <cellStyle name="20% - Dekorfärg4 23 6" xfId="6662" xr:uid="{03DF5A26-747B-4E9B-B96A-2D825D312386}"/>
    <cellStyle name="20% - Dekorfärg4 23 6 2" xfId="6663" xr:uid="{2AF87335-BA07-4B0C-AD30-2787099D8DA2}"/>
    <cellStyle name="20% - Dekorfärg4 23 6 3" xfId="6664" xr:uid="{AC91C231-C52C-4466-8F97-CC60059BF214}"/>
    <cellStyle name="20% - Dekorfärg4 23 6_loan Q1 2013" xfId="6665" xr:uid="{FE2863DE-61FD-4082-815F-F08E0CEBD597}"/>
    <cellStyle name="20% - Dekorfärg4 23 7" xfId="6666" xr:uid="{66A8F096-AD7D-4576-B4E7-8C04BD0C7000}"/>
    <cellStyle name="20% - Dekorfärg4 23 7 2" xfId="6667" xr:uid="{4A673157-1AAC-4385-8BE1-43054D50819E}"/>
    <cellStyle name="20% - Dekorfärg4 23 7 3" xfId="6668" xr:uid="{896B3DD8-892E-40E0-8C54-666B8200F95F}"/>
    <cellStyle name="20% - Dekorfärg4 23 7_loan Q1 2013" xfId="6669" xr:uid="{7EF28FE6-3487-4524-851C-3E81E39A00EF}"/>
    <cellStyle name="20% - Dekorfärg4 23 8" xfId="6670" xr:uid="{24181FCF-2466-43FC-860F-AB79BEBD0FC4}"/>
    <cellStyle name="20% - Dekorfärg4 23 9" xfId="6671" xr:uid="{884D98F7-4EFB-41B4-9DD5-5686ADFEB2F5}"/>
    <cellStyle name="20% - Dekorfärg4 23_3. Loans" xfId="6672" xr:uid="{E7D1B617-18EA-49E0-9CAC-922F5F016411}"/>
    <cellStyle name="20% - Dekorfärg4 24" xfId="6673" xr:uid="{08B3F9B6-AD6B-46A9-8302-F8D25CA5354B}"/>
    <cellStyle name="20% - Dekorfärg4 24 10" xfId="6674" xr:uid="{49F2A301-F589-4FFA-80D7-35241CB80DC9}"/>
    <cellStyle name="20% - Dekorfärg4 24 11" xfId="34971" xr:uid="{8C49FCEF-3C6D-4015-A5C9-A9394DAFB59F}"/>
    <cellStyle name="20% - Dekorfärg4 24 2" xfId="6675" xr:uid="{60C7CF8F-A640-4981-B52A-15857331E465}"/>
    <cellStyle name="20% - Dekorfärg4 24 2 2" xfId="6676" xr:uid="{6AF59C56-DE2D-48A3-BD47-DDA9F792DE22}"/>
    <cellStyle name="20% - Dekorfärg4 24 2 2 2" xfId="6677" xr:uid="{EDB8F510-77EF-45E7-87EB-44B29004E75E}"/>
    <cellStyle name="20% - Dekorfärg4 24 2 2_Antal banker" xfId="6678" xr:uid="{483153CD-647C-4BA1-ADBE-D096449EC33F}"/>
    <cellStyle name="20% - Dekorfärg4 24 2 3" xfId="6679" xr:uid="{E2D20CAC-EE68-43E4-B2D3-BBC59C0458DF}"/>
    <cellStyle name="20% - Dekorfärg4 24 2 4" xfId="31720" xr:uid="{E7C3FD7A-85B7-4EB4-AB50-813E19DC869B}"/>
    <cellStyle name="20% - Dekorfärg4 24 2_AFAB Per day" xfId="6680" xr:uid="{B65E385C-B39E-4499-B418-68A375A59A63}"/>
    <cellStyle name="20% - Dekorfärg4 24 3" xfId="6681" xr:uid="{580EFCA8-F928-4C13-88A2-B157D5C57B41}"/>
    <cellStyle name="20% - Dekorfärg4 24 3 2" xfId="6682" xr:uid="{0EA2FE5A-831D-4193-9D88-9F67D494EAF2}"/>
    <cellStyle name="20% - Dekorfärg4 24 3 3" xfId="6683" xr:uid="{75800DCC-7D80-425A-9733-05F6C270BB8B}"/>
    <cellStyle name="20% - Dekorfärg4 24 3_AFAB Per day" xfId="6684" xr:uid="{D867BA3A-8282-433F-A3D7-DBD7BABFA505}"/>
    <cellStyle name="20% - Dekorfärg4 24 4" xfId="6685" xr:uid="{2A7E1943-2FD5-4BAF-A6B4-2B90C939148E}"/>
    <cellStyle name="20% - Dekorfärg4 24 4 2" xfId="6686" xr:uid="{721D1DBF-A8EF-496D-857D-CC62EEB9BD2E}"/>
    <cellStyle name="20% - Dekorfärg4 24 4 3" xfId="6687" xr:uid="{B225CD43-ED49-44CD-AA79-0878F4A2DD7C}"/>
    <cellStyle name="20% - Dekorfärg4 24 4_AFAB Per day" xfId="6688" xr:uid="{D0B2ADDC-956B-438E-BDB8-FD0F080CFF8E}"/>
    <cellStyle name="20% - Dekorfärg4 24 5" xfId="6689" xr:uid="{97FD8BCB-CBF2-4298-8DDC-BCE652C2AB24}"/>
    <cellStyle name="20% - Dekorfärg4 24 5 2" xfId="6690" xr:uid="{93E7C524-770C-4E4F-B3F1-CAD5B164AFC8}"/>
    <cellStyle name="20% - Dekorfärg4 24 5 3" xfId="6691" xr:uid="{579E21F9-526B-4560-8A82-03EC1AEC01DA}"/>
    <cellStyle name="20% - Dekorfärg4 24 5_loan Q1 2013" xfId="6692" xr:uid="{8096A8A9-33CB-492C-94BE-02408084F577}"/>
    <cellStyle name="20% - Dekorfärg4 24 6" xfId="6693" xr:uid="{BE05190D-D222-40C6-9297-DF68C2345C93}"/>
    <cellStyle name="20% - Dekorfärg4 24 6 2" xfId="6694" xr:uid="{563F6192-CC2F-4D92-8F1F-20A5A33E70FF}"/>
    <cellStyle name="20% - Dekorfärg4 24 6 3" xfId="6695" xr:uid="{FED1228F-92EC-42AE-86B2-029CD0353710}"/>
    <cellStyle name="20% - Dekorfärg4 24 6_loan Q1 2013" xfId="6696" xr:uid="{24CD039B-9C95-4D1C-A2C4-D2906ACACB63}"/>
    <cellStyle name="20% - Dekorfärg4 24 7" xfId="6697" xr:uid="{5C7DF5AE-E041-45F6-88E3-DF5229F4D018}"/>
    <cellStyle name="20% - Dekorfärg4 24 7 2" xfId="6698" xr:uid="{5B607070-C815-4E9D-A1AB-89CE50FBF38F}"/>
    <cellStyle name="20% - Dekorfärg4 24 7 3" xfId="6699" xr:uid="{8460D993-5E76-49C8-970E-75C12175D65B}"/>
    <cellStyle name="20% - Dekorfärg4 24 7_loan Q1 2013" xfId="6700" xr:uid="{7328F0E3-B17A-4BBD-BCD8-28F75DFDCCB5}"/>
    <cellStyle name="20% - Dekorfärg4 24 8" xfId="6701" xr:uid="{2CECE478-8855-4EBB-A23D-81AA1424C7A8}"/>
    <cellStyle name="20% - Dekorfärg4 24 9" xfId="6702" xr:uid="{1F3580F4-4F00-4CE2-B59C-7055886AECFE}"/>
    <cellStyle name="20% - Dekorfärg4 24_3. Loans" xfId="6703" xr:uid="{D58C5071-1D18-4FA4-9E53-4D6E69BEC643}"/>
    <cellStyle name="20% - Dekorfärg4 25" xfId="6704" xr:uid="{2CECB77D-2EDC-4716-A659-2BF083A72C40}"/>
    <cellStyle name="20% - Dekorfärg4 25 10" xfId="6705" xr:uid="{0C228B48-CA54-4DB3-8D91-A934AB21051A}"/>
    <cellStyle name="20% - Dekorfärg4 25 11" xfId="34972" xr:uid="{39FD1466-C62A-4797-ADBA-4F1EFA3C2568}"/>
    <cellStyle name="20% - Dekorfärg4 25 2" xfId="6706" xr:uid="{AB470A68-26FA-4503-B481-2F17DFC82139}"/>
    <cellStyle name="20% - Dekorfärg4 25 2 2" xfId="6707" xr:uid="{931D7AF9-7F44-4E6F-9A90-DA8C3C05B72C}"/>
    <cellStyle name="20% - Dekorfärg4 25 2 2 2" xfId="6708" xr:uid="{E2FB7744-CBCB-4D2D-B0DB-9DE552F793F3}"/>
    <cellStyle name="20% - Dekorfärg4 25 2 2_Antal banker" xfId="6709" xr:uid="{10FCC5DD-3198-4F87-9664-9E921894A037}"/>
    <cellStyle name="20% - Dekorfärg4 25 2 3" xfId="6710" xr:uid="{9A97D15D-B05C-4FE0-8451-96A481C38B66}"/>
    <cellStyle name="20% - Dekorfärg4 25 2 4" xfId="31721" xr:uid="{ED25E04B-D231-4456-A232-A820F1EA573E}"/>
    <cellStyle name="20% - Dekorfärg4 25 2_AFAB Per day" xfId="6711" xr:uid="{FE5D7246-DE80-4847-9A08-B9FF0802CE84}"/>
    <cellStyle name="20% - Dekorfärg4 25 3" xfId="6712" xr:uid="{3D617D0F-57A0-4EB9-9553-47661E232FFF}"/>
    <cellStyle name="20% - Dekorfärg4 25 3 2" xfId="6713" xr:uid="{6A7D4F8A-2DAF-4A7F-9869-A7E5D3328882}"/>
    <cellStyle name="20% - Dekorfärg4 25 3 3" xfId="6714" xr:uid="{4056EA9D-053A-4D00-880C-35FFD2966BB1}"/>
    <cellStyle name="20% - Dekorfärg4 25 3_AFAB Per day" xfId="6715" xr:uid="{9C8726DD-44C2-462D-8078-1ACF5BD457A9}"/>
    <cellStyle name="20% - Dekorfärg4 25 4" xfId="6716" xr:uid="{1A7B6956-2E86-4F0B-9DAD-899D6AA3C8D6}"/>
    <cellStyle name="20% - Dekorfärg4 25 4 2" xfId="6717" xr:uid="{A95CE799-9068-4E85-885F-494C20968A84}"/>
    <cellStyle name="20% - Dekorfärg4 25 4 3" xfId="6718" xr:uid="{6EC1F975-0146-428D-8B1A-BD592DDE85FC}"/>
    <cellStyle name="20% - Dekorfärg4 25 4_AFAB Per day" xfId="6719" xr:uid="{39B2B395-CBC5-4622-8F99-C7561515B285}"/>
    <cellStyle name="20% - Dekorfärg4 25 5" xfId="6720" xr:uid="{1EB43DC6-F782-4897-9763-3193C48788D8}"/>
    <cellStyle name="20% - Dekorfärg4 25 5 2" xfId="6721" xr:uid="{8633052D-5B2E-4510-A8FD-AD6F30B35713}"/>
    <cellStyle name="20% - Dekorfärg4 25 5 3" xfId="6722" xr:uid="{31B3642F-F4A2-4CF7-AB9A-4B4CC4035E2F}"/>
    <cellStyle name="20% - Dekorfärg4 25 5_loan Q1 2013" xfId="6723" xr:uid="{A239EC1E-766F-41EB-BC21-43A7E885D747}"/>
    <cellStyle name="20% - Dekorfärg4 25 6" xfId="6724" xr:uid="{F42DAE19-B73B-4C81-81AE-8B6537A4B6C3}"/>
    <cellStyle name="20% - Dekorfärg4 25 6 2" xfId="6725" xr:uid="{6A011853-D24F-4C1C-A1D6-9AD2A5B76157}"/>
    <cellStyle name="20% - Dekorfärg4 25 6 3" xfId="6726" xr:uid="{7E672281-59FB-4CD9-95C8-D562B66D8B09}"/>
    <cellStyle name="20% - Dekorfärg4 25 6_loan Q1 2013" xfId="6727" xr:uid="{D9CC9C72-7186-4938-8E0F-14C053B20E25}"/>
    <cellStyle name="20% - Dekorfärg4 25 7" xfId="6728" xr:uid="{07BBB028-701E-45FD-848B-7D32B5600648}"/>
    <cellStyle name="20% - Dekorfärg4 25 7 2" xfId="6729" xr:uid="{CAAE3ED1-778F-47E2-BA9B-E5CA9A3248AD}"/>
    <cellStyle name="20% - Dekorfärg4 25 7 3" xfId="6730" xr:uid="{4829AEE0-3708-443B-B17F-13203C0CAD1B}"/>
    <cellStyle name="20% - Dekorfärg4 25 7_loan Q1 2013" xfId="6731" xr:uid="{2B8ECAB6-2228-4964-9860-0A269BE53B39}"/>
    <cellStyle name="20% - Dekorfärg4 25 8" xfId="6732" xr:uid="{AF4A493E-5559-4D51-B88E-F7503CFC8396}"/>
    <cellStyle name="20% - Dekorfärg4 25 9" xfId="6733" xr:uid="{228EA49F-7B1B-47CA-B978-1BAC4C0488E7}"/>
    <cellStyle name="20% - Dekorfärg4 25_3. Loans" xfId="6734" xr:uid="{FDAC21DE-284E-45E9-8A9A-424307BFD230}"/>
    <cellStyle name="20% - Dekorfärg4 26" xfId="6735" xr:uid="{E65EEE67-0892-4836-9C5C-E1CA3ADFE37D}"/>
    <cellStyle name="20% - Dekorfärg4 26 2" xfId="6736" xr:uid="{10430877-8357-40BA-B26C-FB70E018AAAF}"/>
    <cellStyle name="20% - Dekorfärg4 26 2 2" xfId="6737" xr:uid="{1DEC675A-BE46-4DA0-BAFD-CCB9226DA493}"/>
    <cellStyle name="20% - Dekorfärg4 26 2 2 2" xfId="6738" xr:uid="{22B92CAE-13B0-4A65-95EE-AC305FAF82E3}"/>
    <cellStyle name="20% - Dekorfärg4 26 2 2_Antal banker" xfId="6739" xr:uid="{C2F82D0F-2ACF-4F52-BCC4-1FA60F48A9D4}"/>
    <cellStyle name="20% - Dekorfärg4 26 2 3" xfId="6740" xr:uid="{D424C7A3-0F64-4ACB-B73D-02899CA11A5D}"/>
    <cellStyle name="20% - Dekorfärg4 26 2_AFAB Per day" xfId="6741" xr:uid="{74FD7284-0043-4D63-B6AE-471E3A5A3EEC}"/>
    <cellStyle name="20% - Dekorfärg4 26 3" xfId="6742" xr:uid="{DB28E1CA-3882-4EC9-8335-1E2CA0D49A32}"/>
    <cellStyle name="20% - Dekorfärg4 26 3 2" xfId="6743" xr:uid="{EAB0E6AD-EB13-4FFE-9D8A-5F8FFF24E236}"/>
    <cellStyle name="20% - Dekorfärg4 26 3 3" xfId="6744" xr:uid="{FDFD1253-B3DD-4327-A4F9-C3060031636C}"/>
    <cellStyle name="20% - Dekorfärg4 26 3_AFAB Per day" xfId="6745" xr:uid="{C5F3AAF0-84F2-4FF4-9A54-EBD7CF53BD3C}"/>
    <cellStyle name="20% - Dekorfärg4 26 4" xfId="6746" xr:uid="{7881195A-84CE-4691-A615-5D21DDE1208D}"/>
    <cellStyle name="20% - Dekorfärg4 26 4 2" xfId="6747" xr:uid="{57448C63-6E12-406E-BB27-8DD99C1A5B0C}"/>
    <cellStyle name="20% - Dekorfärg4 26 4 3" xfId="6748" xr:uid="{DBF9CC4D-3F70-41AB-9F52-C63786E4B835}"/>
    <cellStyle name="20% - Dekorfärg4 26 4_AFAB Per day" xfId="6749" xr:uid="{092A8C93-46B2-47E6-B1E7-334222D89D0F}"/>
    <cellStyle name="20% - Dekorfärg4 26 5" xfId="6750" xr:uid="{2C8CE586-9140-4AF2-A38C-FB6E9AAA540E}"/>
    <cellStyle name="20% - Dekorfärg4 26 5 2" xfId="6751" xr:uid="{06F073BD-609D-4EAD-9407-7B6AF07CFE8E}"/>
    <cellStyle name="20% - Dekorfärg4 26 5 3" xfId="6752" xr:uid="{86F1C821-19B0-462B-92AC-BB4DEC6A6530}"/>
    <cellStyle name="20% - Dekorfärg4 26 5_AFAB Per day" xfId="6753" xr:uid="{5768F99B-A8CA-4037-AD44-D192BF93553D}"/>
    <cellStyle name="20% - Dekorfärg4 26 6" xfId="6754" xr:uid="{A90A2471-D75C-438D-9138-CD8C30A5DA64}"/>
    <cellStyle name="20% - Dekorfärg4 26 6 2" xfId="6755" xr:uid="{EC152819-1157-48A2-9383-75936491C8A1}"/>
    <cellStyle name="20% - Dekorfärg4 26 6 3" xfId="6756" xr:uid="{6D76FD3B-7474-4657-8C73-BCEF3A1846E2}"/>
    <cellStyle name="20% - Dekorfärg4 26 6_loan Q1 2013" xfId="6757" xr:uid="{E87DFD7C-B5A4-47B3-A904-80355CFE5905}"/>
    <cellStyle name="20% - Dekorfärg4 26 7" xfId="6758" xr:uid="{D8658900-95B7-4294-B1FC-34FDF5561282}"/>
    <cellStyle name="20% - Dekorfärg4 26 7 2" xfId="6759" xr:uid="{DF28B4B1-1837-4BFE-B7C8-BABE3F279D31}"/>
    <cellStyle name="20% - Dekorfärg4 26 7 3" xfId="6760" xr:uid="{DE82F974-D9E3-4676-8706-0ED2A11838DF}"/>
    <cellStyle name="20% - Dekorfärg4 26 7_loan Q1 2013" xfId="6761" xr:uid="{2D4E4569-E174-4D41-8971-5E78DAB1CBF5}"/>
    <cellStyle name="20% - Dekorfärg4 26 8" xfId="6762" xr:uid="{0AAD6CDB-087B-4905-93B1-04CCCA4C2A49}"/>
    <cellStyle name="20% - Dekorfärg4 26 9" xfId="6763" xr:uid="{D4E01ABC-2A92-4631-BA72-C946664E02B9}"/>
    <cellStyle name="20% - Dekorfärg4 26_AFAB Per day" xfId="6764" xr:uid="{9DBC55D9-FD77-46EF-B9F2-7092C6D87FAF}"/>
    <cellStyle name="20% - Dekorfärg4 27" xfId="6765" xr:uid="{BAC87B03-682C-4897-AEEC-5BAE33D9B712}"/>
    <cellStyle name="20% - Dekorfärg4 27 2" xfId="6766" xr:uid="{F3D83C3C-B9A3-40D6-ADB3-67688670FF82}"/>
    <cellStyle name="20% - Dekorfärg4 27 2 2" xfId="6767" xr:uid="{C12958FE-C456-42CF-A50C-1AF10ABFD5BB}"/>
    <cellStyle name="20% - Dekorfärg4 27 2 3" xfId="6768" xr:uid="{44D78AE9-5E05-4141-BED0-0965E3347203}"/>
    <cellStyle name="20% - Dekorfärg4 27 2_AFAB Per day" xfId="6769" xr:uid="{B2999E65-988E-4DCA-8D7C-79427C6EFDA0}"/>
    <cellStyle name="20% - Dekorfärg4 27 3" xfId="6770" xr:uid="{65001BE8-5BAB-4E14-A460-85D11382CC54}"/>
    <cellStyle name="20% - Dekorfärg4 27 4" xfId="6771" xr:uid="{2164A349-0123-4DC7-9182-FCF9F2F87638}"/>
    <cellStyle name="20% - Dekorfärg4 27_AFAB Per day" xfId="6772" xr:uid="{EEB8C230-12C6-4A91-A67B-89123ED7747F}"/>
    <cellStyle name="20% - Dekorfärg4 28" xfId="6773" xr:uid="{AFC96B77-8980-4B29-B61F-732F53F5741E}"/>
    <cellStyle name="20% - Dekorfärg4 28 2" xfId="6774" xr:uid="{EB860AF7-F9BA-4CB8-B158-19C62E063792}"/>
    <cellStyle name="20% - Dekorfärg4 28 2 2" xfId="6775" xr:uid="{F3621281-EEE0-47F2-B9FB-F51B44BE8DFD}"/>
    <cellStyle name="20% - Dekorfärg4 28 2 3" xfId="6776" xr:uid="{32D6D18F-3C29-48BE-A326-EE213239070E}"/>
    <cellStyle name="20% - Dekorfärg4 28 2_AFAB Per day" xfId="6777" xr:uid="{6166F5FD-1C07-4E66-BE5D-E0ABDC9E258A}"/>
    <cellStyle name="20% - Dekorfärg4 28 3" xfId="6778" xr:uid="{F5BE6A8B-36E2-47CC-99EF-AD1BE9B780CC}"/>
    <cellStyle name="20% - Dekorfärg4 28 4" xfId="6779" xr:uid="{9541AE8C-F41A-4359-90C9-C34999F24F91}"/>
    <cellStyle name="20% - Dekorfärg4 28_AFAB Per day" xfId="6780" xr:uid="{2DD7237B-D4AB-4143-8372-33FAEE9AF840}"/>
    <cellStyle name="20% - Dekorfärg4 29" xfId="6781" xr:uid="{018F5AB5-1460-46CD-A80A-AB61D1987B06}"/>
    <cellStyle name="20% - Dekorfärg4 29 2" xfId="6782" xr:uid="{C6033156-3713-47B8-97C3-63FD2D631032}"/>
    <cellStyle name="20% - Dekorfärg4 29 2 2" xfId="6783" xr:uid="{1524EC5F-CE8B-4439-B0D5-CDE41B77C989}"/>
    <cellStyle name="20% - Dekorfärg4 29 2 3" xfId="6784" xr:uid="{5D42374E-26F3-45F5-B2C1-2228703D0D84}"/>
    <cellStyle name="20% - Dekorfärg4 29 2_AFAB Per day" xfId="6785" xr:uid="{A61291F2-3E94-49EB-A354-F64DCF1E24FC}"/>
    <cellStyle name="20% - Dekorfärg4 29 3" xfId="6786" xr:uid="{772053FC-FE36-4B37-8869-869C93F28CAD}"/>
    <cellStyle name="20% - Dekorfärg4 29 4" xfId="6787" xr:uid="{619E9D04-1902-4E26-8A2A-F81220C0DAB2}"/>
    <cellStyle name="20% - Dekorfärg4 29_AFAB Per day" xfId="6788" xr:uid="{57641806-63D1-41C4-828B-6DC89E44FBC0}"/>
    <cellStyle name="20% - Dekorfärg4 3" xfId="65" xr:uid="{C2823346-F469-40E2-B4AC-9544EF194E5F}"/>
    <cellStyle name="20% - Dekorfärg4 3 10" xfId="34973" xr:uid="{687EFF8A-A752-4B65-BCEF-CBABB0AEE7D8}"/>
    <cellStyle name="20% - Dekorfärg4 3 2" xfId="6789" xr:uid="{FF2BC0BC-6094-4B53-A778-95FBEBB83905}"/>
    <cellStyle name="20% - Dekorfärg4 3 2 2" xfId="6790" xr:uid="{82537DD5-3553-4E5C-8C84-07B00A81381A}"/>
    <cellStyle name="20% - Dekorfärg4 3 2 2 2" xfId="6791" xr:uid="{0208C5AC-01C5-4A47-82B4-0C4168E92923}"/>
    <cellStyle name="20% - Dekorfärg4 3 2 2 3" xfId="31722" xr:uid="{225C5FB9-D462-413C-BEF0-AB4F320358CA}"/>
    <cellStyle name="20% - Dekorfärg4 3 2 2_AFAB Per day" xfId="6792" xr:uid="{6799B609-726A-408C-ADAF-DEF290057539}"/>
    <cellStyle name="20% - Dekorfärg4 3 2 3" xfId="6793" xr:uid="{7923059F-C0F0-436B-8B7D-BE0EF1E62169}"/>
    <cellStyle name="20% - Dekorfärg4 3 2 3 2" xfId="6794" xr:uid="{2AD9915A-BA59-449B-8027-D67E1C50AE67}"/>
    <cellStyle name="20% - Dekorfärg4 3 2 3_AFAB Per day" xfId="6795" xr:uid="{6E89DB4C-8616-4139-BF1E-002BD8C9B01F}"/>
    <cellStyle name="20% - Dekorfärg4 3 2 4" xfId="6796" xr:uid="{1C7A7BCF-D8D0-4430-B2BA-69FC1DE9FEE2}"/>
    <cellStyle name="20% - Dekorfärg4 3 2 5" xfId="6797" xr:uid="{3E99D90C-0EE4-4058-BE66-93AD92EBF807}"/>
    <cellStyle name="20% - Dekorfärg4 3 2 6" xfId="31723" xr:uid="{9E9233FC-780E-4134-8557-7D4F3E0D9DF4}"/>
    <cellStyle name="20% - Dekorfärg4 3 2 7" xfId="34974" xr:uid="{1BA44F70-8F8E-4DCD-A539-9CDB76B7A7CF}"/>
    <cellStyle name="20% - Dekorfärg4 3 2 8" xfId="39488" xr:uid="{9DB84FAA-A3E3-4591-8FBB-48C93005D7A7}"/>
    <cellStyle name="20% - Dekorfärg4 3 2_3. Loans" xfId="6798" xr:uid="{F051229B-6ABF-4184-A3BB-5570CA405FF5}"/>
    <cellStyle name="20% - Dekorfärg4 3 3" xfId="6799" xr:uid="{F29ED6E7-075F-4192-AE40-3A9773D9E970}"/>
    <cellStyle name="20% - Dekorfärg4 3 3 2" xfId="6800" xr:uid="{5F9D05D8-C6F4-4AC5-9F7A-99B3B993816F}"/>
    <cellStyle name="20% - Dekorfärg4 3 3 2 2" xfId="6801" xr:uid="{770EF208-5517-45B4-915E-4FD2C59623EC}"/>
    <cellStyle name="20% - Dekorfärg4 3 3 2 3" xfId="31724" xr:uid="{631079E6-23D1-4BC1-BFE0-C11EB3BB3D8C}"/>
    <cellStyle name="20% - Dekorfärg4 3 3 2_AFAB Per day" xfId="6802" xr:uid="{9BC1AB22-69C0-4681-8342-1B5713E5325E}"/>
    <cellStyle name="20% - Dekorfärg4 3 3 3" xfId="6803" xr:uid="{C7D13B3D-DC56-47B9-9CD4-4272EDF46109}"/>
    <cellStyle name="20% - Dekorfärg4 3 3 3 2" xfId="6804" xr:uid="{433ADBA1-D746-451B-8198-4B67AB1789F2}"/>
    <cellStyle name="20% - Dekorfärg4 3 3 3_AFAB Per day" xfId="6805" xr:uid="{54BF6B8E-9F2C-447D-B769-8C7AE82DA5C8}"/>
    <cellStyle name="20% - Dekorfärg4 3 3 4" xfId="6806" xr:uid="{80200777-D2C8-4A44-9129-35073B48631E}"/>
    <cellStyle name="20% - Dekorfärg4 3 3 5" xfId="6807" xr:uid="{13E00A1D-AB87-447E-B421-91E2E161C01B}"/>
    <cellStyle name="20% - Dekorfärg4 3 3 6" xfId="31725" xr:uid="{4D6AEB81-CEA3-41D2-A1A8-3A277BC4EDF6}"/>
    <cellStyle name="20% - Dekorfärg4 3 3 7" xfId="34975" xr:uid="{68B7710A-26D2-4E0E-8B29-61C3ED66D234}"/>
    <cellStyle name="20% - Dekorfärg4 3 3 8" xfId="39487" xr:uid="{18612934-BEBE-4CD3-A04C-E22CE55A1F4A}"/>
    <cellStyle name="20% - Dekorfärg4 3 3_3. Loans" xfId="6808" xr:uid="{E55D274E-D824-47BB-A2DD-5F96211C0C2F}"/>
    <cellStyle name="20% - Dekorfärg4 3 4" xfId="6809" xr:uid="{124520B3-1B46-4300-A236-AA862A00237C}"/>
    <cellStyle name="20% - Dekorfärg4 3 4 2" xfId="6810" xr:uid="{5AF730FD-FFFA-4098-A9E6-97DE27F3F823}"/>
    <cellStyle name="20% - Dekorfärg4 3 4 2 2" xfId="6811" xr:uid="{8CAB51B4-22C9-4140-B00C-47F41C6D6D3A}"/>
    <cellStyle name="20% - Dekorfärg4 3 4 2_AFAB Per day" xfId="6812" xr:uid="{2AA6DB36-EF41-4AF2-945C-AD43FB0E5A92}"/>
    <cellStyle name="20% - Dekorfärg4 3 4 3" xfId="6813" xr:uid="{79C75982-C060-4F55-9843-220CAA962C53}"/>
    <cellStyle name="20% - Dekorfärg4 3 4 4" xfId="31726" xr:uid="{96363A39-A402-48D0-92C3-F0A5BEA11AD6}"/>
    <cellStyle name="20% - Dekorfärg4 3 4_AFAB Per day" xfId="6814" xr:uid="{AE5F0741-68E2-43D6-A3DF-1755E3D8BDFF}"/>
    <cellStyle name="20% - Dekorfärg4 3 5" xfId="6815" xr:uid="{F794DEBD-8792-4D43-98F9-223758A0E11D}"/>
    <cellStyle name="20% - Dekorfärg4 3 5 2" xfId="6816" xr:uid="{EBEFF6BE-C75E-4DCB-BC76-3FA33DB64F7D}"/>
    <cellStyle name="20% - Dekorfärg4 3 5 3" xfId="6817" xr:uid="{BA05B193-5E06-4172-A3CD-B75CF9FD02E7}"/>
    <cellStyle name="20% - Dekorfärg4 3 5_AFAB Per day" xfId="6818" xr:uid="{EA18132A-3EFD-436D-81F6-5EB8CCB5E28B}"/>
    <cellStyle name="20% - Dekorfärg4 3 6" xfId="6819" xr:uid="{38F0B1C6-D06C-4185-88A7-9E9425156877}"/>
    <cellStyle name="20% - Dekorfärg4 3 6 2" xfId="6820" xr:uid="{A9312382-7150-4D9C-9E3A-CDD515FECF84}"/>
    <cellStyle name="20% - Dekorfärg4 3 6 3" xfId="6821" xr:uid="{FEB12A59-E25C-4814-A0F6-C3993E076813}"/>
    <cellStyle name="20% - Dekorfärg4 3 6_AFAB Per day" xfId="6822" xr:uid="{72F978D7-D5B9-481A-8D35-DC3245F61EBA}"/>
    <cellStyle name="20% - Dekorfärg4 3 7" xfId="6823" xr:uid="{21D4CD98-8045-4EFD-A2B7-FB358B1FB45D}"/>
    <cellStyle name="20% - Dekorfärg4 3 7 2" xfId="6824" xr:uid="{E57FC523-8A38-4B83-A139-C32EDDB05674}"/>
    <cellStyle name="20% - Dekorfärg4 3 7 3" xfId="6825" xr:uid="{8BCA8EF7-A569-405E-9C07-6306F4C05D9D}"/>
    <cellStyle name="20% - Dekorfärg4 3 7_AFAB Per day" xfId="6826" xr:uid="{1BF2B40F-D7F0-4955-8E37-37EA5F7405B3}"/>
    <cellStyle name="20% - Dekorfärg4 3 8" xfId="6827" xr:uid="{F8999B70-742A-4E4B-A7D0-F3BB0C035BF3}"/>
    <cellStyle name="20% - Dekorfärg4 3 9" xfId="6828" xr:uid="{8FC3F189-9CC4-42CA-865D-D71255E1B68E}"/>
    <cellStyle name="20% - Dekorfärg4 3_3. Loans" xfId="6829" xr:uid="{A9FF8C02-5DD5-4233-A0B7-DD00E63AB6BE}"/>
    <cellStyle name="20% - Dekorfärg4 30" xfId="6830" xr:uid="{4959D965-CB29-4BC7-9F4B-8C90616F0B0A}"/>
    <cellStyle name="20% - Dekorfärg4 30 2" xfId="6831" xr:uid="{03CA50C2-E7C4-40C7-8868-48C782A8C56E}"/>
    <cellStyle name="20% - Dekorfärg4 30 2 2" xfId="6832" xr:uid="{3553A6B9-4706-4507-A012-DFA82C52F5DF}"/>
    <cellStyle name="20% - Dekorfärg4 30 2 3" xfId="6833" xr:uid="{64D9B73E-DE60-42D5-AECA-5B06D6E47EC1}"/>
    <cellStyle name="20% - Dekorfärg4 30 2_AFAB Per day" xfId="6834" xr:uid="{84673991-BE30-43CE-809F-A558891A64D4}"/>
    <cellStyle name="20% - Dekorfärg4 30 3" xfId="6835" xr:uid="{63BB7850-82E8-41BF-B2BF-3CFC1E96C9FE}"/>
    <cellStyle name="20% - Dekorfärg4 30 4" xfId="6836" xr:uid="{B297D6A7-1061-4F85-926B-A390C15F41B1}"/>
    <cellStyle name="20% - Dekorfärg4 30_AFAB Per day" xfId="6837" xr:uid="{B7FAC385-439E-4103-8D80-8A29E2D60CC6}"/>
    <cellStyle name="20% - Dekorfärg4 31" xfId="6838" xr:uid="{491C3FA5-B04D-431F-B7B6-AB00A0FB2632}"/>
    <cellStyle name="20% - Dekorfärg4 31 2" xfId="6839" xr:uid="{D116CB88-B5C8-4C82-8B88-A8C756E55387}"/>
    <cellStyle name="20% - Dekorfärg4 31 2 2" xfId="6840" xr:uid="{72CD33AB-70D5-4536-83C5-BB82B81BD4D4}"/>
    <cellStyle name="20% - Dekorfärg4 31 2_AFAB Per day" xfId="6841" xr:uid="{6E90860E-D7AE-4B3F-91C0-23FD6F26DF08}"/>
    <cellStyle name="20% - Dekorfärg4 31 3" xfId="6842" xr:uid="{DB15699C-024E-41A4-B5EB-D36D7D85E9D8}"/>
    <cellStyle name="20% - Dekorfärg4 31_AFAB Per day" xfId="6843" xr:uid="{5067BAE2-4F81-447B-9033-5BF430D331FB}"/>
    <cellStyle name="20% - Dekorfärg4 32" xfId="6844" xr:uid="{F9EBB1C0-4A4E-4312-AE07-D6D204F859C7}"/>
    <cellStyle name="20% - Dekorfärg4 32 2" xfId="6845" xr:uid="{25FFC162-BB76-4769-AF1C-4E0BFCF14BC9}"/>
    <cellStyle name="20% - Dekorfärg4 32 3" xfId="6846" xr:uid="{230330A8-52C0-494F-8B26-17A0605ADFAA}"/>
    <cellStyle name="20% - Dekorfärg4 32_AFAB Per day" xfId="6847" xr:uid="{D23BD895-322E-4D20-83E9-FBA655C5CFA5}"/>
    <cellStyle name="20% - Dekorfärg4 33" xfId="6848" xr:uid="{202A6ADC-814A-49FF-A769-B70C0BE92FBA}"/>
    <cellStyle name="20% - Dekorfärg4 33 2" xfId="6849" xr:uid="{E3BC8817-C923-4EEF-BD31-940B26EB87CE}"/>
    <cellStyle name="20% - Dekorfärg4 33 3" xfId="6850" xr:uid="{1846D2D0-BAEB-4EB8-B640-4C409FFDD0AA}"/>
    <cellStyle name="20% - Dekorfärg4 33_AFAB Per day" xfId="6851" xr:uid="{6F757EA3-B9E1-47AC-9EEE-5A1EA3E59761}"/>
    <cellStyle name="20% - Dekorfärg4 34" xfId="6852" xr:uid="{63F73E35-A146-437E-9AD0-802096DB82D2}"/>
    <cellStyle name="20% - Dekorfärg4 34 2" xfId="6853" xr:uid="{23C190A7-4A97-4C87-ACD0-E4667F36AB37}"/>
    <cellStyle name="20% - Dekorfärg4 34 3" xfId="6854" xr:uid="{7E918166-C861-43B7-A87C-FE47DC7799DD}"/>
    <cellStyle name="20% - Dekorfärg4 34_AFAB Per day" xfId="6855" xr:uid="{91F36ECC-4C08-48D4-A1F9-091D9146B311}"/>
    <cellStyle name="20% - Dekorfärg4 35" xfId="6856" xr:uid="{FE5ADC6C-7E55-438D-AFD3-FF1CD5BE73F7}"/>
    <cellStyle name="20% - Dekorfärg4 35 2" xfId="6857" xr:uid="{37A6A3AC-5F29-4353-8762-49D7B0862F2E}"/>
    <cellStyle name="20% - Dekorfärg4 35 3" xfId="6858" xr:uid="{34D7836B-AAE4-4B43-8EBF-1C2E39BAE13A}"/>
    <cellStyle name="20% - Dekorfärg4 35_AFAB Per day" xfId="6859" xr:uid="{C07440B6-24AC-4A1C-A178-B872569B0DBD}"/>
    <cellStyle name="20% - Dekorfärg4 36" xfId="6860" xr:uid="{71305B78-6D76-4298-AD8E-9B559285B43A}"/>
    <cellStyle name="20% - Dekorfärg4 36 2" xfId="6861" xr:uid="{D4AB51BB-1D60-432E-BF5C-58113A942C20}"/>
    <cellStyle name="20% - Dekorfärg4 36 3" xfId="6862" xr:uid="{CBDEB256-2032-4385-940A-AF9140E995C1}"/>
    <cellStyle name="20% - Dekorfärg4 36_AFAB Per day" xfId="6863" xr:uid="{1B541C54-50AD-4EDD-B128-FF1227D65A84}"/>
    <cellStyle name="20% - Dekorfärg4 37" xfId="6864" xr:uid="{9C25C970-E407-425C-A549-3926F76F6C04}"/>
    <cellStyle name="20% - Dekorfärg4 37 2" xfId="6865" xr:uid="{8DEC5B48-4F82-465C-B93C-95F86DD3C317}"/>
    <cellStyle name="20% - Dekorfärg4 37 3" xfId="6866" xr:uid="{9A718FF1-CDFD-49F5-BB6F-D382211F8805}"/>
    <cellStyle name="20% - Dekorfärg4 37_AFAB Per day" xfId="6867" xr:uid="{2EC29900-3472-4B94-BC38-532A1F97B7EC}"/>
    <cellStyle name="20% - Dekorfärg4 38" xfId="6868" xr:uid="{8D240D21-1CE6-426C-AF14-88087AD795F2}"/>
    <cellStyle name="20% - Dekorfärg4 38 2" xfId="6869" xr:uid="{7D11EF73-60E8-4672-BD04-BD3509A81659}"/>
    <cellStyle name="20% - Dekorfärg4 38 3" xfId="6870" xr:uid="{9F9B05A1-079A-4E94-B007-00990DE066E5}"/>
    <cellStyle name="20% - Dekorfärg4 38_AFAB Per day" xfId="6871" xr:uid="{DC251A78-91A9-4B9B-8562-E44F689CB0B3}"/>
    <cellStyle name="20% - Dekorfärg4 39" xfId="6872" xr:uid="{E35EF137-2946-4393-A0BF-FF15AB7FE2C7}"/>
    <cellStyle name="20% - Dekorfärg4 39 2" xfId="6873" xr:uid="{B7EB1732-48B2-4386-ABF0-3A537C57364D}"/>
    <cellStyle name="20% - Dekorfärg4 39 3" xfId="6874" xr:uid="{024F0FD7-B855-4595-892A-7EE2F3ACDAE8}"/>
    <cellStyle name="20% - Dekorfärg4 39_AFAB Per day" xfId="6875" xr:uid="{DD2ABED0-4C33-4DB3-9939-6C6EB66CB4E5}"/>
    <cellStyle name="20% - Dekorfärg4 4" xfId="66" xr:uid="{C2655DE9-9EE0-4189-A2E4-E624DE0CE004}"/>
    <cellStyle name="20% - Dekorfärg4 4 10" xfId="34976" xr:uid="{80CC6583-1B9C-44A2-90E7-4EDFDE839456}"/>
    <cellStyle name="20% - Dekorfärg4 4 2" xfId="6876" xr:uid="{C8224AEA-3E7E-438D-B105-23678E32909B}"/>
    <cellStyle name="20% - Dekorfärg4 4 2 2" xfId="6877" xr:uid="{EC79F804-7B77-4DE2-94F4-68A4BBD83785}"/>
    <cellStyle name="20% - Dekorfärg4 4 2 2 2" xfId="6878" xr:uid="{BE1BD8C7-B07A-4613-9AAD-8116B80AB691}"/>
    <cellStyle name="20% - Dekorfärg4 4 2 2 3" xfId="31727" xr:uid="{60A9F760-E8F4-4B23-8789-68C0D665F0E3}"/>
    <cellStyle name="20% - Dekorfärg4 4 2 2_AFAB Per day" xfId="6879" xr:uid="{CD53A809-4DC5-463B-A54C-C898D3CD9004}"/>
    <cellStyle name="20% - Dekorfärg4 4 2 3" xfId="6880" xr:uid="{C6FD957D-BAD9-4848-AFE3-02FB1665D06E}"/>
    <cellStyle name="20% - Dekorfärg4 4 2 3 2" xfId="6881" xr:uid="{17C4713E-1CBD-42F5-B7F7-1DEBCD37CAA5}"/>
    <cellStyle name="20% - Dekorfärg4 4 2 3_AFAB Per day" xfId="6882" xr:uid="{62A245AA-57A7-4625-981D-0CE8B709A9FA}"/>
    <cellStyle name="20% - Dekorfärg4 4 2 4" xfId="6883" xr:uid="{B130DCE4-D0E2-4A3F-9843-64621ECE5500}"/>
    <cellStyle name="20% - Dekorfärg4 4 2 5" xfId="6884" xr:uid="{3F96C333-D16E-4465-8052-45B7345A3399}"/>
    <cellStyle name="20% - Dekorfärg4 4 2 6" xfId="31728" xr:uid="{86E0BA72-D899-4E19-AB27-D2B679523F1E}"/>
    <cellStyle name="20% - Dekorfärg4 4 2 7" xfId="34977" xr:uid="{33091F28-EBB8-4E67-B9E1-A0616E5844F6}"/>
    <cellStyle name="20% - Dekorfärg4 4 2 8" xfId="39486" xr:uid="{3190A01D-1005-4CD5-9BAC-4BB6D987258F}"/>
    <cellStyle name="20% - Dekorfärg4 4 2_3. Loans" xfId="6885" xr:uid="{C7D88F43-9D64-41F1-8E85-3B283E67F304}"/>
    <cellStyle name="20% - Dekorfärg4 4 3" xfId="6886" xr:uid="{675564C3-F7A5-49EF-94FE-C281481DCBC0}"/>
    <cellStyle name="20% - Dekorfärg4 4 3 2" xfId="6887" xr:uid="{7680FF2C-9D88-43EE-9018-862A76ED2139}"/>
    <cellStyle name="20% - Dekorfärg4 4 3 2 2" xfId="6888" xr:uid="{10AA0700-6440-4058-93EB-45F5C3AA044E}"/>
    <cellStyle name="20% - Dekorfärg4 4 3 2 3" xfId="31729" xr:uid="{CFE26D1F-283A-4D1B-BDF2-430C8785D939}"/>
    <cellStyle name="20% - Dekorfärg4 4 3 2_AFAB Per day" xfId="6889" xr:uid="{E617157C-2D1A-473C-930F-E29DCC13304F}"/>
    <cellStyle name="20% - Dekorfärg4 4 3 3" xfId="6890" xr:uid="{BA427EED-0D5C-4AE0-B398-7F0546FE5276}"/>
    <cellStyle name="20% - Dekorfärg4 4 3 3 2" xfId="6891" xr:uid="{3ABE50D3-9918-4E74-9AF4-F6ED35056B43}"/>
    <cellStyle name="20% - Dekorfärg4 4 3 3_AFAB Per day" xfId="6892" xr:uid="{9047D1EF-4374-4BD8-82BE-DFCA388AD639}"/>
    <cellStyle name="20% - Dekorfärg4 4 3 4" xfId="6893" xr:uid="{4D7255A4-9BFE-4468-9E8C-64894F01DD46}"/>
    <cellStyle name="20% - Dekorfärg4 4 3 5" xfId="6894" xr:uid="{768A1008-341E-4B91-B923-13289CBACAAB}"/>
    <cellStyle name="20% - Dekorfärg4 4 3 6" xfId="31730" xr:uid="{1BA68A09-24DB-4297-A2E5-3416BF13A40F}"/>
    <cellStyle name="20% - Dekorfärg4 4 3 7" xfId="34978" xr:uid="{731C9D8A-7AF2-406D-BF15-875DCB125028}"/>
    <cellStyle name="20% - Dekorfärg4 4 3 8" xfId="39485" xr:uid="{C3C174B3-2DF4-49C8-87FD-F8AC90A176F3}"/>
    <cellStyle name="20% - Dekorfärg4 4 3_3. Loans" xfId="6895" xr:uid="{319AC8DC-72B4-4FA7-A533-976C77432D16}"/>
    <cellStyle name="20% - Dekorfärg4 4 4" xfId="6896" xr:uid="{74C870E4-157F-42E9-9B35-75B5644B377A}"/>
    <cellStyle name="20% - Dekorfärg4 4 4 2" xfId="6897" xr:uid="{55D730D3-5EE4-4CF1-8170-F4122CD38203}"/>
    <cellStyle name="20% - Dekorfärg4 4 4 2 2" xfId="6898" xr:uid="{B57F9810-924D-46EB-8DEB-A9EF5B3F0AE4}"/>
    <cellStyle name="20% - Dekorfärg4 4 4 2_AFAB Per day" xfId="6899" xr:uid="{471C975E-B507-4742-8EAA-A4A1224BD30B}"/>
    <cellStyle name="20% - Dekorfärg4 4 4 3" xfId="6900" xr:uid="{6D9231EE-0D90-4535-8110-C732757B5789}"/>
    <cellStyle name="20% - Dekorfärg4 4 4 4" xfId="31731" xr:uid="{FAFEC2DF-85AC-40AB-8349-385505F7D9A5}"/>
    <cellStyle name="20% - Dekorfärg4 4 4_AFAB Per day" xfId="6901" xr:uid="{22918BDC-B6B2-436B-8D40-D512E0C656E4}"/>
    <cellStyle name="20% - Dekorfärg4 4 5" xfId="6902" xr:uid="{1552A50D-9625-4DA9-8380-020F77B4491E}"/>
    <cellStyle name="20% - Dekorfärg4 4 5 2" xfId="6903" xr:uid="{78417FA0-52AF-4F45-B203-473EA9DFB83A}"/>
    <cellStyle name="20% - Dekorfärg4 4 5 3" xfId="6904" xr:uid="{056459DB-85FD-4AFA-A44F-B9CBC4B84EF6}"/>
    <cellStyle name="20% - Dekorfärg4 4 5_AFAB Per day" xfId="6905" xr:uid="{AA863DF1-8170-4E45-BF2F-54E74B475E83}"/>
    <cellStyle name="20% - Dekorfärg4 4 6" xfId="6906" xr:uid="{AC131356-2347-47ED-9A95-E1FE985A836E}"/>
    <cellStyle name="20% - Dekorfärg4 4 6 2" xfId="6907" xr:uid="{06CB9835-C551-40FA-B0AE-34580F82A90E}"/>
    <cellStyle name="20% - Dekorfärg4 4 6 3" xfId="6908" xr:uid="{C138D3DD-A2E1-4244-882A-C6BED158996E}"/>
    <cellStyle name="20% - Dekorfärg4 4 6_AFAB Per day" xfId="6909" xr:uid="{2B6A862C-4725-49EE-B6AE-6CC0FAC3C801}"/>
    <cellStyle name="20% - Dekorfärg4 4 7" xfId="6910" xr:uid="{1111F6F5-018E-49BA-B4FC-D3B04F08F834}"/>
    <cellStyle name="20% - Dekorfärg4 4 7 2" xfId="6911" xr:uid="{5BDBE5CC-28A4-4587-99BA-483463BFA11A}"/>
    <cellStyle name="20% - Dekorfärg4 4 7 3" xfId="6912" xr:uid="{F6EC4459-BEBC-40D5-A14F-767097602A1A}"/>
    <cellStyle name="20% - Dekorfärg4 4 7_AFAB Per day" xfId="6913" xr:uid="{4F6CE531-19DC-461C-92DC-86DBEF13BE72}"/>
    <cellStyle name="20% - Dekorfärg4 4 8" xfId="6914" xr:uid="{09557866-9EAF-4B0C-972D-21CAD1C5F770}"/>
    <cellStyle name="20% - Dekorfärg4 4 9" xfId="6915" xr:uid="{748B384E-FDD4-4DB6-A566-665506AF2B31}"/>
    <cellStyle name="20% - Dekorfärg4 4_3. Loans" xfId="6916" xr:uid="{29C703E9-B649-4286-8569-70C02EB74022}"/>
    <cellStyle name="20% - Dekorfärg4 40" xfId="6917" xr:uid="{584C9CDF-ED48-4CF8-985B-F39C826CAC47}"/>
    <cellStyle name="20% - Dekorfärg4 40 2" xfId="6918" xr:uid="{D2F898C3-9B44-4889-9BB4-BC2FB42B1A39}"/>
    <cellStyle name="20% - Dekorfärg4 40 3" xfId="6919" xr:uid="{3DAF0179-32C4-4C02-9524-75710E34F1DB}"/>
    <cellStyle name="20% - Dekorfärg4 40_AFAB Per day" xfId="6920" xr:uid="{6E512FE7-BE70-45E3-B35D-EC6DEC3C2B15}"/>
    <cellStyle name="20% - Dekorfärg4 41" xfId="6921" xr:uid="{E0AD0B2A-B28A-487D-84C4-77CEC020FD5A}"/>
    <cellStyle name="20% - Dekorfärg4 41 2" xfId="6922" xr:uid="{C655FDBE-2C24-4166-9CF1-B1859EB3FE38}"/>
    <cellStyle name="20% - Dekorfärg4 41 3" xfId="6923" xr:uid="{69EB815E-D1AA-48B6-8F30-59815DB17FE7}"/>
    <cellStyle name="20% - Dekorfärg4 41_AFAB Per day" xfId="6924" xr:uid="{01A97E6E-DFB7-46F1-9BC0-877CA9112DF7}"/>
    <cellStyle name="20% - Dekorfärg4 42" xfId="6925" xr:uid="{11C878DC-2004-4671-8970-E2A45603062B}"/>
    <cellStyle name="20% - Dekorfärg4 42 2" xfId="6926" xr:uid="{83FD214E-E2CB-4689-8B73-0B650718CBB4}"/>
    <cellStyle name="20% - Dekorfärg4 42 3" xfId="6927" xr:uid="{3518F56B-C943-4BEA-A21E-C3F059166DDA}"/>
    <cellStyle name="20% - Dekorfärg4 42_AFAB Per day" xfId="6928" xr:uid="{8806E116-1FE5-4C35-8D4B-5DD3C8158FE8}"/>
    <cellStyle name="20% - Dekorfärg4 43" xfId="6929" xr:uid="{51D2F813-F565-43B7-9B93-6141CD1E432A}"/>
    <cellStyle name="20% - Dekorfärg4 43 2" xfId="6930" xr:uid="{84629632-A727-4B20-B1FB-A93AD1EF17D7}"/>
    <cellStyle name="20% - Dekorfärg4 43 3" xfId="6931" xr:uid="{1FCAAC1F-A205-4203-8CBC-E058BD1FC53E}"/>
    <cellStyle name="20% - Dekorfärg4 43_4. Current+Paid no Mortg" xfId="6932" xr:uid="{98B6C4C4-3005-4A8B-A3F3-84C5DC0226BA}"/>
    <cellStyle name="20% - Dekorfärg4 44" xfId="6933" xr:uid="{147275FC-AC40-46B0-9299-7319B2952E59}"/>
    <cellStyle name="20% - Dekorfärg4 44 2" xfId="6934" xr:uid="{59D5A080-9EEB-4DBB-98FB-4D6EADF9943A}"/>
    <cellStyle name="20% - Dekorfärg4 44 3" xfId="6935" xr:uid="{AC6EA50D-546D-495A-BF33-2647FFFC7A33}"/>
    <cellStyle name="20% - Dekorfärg4 44_3. Loans" xfId="6936" xr:uid="{3F9C2F83-C660-40AA-A59F-FD733F1ECE9A}"/>
    <cellStyle name="20% - Dekorfärg4 45" xfId="6937" xr:uid="{69586819-AE39-4177-ABE1-E9D0D6B3F2EA}"/>
    <cellStyle name="20% - Dekorfärg4 45 2" xfId="6938" xr:uid="{9D44E096-90E1-4059-824A-D10BE319CE33}"/>
    <cellStyle name="20% - Dekorfärg4 45 3" xfId="6939" xr:uid="{7E72A354-AD5A-445D-8187-6A2172D5A01C}"/>
    <cellStyle name="20% - Dekorfärg4 45_3. Loans" xfId="6940" xr:uid="{39AB7E0A-8E24-442C-B461-2AE9F5F29E1D}"/>
    <cellStyle name="20% - Dekorfärg4 46" xfId="6941" xr:uid="{3EAFBAB0-F906-461E-8BCE-B8BB48965413}"/>
    <cellStyle name="20% - Dekorfärg4 46 2" xfId="6942" xr:uid="{3A5FBFC9-C56D-4EE7-B895-9760FD696AF8}"/>
    <cellStyle name="20% - Dekorfärg4 46 3" xfId="6943" xr:uid="{7F42A919-4804-4D15-A8B4-0F683DE8C936}"/>
    <cellStyle name="20% - Dekorfärg4 46_3. Loans" xfId="6944" xr:uid="{505163E8-FC79-4F8E-82F1-AFACC8ABDF8D}"/>
    <cellStyle name="20% - Dekorfärg4 47" xfId="6945" xr:uid="{771E3ABF-3907-4430-A1B0-E6D104FD4285}"/>
    <cellStyle name="20% - Dekorfärg4 47 2" xfId="6946" xr:uid="{A6072336-A11A-4E1E-9F67-D81262973613}"/>
    <cellStyle name="20% - Dekorfärg4 47 3" xfId="6947" xr:uid="{6532F09A-BE4A-4DCF-B354-B85B97ED8705}"/>
    <cellStyle name="20% - Dekorfärg4 47_3. Loans" xfId="6948" xr:uid="{202984FD-53A5-4BDB-ACAC-934BA06B41F5}"/>
    <cellStyle name="20% - Dekorfärg4 48" xfId="6949" xr:uid="{A0350C2E-977E-4D4E-857A-FB832F0E1E7F}"/>
    <cellStyle name="20% - Dekorfärg4 48 2" xfId="6950" xr:uid="{A2D8B6E6-A0C9-405F-8115-98C6B8EBA3BD}"/>
    <cellStyle name="20% - Dekorfärg4 48 3" xfId="6951" xr:uid="{9AB50669-0817-49B6-B268-93312E5F849F}"/>
    <cellStyle name="20% - Dekorfärg4 48_3. Loans" xfId="6952" xr:uid="{3FAFCCB0-E8D3-4FF3-90C4-2E385DEE9F5E}"/>
    <cellStyle name="20% - Dekorfärg4 49" xfId="6953" xr:uid="{D9636A03-BAB4-4272-BF22-8B54CAD2112C}"/>
    <cellStyle name="20% - Dekorfärg4 49 2" xfId="6954" xr:uid="{48409FC1-14FE-4549-A061-156F64FA73B1}"/>
    <cellStyle name="20% - Dekorfärg4 49 3" xfId="6955" xr:uid="{A2981F32-B233-4A5C-8797-6CD467021909}"/>
    <cellStyle name="20% - Dekorfärg4 49_3. Loans" xfId="6956" xr:uid="{B2A07048-6CBB-4FD9-8682-EB52B04314C2}"/>
    <cellStyle name="20% - Dekorfärg4 5" xfId="6957" xr:uid="{F91D13F4-547D-4159-AF11-B79E8FFEEB5C}"/>
    <cellStyle name="20% - Dekorfärg4 5 10" xfId="34979" xr:uid="{BF030FEC-5F23-4C8E-80A0-AB15DC352597}"/>
    <cellStyle name="20% - Dekorfärg4 5 2" xfId="6958" xr:uid="{EFCCF54E-5087-428A-8AA5-5C0C2DF08066}"/>
    <cellStyle name="20% - Dekorfärg4 5 2 2" xfId="6959" xr:uid="{9E0D713A-F407-4405-BC27-D9B09337D6C0}"/>
    <cellStyle name="20% - Dekorfärg4 5 2 2 2" xfId="6960" xr:uid="{D3076D6C-6E79-446C-A96B-F45B8077C96F}"/>
    <cellStyle name="20% - Dekorfärg4 5 2 2 3" xfId="31732" xr:uid="{BA2376F5-38E4-43D8-847E-BB9A1A34DB1D}"/>
    <cellStyle name="20% - Dekorfärg4 5 2 2_3. Loans" xfId="6961" xr:uid="{428A8C4F-EA0F-4854-8461-32ACDA430738}"/>
    <cellStyle name="20% - Dekorfärg4 5 2 3" xfId="6962" xr:uid="{22CE1DE6-C0C2-4EC7-98F6-AD4D71164231}"/>
    <cellStyle name="20% - Dekorfärg4 5 2 3 2" xfId="6963" xr:uid="{26DCE524-9116-483B-A4A7-F8C7F0F8011E}"/>
    <cellStyle name="20% - Dekorfärg4 5 2 3_3. Loans" xfId="6964" xr:uid="{2AC9268B-1256-4B47-84E4-18B385388926}"/>
    <cellStyle name="20% - Dekorfärg4 5 2 4" xfId="6965" xr:uid="{7231175A-4D85-49C2-BD89-A90E0BF5995B}"/>
    <cellStyle name="20% - Dekorfärg4 5 2 5" xfId="6966" xr:uid="{19D9B7EC-23CD-4AF0-8449-D80D65F9505B}"/>
    <cellStyle name="20% - Dekorfärg4 5 2 6" xfId="31733" xr:uid="{9FEC5E8D-EAA5-4437-9D08-143EDFEEEC5D}"/>
    <cellStyle name="20% - Dekorfärg4 5 2 7" xfId="34980" xr:uid="{0A4AEE66-9D15-49D7-8982-8A902E4ADC93}"/>
    <cellStyle name="20% - Dekorfärg4 5 2 8" xfId="39484" xr:uid="{5A3CA352-2451-4D3D-A40B-EA6B7F02C775}"/>
    <cellStyle name="20% - Dekorfärg4 5 2_3. Loans" xfId="6967" xr:uid="{669109E0-F50E-41FE-A005-1F2BAC123F69}"/>
    <cellStyle name="20% - Dekorfärg4 5 3" xfId="6968" xr:uid="{963B2D70-3CF0-4BEC-B2B5-D0FEDACB0B4B}"/>
    <cellStyle name="20% - Dekorfärg4 5 3 2" xfId="6969" xr:uid="{1FFC4A12-1F87-4C05-BAEA-CFACE264D983}"/>
    <cellStyle name="20% - Dekorfärg4 5 3 2 2" xfId="6970" xr:uid="{35E207C3-4E64-43C1-8E5C-577FC59D5642}"/>
    <cellStyle name="20% - Dekorfärg4 5 3 2_3. Loans" xfId="6971" xr:uid="{393694D7-E840-4A60-B787-1C5D6273286A}"/>
    <cellStyle name="20% - Dekorfärg4 5 3 3" xfId="6972" xr:uid="{D81E6FB9-2BDC-49DC-AD07-24C1652D7584}"/>
    <cellStyle name="20% - Dekorfärg4 5 3 4" xfId="31734" xr:uid="{8E586E7C-E092-4F66-B442-5420FF1CA614}"/>
    <cellStyle name="20% - Dekorfärg4 5 3_3. Loans" xfId="6973" xr:uid="{44931F9F-6E2C-485A-9640-050C1CF3871E}"/>
    <cellStyle name="20% - Dekorfärg4 5 4" xfId="6974" xr:uid="{52DF3C02-27FF-4A1F-89CC-B1F02BD4A824}"/>
    <cellStyle name="20% - Dekorfärg4 5 4 2" xfId="6975" xr:uid="{B33E89A6-8C3F-44DC-86EB-EFB47BF3051F}"/>
    <cellStyle name="20% - Dekorfärg4 5 4 3" xfId="6976" xr:uid="{BB4F5DC8-4066-45CF-B147-2DF165F966F6}"/>
    <cellStyle name="20% - Dekorfärg4 5 4_3. Loans" xfId="6977" xr:uid="{0ADD8DE6-B54C-4B3F-B926-B7F57E6A2C91}"/>
    <cellStyle name="20% - Dekorfärg4 5 5" xfId="6978" xr:uid="{A115410D-631B-4CBA-AEF6-554F22432F51}"/>
    <cellStyle name="20% - Dekorfärg4 5 5 2" xfId="6979" xr:uid="{3E552088-F2D2-4751-8DA4-CD74175EA655}"/>
    <cellStyle name="20% - Dekorfärg4 5 5 3" xfId="6980" xr:uid="{0E383F06-AC4F-4277-BF3A-D5D34BA5399C}"/>
    <cellStyle name="20% - Dekorfärg4 5 5_3. Loans" xfId="6981" xr:uid="{5252196F-3AD2-4B66-940A-0609BEBD4F04}"/>
    <cellStyle name="20% - Dekorfärg4 5 6" xfId="6982" xr:uid="{CAF69803-BFF4-4981-965F-9AAB329DC7B3}"/>
    <cellStyle name="20% - Dekorfärg4 5 6 2" xfId="6983" xr:uid="{9DA30B6A-B392-490E-B927-4E8D7B09C0CD}"/>
    <cellStyle name="20% - Dekorfärg4 5 6 3" xfId="6984" xr:uid="{A03257CA-E261-49F8-9CBF-5F2591880B1B}"/>
    <cellStyle name="20% - Dekorfärg4 5 6_3. Loans" xfId="6985" xr:uid="{C022EFF2-F775-4FE9-B78C-A2E1BF7A2C9C}"/>
    <cellStyle name="20% - Dekorfärg4 5 7" xfId="6986" xr:uid="{0BABA0C5-256E-4AD4-B560-0B663D7D95D9}"/>
    <cellStyle name="20% - Dekorfärg4 5 7 2" xfId="6987" xr:uid="{AA9DEEB3-B5BF-4D45-8E1B-EA3F4C2978EF}"/>
    <cellStyle name="20% - Dekorfärg4 5 7 3" xfId="6988" xr:uid="{9BD7A692-D2FE-4C95-BA01-EB38D994F847}"/>
    <cellStyle name="20% - Dekorfärg4 5 7_3. Loans" xfId="6989" xr:uid="{3E5848D8-2C42-477C-9A25-F37D64C23BB1}"/>
    <cellStyle name="20% - Dekorfärg4 5 8" xfId="6990" xr:uid="{AD8B7CED-42BA-4123-9BE3-D6AD0FB33DF0}"/>
    <cellStyle name="20% - Dekorfärg4 5 9" xfId="6991" xr:uid="{3FDD3B3A-5111-435B-9A24-E10BA002E81F}"/>
    <cellStyle name="20% - Dekorfärg4 5_3. Loans" xfId="6992" xr:uid="{58900926-BB6B-4AFD-BA35-E4F5D556E5D5}"/>
    <cellStyle name="20% - Dekorfärg4 50" xfId="6993" xr:uid="{183182AC-2F9D-4264-A2C3-C17A96A22EE8}"/>
    <cellStyle name="20% - Dekorfärg4 50 2" xfId="6994" xr:uid="{2D9E775A-65E3-4998-9410-4B6C74EBA90E}"/>
    <cellStyle name="20% - Dekorfärg4 50 3" xfId="6995" xr:uid="{1BDEE35E-9EAF-47FF-A2E4-F0507C4AF64D}"/>
    <cellStyle name="20% - Dekorfärg4 50_3. Loans" xfId="6996" xr:uid="{F0375077-3BE0-43D2-9EF9-66050E6F2C41}"/>
    <cellStyle name="20% - Dekorfärg4 51" xfId="6997" xr:uid="{30040449-F22B-451E-9CB2-DFA47A780000}"/>
    <cellStyle name="20% - Dekorfärg4 51 2" xfId="6998" xr:uid="{DA644BA8-E2D3-4624-8412-B6E33637B455}"/>
    <cellStyle name="20% - Dekorfärg4 51 3" xfId="6999" xr:uid="{568F2709-0D05-4F6C-BB97-8FAB00ABD9D4}"/>
    <cellStyle name="20% - Dekorfärg4 51_3. Loans" xfId="7000" xr:uid="{39321262-6EDD-4876-AD8C-7761DFD4C537}"/>
    <cellStyle name="20% - Dekorfärg4 52" xfId="7001" xr:uid="{C6A2ACBE-7671-4A82-9602-7542D746C375}"/>
    <cellStyle name="20% - Dekorfärg4 52 2" xfId="7002" xr:uid="{B1EB3FDF-E18F-4BD1-8A7B-6405E5D54BB2}"/>
    <cellStyle name="20% - Dekorfärg4 52 3" xfId="7003" xr:uid="{3D81583B-DE37-4444-BF97-B50B2E08CB5F}"/>
    <cellStyle name="20% - Dekorfärg4 52_3. Loans" xfId="7004" xr:uid="{6433E088-3018-4B03-9352-148B9DEF4700}"/>
    <cellStyle name="20% - Dekorfärg4 53" xfId="7005" xr:uid="{24B1AD0F-DB2C-4ED9-BC16-71C4C2109A26}"/>
    <cellStyle name="20% - Dekorfärg4 53 2" xfId="7006" xr:uid="{28F6F261-BE3B-4ED4-900B-B1733273D94F}"/>
    <cellStyle name="20% - Dekorfärg4 53 3" xfId="7007" xr:uid="{C1C781A1-8194-4924-A40E-37E8C6EE2B6A}"/>
    <cellStyle name="20% - Dekorfärg4 53_3. Loans" xfId="7008" xr:uid="{751A32FD-CB1F-4017-9119-CFF8A28EEE90}"/>
    <cellStyle name="20% - Dekorfärg4 54" xfId="7009" xr:uid="{77087EA0-AB37-495A-A936-7FB8D423E1CC}"/>
    <cellStyle name="20% - Dekorfärg4 54 2" xfId="7010" xr:uid="{716420C0-CBF7-401D-8023-CD3114C818D4}"/>
    <cellStyle name="20% - Dekorfärg4 54 3" xfId="7011" xr:uid="{C0905D26-6612-4B88-894A-1935E3CF68C9}"/>
    <cellStyle name="20% - Dekorfärg4 54_3. Loans" xfId="7012" xr:uid="{ECF58F8A-E354-4552-9AFB-6DB263AA87F3}"/>
    <cellStyle name="20% - Dekorfärg4 55" xfId="7013" xr:uid="{3F01E633-3442-4A65-ADEE-5B7FF5779E32}"/>
    <cellStyle name="20% - Dekorfärg4 55 2" xfId="7014" xr:uid="{23D74EEE-0CC6-4A61-92C2-9A5155B36F1C}"/>
    <cellStyle name="20% - Dekorfärg4 55 3" xfId="7015" xr:uid="{BA04D8F9-F3AC-4A59-9F11-C5B1A5EE6300}"/>
    <cellStyle name="20% - Dekorfärg4 55_3. Loans" xfId="7016" xr:uid="{156ED0DA-8A5E-4237-9A12-F052E9B25BCB}"/>
    <cellStyle name="20% - Dekorfärg4 56" xfId="7017" xr:uid="{80B6AACD-D159-4B0F-9712-3A788888E869}"/>
    <cellStyle name="20% - Dekorfärg4 56 2" xfId="7018" xr:uid="{396F3F67-00E3-4395-8045-6A601DEC8AD4}"/>
    <cellStyle name="20% - Dekorfärg4 56 3" xfId="7019" xr:uid="{3359DE0D-9FA9-4D36-A8DB-B275F8B56AC5}"/>
    <cellStyle name="20% - Dekorfärg4 56_3. Loans" xfId="7020" xr:uid="{780F3145-A89B-49BF-B63A-3289E51C8A27}"/>
    <cellStyle name="20% - Dekorfärg4 57" xfId="7021" xr:uid="{F4E980B8-4E2F-4C41-8D70-2BCEBF45E015}"/>
    <cellStyle name="20% - Dekorfärg4 57 2" xfId="7022" xr:uid="{8F3424D0-7CB3-42E2-941C-90BB1A99FE87}"/>
    <cellStyle name="20% - Dekorfärg4 57 3" xfId="7023" xr:uid="{6A1CC024-47E0-4431-9145-9EF6B895B8E2}"/>
    <cellStyle name="20% - Dekorfärg4 57_3. Loans" xfId="7024" xr:uid="{76BE3D05-832F-4EE0-8B70-0BD1D6EBBCC4}"/>
    <cellStyle name="20% - Dekorfärg4 58" xfId="7025" xr:uid="{5A756A81-69F1-4A1B-B4DC-AFCB82A915E7}"/>
    <cellStyle name="20% - Dekorfärg4 58 2" xfId="7026" xr:uid="{45C00DD5-0F06-4F22-9DE2-229913FC9D5C}"/>
    <cellStyle name="20% - Dekorfärg4 58 3" xfId="7027" xr:uid="{309B5C6A-581F-4678-BE20-292A2B16E4ED}"/>
    <cellStyle name="20% - Dekorfärg4 58_3. Loans" xfId="7028" xr:uid="{D6133A52-F0DF-4FF4-B4AF-C7FBAA239D3D}"/>
    <cellStyle name="20% - Dekorfärg4 59" xfId="7029" xr:uid="{2C9D6BCD-1A26-4E26-92CC-C773C40E3B72}"/>
    <cellStyle name="20% - Dekorfärg4 59 2" xfId="7030" xr:uid="{9C262B31-BCD0-444D-B341-3210C820D56E}"/>
    <cellStyle name="20% - Dekorfärg4 59 3" xfId="7031" xr:uid="{2B66F24A-C672-49A9-BE97-10A09F817500}"/>
    <cellStyle name="20% - Dekorfärg4 59_3. Loans" xfId="7032" xr:uid="{AC0207C7-279E-4D09-BA34-74899028FA13}"/>
    <cellStyle name="20% - Dekorfärg4 6" xfId="7033" xr:uid="{C0499116-95F4-41C7-9484-5BE7378349EB}"/>
    <cellStyle name="20% - Dekorfärg4 6 10" xfId="34981" xr:uid="{8D97DD24-5E54-47B1-A49C-11815B069311}"/>
    <cellStyle name="20% - Dekorfärg4 6 2" xfId="7034" xr:uid="{DF229349-E423-4A02-A3A6-CD09E0988998}"/>
    <cellStyle name="20% - Dekorfärg4 6 2 2" xfId="7035" xr:uid="{9EE8D5DF-CD9F-453D-A8AA-4D861A917243}"/>
    <cellStyle name="20% - Dekorfärg4 6 2 2 2" xfId="7036" xr:uid="{13189A68-1C83-4F16-BF71-388E7AC29CE7}"/>
    <cellStyle name="20% - Dekorfärg4 6 2 2 2 2" xfId="36556" xr:uid="{1EDD41D3-1211-4F9F-AEAB-9D64AD531465}"/>
    <cellStyle name="20% - Dekorfärg4 6 2 2 2_Apart tables" xfId="49570" xr:uid="{D3E6A5B4-0E8B-4651-A5ED-0346585D6B82}"/>
    <cellStyle name="20% - Dekorfärg4 6 2 2 3" xfId="31735" xr:uid="{AFFC23FE-F112-49C8-9851-6748D0985CE9}"/>
    <cellStyle name="20% - Dekorfärg4 6 2 2 4" xfId="36555" xr:uid="{E562AF5C-BEFC-483E-BE72-2F105A661EA8}"/>
    <cellStyle name="20% - Dekorfärg4 6 2 2_3. Loans" xfId="7037" xr:uid="{A1EB57BC-5664-465A-8B20-A881D16C5AAA}"/>
    <cellStyle name="20% - Dekorfärg4 6 2 3" xfId="7038" xr:uid="{1F18EC56-5ADB-4C9D-9C57-4BC2EEF4C3D9}"/>
    <cellStyle name="20% - Dekorfärg4 6 2 3 2" xfId="7039" xr:uid="{F97AF1C1-10BF-49DC-8E05-2C30EA0432BE}"/>
    <cellStyle name="20% - Dekorfärg4 6 2 3 2 2" xfId="36558" xr:uid="{41AFF2D8-57CA-4093-B3B7-2077F6C35046}"/>
    <cellStyle name="20% - Dekorfärg4 6 2 3 2_Apart tables" xfId="49571" xr:uid="{70370B3D-2692-4601-B653-945AD8A72219}"/>
    <cellStyle name="20% - Dekorfärg4 6 2 3 3" xfId="36557" xr:uid="{C26C5ABB-1F07-4ED2-814F-C959BEB618A3}"/>
    <cellStyle name="20% - Dekorfärg4 6 2 3_3. Loans" xfId="7040" xr:uid="{FB7708A1-66FB-401C-9FDC-A3B0B70A238D}"/>
    <cellStyle name="20% - Dekorfärg4 6 2 4" xfId="7041" xr:uid="{16C48CB9-4016-4ED5-8FCD-15B83289BB55}"/>
    <cellStyle name="20% - Dekorfärg4 6 2 4 2" xfId="36559" xr:uid="{163CA5D9-F8D5-4FCF-BB20-1387092BB63E}"/>
    <cellStyle name="20% - Dekorfärg4 6 2 4_Apart tables" xfId="49572" xr:uid="{38038B41-A816-45DC-A7B5-B631C839D325}"/>
    <cellStyle name="20% - Dekorfärg4 6 2 5" xfId="7042" xr:uid="{AE119191-1ED1-499B-927A-0CC30C52E471}"/>
    <cellStyle name="20% - Dekorfärg4 6 2 5 2" xfId="36560" xr:uid="{A5895AA1-7535-49D3-8FEE-6169850E08EA}"/>
    <cellStyle name="20% - Dekorfärg4 6 2 5_Apart tables" xfId="49573" xr:uid="{2B204E50-7405-499C-908A-4DD4AEED103C}"/>
    <cellStyle name="20% - Dekorfärg4 6 2 6" xfId="31736" xr:uid="{AC22C5B3-0A19-4C70-B051-211C1155D0B9}"/>
    <cellStyle name="20% - Dekorfärg4 6 2 7" xfId="34982" xr:uid="{1EA6071C-01B7-4E07-96A9-AF934D3D847C}"/>
    <cellStyle name="20% - Dekorfärg4 6 2 8" xfId="39483" xr:uid="{C4B8158C-C8E5-450D-8614-278A73CA3472}"/>
    <cellStyle name="20% - Dekorfärg4 6 2_3. Loans" xfId="7043" xr:uid="{F720C01C-AE95-4780-BEEC-BAD7A8EB32E8}"/>
    <cellStyle name="20% - Dekorfärg4 6 3" xfId="7044" xr:uid="{D5D94D93-D1BD-4552-9D01-2FCDE0A3A615}"/>
    <cellStyle name="20% - Dekorfärg4 6 3 2" xfId="7045" xr:uid="{07A93034-F1F7-4B43-9D1A-01581320E7A1}"/>
    <cellStyle name="20% - Dekorfärg4 6 3 2 2" xfId="7046" xr:uid="{7DBB21A1-DDF3-44E5-A34D-AA1B417E1B95}"/>
    <cellStyle name="20% - Dekorfärg4 6 3 2 2 2" xfId="36563" xr:uid="{E004CB91-CBEF-4DF5-B4C6-C0C3E569D68D}"/>
    <cellStyle name="20% - Dekorfärg4 6 3 2 2_Apart tables" xfId="49574" xr:uid="{FE2ED300-F52E-4840-A63B-4285B0BEA4FF}"/>
    <cellStyle name="20% - Dekorfärg4 6 3 2 3" xfId="36562" xr:uid="{CDE796C9-523C-4DB3-95EF-FAEEF3D4CBA7}"/>
    <cellStyle name="20% - Dekorfärg4 6 3 2_3. Loans" xfId="7047" xr:uid="{DCE72CAD-377B-4E0E-A947-6E3F7A591E94}"/>
    <cellStyle name="20% - Dekorfärg4 6 3 3" xfId="7048" xr:uid="{90A6D6D4-93C5-4F26-83AD-A563545705D4}"/>
    <cellStyle name="20% - Dekorfärg4 6 3 3 2" xfId="36564" xr:uid="{88802D83-5129-4163-B5F7-59C9881DEFD7}"/>
    <cellStyle name="20% - Dekorfärg4 6 3 3_Apart tables" xfId="49575" xr:uid="{0CD539A7-7DC8-4BD0-AAD4-FCD4C456AFAE}"/>
    <cellStyle name="20% - Dekorfärg4 6 3 4" xfId="31737" xr:uid="{567BC369-AEA1-4580-8B03-0938CCF7A26A}"/>
    <cellStyle name="20% - Dekorfärg4 6 3 5" xfId="36561" xr:uid="{41114EEA-278E-4395-9503-33669E7D4886}"/>
    <cellStyle name="20% - Dekorfärg4 6 3_3. Loans" xfId="7049" xr:uid="{6CD3A515-E1D6-4102-9913-87A257461900}"/>
    <cellStyle name="20% - Dekorfärg4 6 4" xfId="7050" xr:uid="{9D613B11-E2A9-4383-8080-34426A9CEF30}"/>
    <cellStyle name="20% - Dekorfärg4 6 4 2" xfId="7051" xr:uid="{8D7281B7-0A2A-4761-B121-3EFBA946118C}"/>
    <cellStyle name="20% - Dekorfärg4 6 4 2 2" xfId="36566" xr:uid="{254D1008-8733-46B3-8BDE-12E4DD6E377B}"/>
    <cellStyle name="20% - Dekorfärg4 6 4 2_Apart tables" xfId="49576" xr:uid="{2A700F5B-4D8D-4333-9195-D6ACBD2A8829}"/>
    <cellStyle name="20% - Dekorfärg4 6 4 3" xfId="7052" xr:uid="{62E30B86-1811-4149-BA1F-D2D526DA5959}"/>
    <cellStyle name="20% - Dekorfärg4 6 4 4" xfId="36565" xr:uid="{DDA575AB-46F3-41EB-B126-E65194BA883D}"/>
    <cellStyle name="20% - Dekorfärg4 6 4_3. Loans" xfId="7053" xr:uid="{17D43BBD-DF55-4D17-8B48-E58DEEFF80CC}"/>
    <cellStyle name="20% - Dekorfärg4 6 5" xfId="7054" xr:uid="{6CC3DBE7-0506-436B-8595-F40A4D95F9CA}"/>
    <cellStyle name="20% - Dekorfärg4 6 5 2" xfId="7055" xr:uid="{BBB3E3D2-4868-4A70-B685-A8AC10122716}"/>
    <cellStyle name="20% - Dekorfärg4 6 5 3" xfId="7056" xr:uid="{5958B8C9-B8FA-41B0-84AD-B2B08F9BD2C7}"/>
    <cellStyle name="20% - Dekorfärg4 6 5 4" xfId="36567" xr:uid="{FFD5E97E-AE14-4F06-A043-C22F7176F17E}"/>
    <cellStyle name="20% - Dekorfärg4 6 5_3. Loans" xfId="7057" xr:uid="{3D1A063C-DCDF-475D-A09F-8E769962603D}"/>
    <cellStyle name="20% - Dekorfärg4 6 6" xfId="7058" xr:uid="{B0B12D02-2F89-402F-859E-CCE3DBCBFC95}"/>
    <cellStyle name="20% - Dekorfärg4 6 6 2" xfId="7059" xr:uid="{80BACC97-1B91-4928-A72B-F2733C28FD3A}"/>
    <cellStyle name="20% - Dekorfärg4 6 6 3" xfId="7060" xr:uid="{A4E952E1-BA00-4AE6-854D-27D460072333}"/>
    <cellStyle name="20% - Dekorfärg4 6 6 4" xfId="36568" xr:uid="{571D182A-E6B9-4B35-A618-9F987BED8955}"/>
    <cellStyle name="20% - Dekorfärg4 6 6_3. Loans" xfId="7061" xr:uid="{D51F3C9C-03E4-408D-A3DC-FB6B7B5FB808}"/>
    <cellStyle name="20% - Dekorfärg4 6 7" xfId="7062" xr:uid="{113E310D-B797-4FA3-9622-E2F2FBC23F94}"/>
    <cellStyle name="20% - Dekorfärg4 6 7 2" xfId="7063" xr:uid="{EBCEA8A7-9378-4E9E-91A5-F753881597B8}"/>
    <cellStyle name="20% - Dekorfärg4 6 7 3" xfId="7064" xr:uid="{C4E1D753-8555-465D-82C7-4393C262C246}"/>
    <cellStyle name="20% - Dekorfärg4 6 7_AAL Report" xfId="7065" xr:uid="{D9872319-37C8-4E87-94DA-9D032F419B60}"/>
    <cellStyle name="20% - Dekorfärg4 6 8" xfId="7066" xr:uid="{CB380D4F-81B6-4F66-BB21-6FC637BFB50F}"/>
    <cellStyle name="20% - Dekorfärg4 6 9" xfId="7067" xr:uid="{F7FD4449-D025-4A5B-8322-03439A265E7E}"/>
    <cellStyle name="20% - Dekorfärg4 6_3. Loans" xfId="7068" xr:uid="{79EA7FD7-234F-4422-AE23-FDF909765E5D}"/>
    <cellStyle name="20% - Dekorfärg4 60" xfId="7069" xr:uid="{3D22AAAC-253B-4D5A-A2A6-2D07F38E76EC}"/>
    <cellStyle name="20% - Dekorfärg4 60 2" xfId="7070" xr:uid="{9815F3B0-D8A0-4673-AF76-2EA646026A7A}"/>
    <cellStyle name="20% - Dekorfärg4 60 3" xfId="7071" xr:uid="{2AE3946A-C43A-4EEC-9DEC-053B70DB3442}"/>
    <cellStyle name="20% - Dekorfärg4 60_AAL Report" xfId="7072" xr:uid="{F981CF34-3421-4409-8D6A-5B64F7D4EFB4}"/>
    <cellStyle name="20% - Dekorfärg4 61" xfId="7073" xr:uid="{040905CF-E7D7-47FF-A079-389EFA111BEF}"/>
    <cellStyle name="20% - Dekorfärg4 61 2" xfId="7074" xr:uid="{03DC6C27-2023-4525-A06A-5C9C0DB8A88A}"/>
    <cellStyle name="20% - Dekorfärg4 61 3" xfId="7075" xr:uid="{04D62CFE-2BAE-406B-B171-240534E46A31}"/>
    <cellStyle name="20% - Dekorfärg4 61_AAL Report" xfId="7076" xr:uid="{6EB6B728-B9AE-4193-83CD-B4E9F17E03FE}"/>
    <cellStyle name="20% - Dekorfärg4 62" xfId="7077" xr:uid="{1BF2FE69-BD5D-44DF-A6DD-8B6A8D7AF7A5}"/>
    <cellStyle name="20% - Dekorfärg4 62 2" xfId="7078" xr:uid="{DFC65F44-0A4A-45BB-A9AA-C8F611365E78}"/>
    <cellStyle name="20% - Dekorfärg4 62 3" xfId="7079" xr:uid="{7CC7D643-2307-439C-9D43-A27A8192773D}"/>
    <cellStyle name="20% - Dekorfärg4 62_AAL Report" xfId="7080" xr:uid="{897CC2EE-9CE1-44BE-B374-CFEDB285D79D}"/>
    <cellStyle name="20% - Dekorfärg4 63" xfId="7081" xr:uid="{17C5CEF9-4CF5-4293-AFC1-56A471A154E7}"/>
    <cellStyle name="20% - Dekorfärg4 63 2" xfId="7082" xr:uid="{09691DCB-46E7-4DAA-8A2A-342204E21CD3}"/>
    <cellStyle name="20% - Dekorfärg4 63 3" xfId="7083" xr:uid="{EAF924E3-AC69-41DE-BD3F-2320BFD5341C}"/>
    <cellStyle name="20% - Dekorfärg4 63_AAL Report" xfId="7084" xr:uid="{2E78BE7A-D2A0-4EB5-89E0-C2166D22BBF2}"/>
    <cellStyle name="20% - Dekorfärg4 64" xfId="7085" xr:uid="{6AC676DF-2FD0-4519-89C5-E6AA2FF69312}"/>
    <cellStyle name="20% - Dekorfärg4 65" xfId="7086" xr:uid="{5354C211-AC0A-48C5-9861-8A1BC7F8BD36}"/>
    <cellStyle name="20% - Dekorfärg4 66" xfId="7087" xr:uid="{BD563A07-BC96-4559-B275-30E5694CB161}"/>
    <cellStyle name="20% - Dekorfärg4 67" xfId="7088" xr:uid="{A8E08907-358F-4E69-8024-F16F505770E5}"/>
    <cellStyle name="20% - Dekorfärg4 68" xfId="7089" xr:uid="{58CC438B-BED9-4DAA-B801-D1D847C307C8}"/>
    <cellStyle name="20% - Dekorfärg4 69" xfId="7090" xr:uid="{75C6A7DA-A4E7-4DE5-A7DA-3E2A147DC3B2}"/>
    <cellStyle name="20% - Dekorfärg4 7" xfId="7091" xr:uid="{CD657D01-E867-486D-954D-3DB94EC14DBA}"/>
    <cellStyle name="20% - Dekorfärg4 7 10" xfId="34983" xr:uid="{AD2576F9-6477-4C56-9314-A6928AD16095}"/>
    <cellStyle name="20% - Dekorfärg4 7 2" xfId="7092" xr:uid="{D070367F-18C7-4C8F-812B-F4CB89DFE436}"/>
    <cellStyle name="20% - Dekorfärg4 7 2 2" xfId="7093" xr:uid="{79C1E5D1-F4D9-4326-8897-B09045AF265E}"/>
    <cellStyle name="20% - Dekorfärg4 7 2 2 2" xfId="7094" xr:uid="{09787B4F-E77F-4813-B3DC-6707635C5BA7}"/>
    <cellStyle name="20% - Dekorfärg4 7 2 2 2 2" xfId="36570" xr:uid="{06D0D946-2BF0-4ACF-B5B9-A4DF84D7DB49}"/>
    <cellStyle name="20% - Dekorfärg4 7 2 2 2_Apart tables" xfId="49577" xr:uid="{B83F279F-A849-4C23-BD90-24121CAC4DF3}"/>
    <cellStyle name="20% - Dekorfärg4 7 2 2 3" xfId="31738" xr:uid="{85C1D9A8-C800-4FDC-9090-C88D2439817F}"/>
    <cellStyle name="20% - Dekorfärg4 7 2 2 4" xfId="36569" xr:uid="{83A109D2-369A-4FFC-84B4-0CED8A0860D8}"/>
    <cellStyle name="20% - Dekorfärg4 7 2 2_3. Loans" xfId="7095" xr:uid="{2C344749-C8C2-455A-90B7-A8E561C0B466}"/>
    <cellStyle name="20% - Dekorfärg4 7 2 3" xfId="7096" xr:uid="{6AA84078-D295-4CA7-BBC3-324D2F1055D2}"/>
    <cellStyle name="20% - Dekorfärg4 7 2 3 2" xfId="7097" xr:uid="{A5317615-64D2-4374-9DB7-1E6BA4457371}"/>
    <cellStyle name="20% - Dekorfärg4 7 2 3 2 2" xfId="36572" xr:uid="{05F0A554-8DC5-46B3-80F0-AD53559AC255}"/>
    <cellStyle name="20% - Dekorfärg4 7 2 3 2_Apart tables" xfId="49578" xr:uid="{168405D7-57A2-4FB1-BE1A-6C343D893B7A}"/>
    <cellStyle name="20% - Dekorfärg4 7 2 3 3" xfId="36571" xr:uid="{B35C8D31-701F-4181-8E80-9038E0F9EC39}"/>
    <cellStyle name="20% - Dekorfärg4 7 2 3_3. Loans" xfId="7098" xr:uid="{9CCA46DF-E457-4467-A0DF-079CF0F62F3D}"/>
    <cellStyle name="20% - Dekorfärg4 7 2 4" xfId="7099" xr:uid="{8BCF2DA9-4EDE-4A59-8B96-6930DFF5F93A}"/>
    <cellStyle name="20% - Dekorfärg4 7 2 4 2" xfId="36573" xr:uid="{B4FFAC50-928E-453F-AD18-59C986C42D9D}"/>
    <cellStyle name="20% - Dekorfärg4 7 2 4_Apart tables" xfId="49579" xr:uid="{8ECD170D-268D-4B6C-91F9-682A28F73EB3}"/>
    <cellStyle name="20% - Dekorfärg4 7 2 5" xfId="7100" xr:uid="{C2DF3D00-EAC4-4E99-9FFD-8A5F10ADA16D}"/>
    <cellStyle name="20% - Dekorfärg4 7 2 5 2" xfId="36574" xr:uid="{6B2A7B55-0412-471E-A345-9DD41118B8FF}"/>
    <cellStyle name="20% - Dekorfärg4 7 2 5_Apart tables" xfId="49580" xr:uid="{3F4A12C7-D1B6-490E-8145-8C9E8F88708B}"/>
    <cellStyle name="20% - Dekorfärg4 7 2 6" xfId="31739" xr:uid="{EBB839EA-C525-4F52-B048-8E8ABB822CA0}"/>
    <cellStyle name="20% - Dekorfärg4 7 2 7" xfId="34984" xr:uid="{67652620-E457-4A23-97A3-F5D4B1D482C0}"/>
    <cellStyle name="20% - Dekorfärg4 7 2 8" xfId="39482" xr:uid="{BA9655DF-BD28-4EF0-A15A-8FDA2895A096}"/>
    <cellStyle name="20% - Dekorfärg4 7 2_3. Loans" xfId="7101" xr:uid="{00619D89-8E48-48D2-8CF2-F384AE7BD297}"/>
    <cellStyle name="20% - Dekorfärg4 7 3" xfId="7102" xr:uid="{8CFC7639-F11F-4FC3-994C-3C9FBC77CE9F}"/>
    <cellStyle name="20% - Dekorfärg4 7 3 2" xfId="7103" xr:uid="{270FCDB6-88FC-412B-ACCD-6C6FB62BF2A7}"/>
    <cellStyle name="20% - Dekorfärg4 7 3 2 2" xfId="7104" xr:uid="{DD978C36-F914-4CD8-9CC9-C09E1408DE3C}"/>
    <cellStyle name="20% - Dekorfärg4 7 3 2 2 2" xfId="36577" xr:uid="{9E92012B-CF7D-4DD6-8CC7-952441CF9994}"/>
    <cellStyle name="20% - Dekorfärg4 7 3 2 2_Apart tables" xfId="49581" xr:uid="{164D8471-4E4C-4415-BDBA-9F2CE682ECFF}"/>
    <cellStyle name="20% - Dekorfärg4 7 3 2 3" xfId="36576" xr:uid="{5E952FEB-9A58-4B5A-BD75-9E5691DFDAC6}"/>
    <cellStyle name="20% - Dekorfärg4 7 3 2_3. Loans" xfId="7105" xr:uid="{82A8C4FB-7D37-4F32-A0C8-A24D69E7DDFC}"/>
    <cellStyle name="20% - Dekorfärg4 7 3 3" xfId="7106" xr:uid="{7ABF05D2-5310-4A41-94CD-2EE19C0E2EC4}"/>
    <cellStyle name="20% - Dekorfärg4 7 3 3 2" xfId="36578" xr:uid="{863A214D-0716-4DC4-AC77-2F2D3505F3D7}"/>
    <cellStyle name="20% - Dekorfärg4 7 3 3_Apart tables" xfId="49582" xr:uid="{C33D9A00-7C58-40A1-9149-845AFD0B7643}"/>
    <cellStyle name="20% - Dekorfärg4 7 3 4" xfId="31740" xr:uid="{AFF809E6-5F50-419D-AF3C-76001B7E3B5F}"/>
    <cellStyle name="20% - Dekorfärg4 7 3 5" xfId="36575" xr:uid="{79C212C0-7276-4A28-B741-A3A6EC8A279A}"/>
    <cellStyle name="20% - Dekorfärg4 7 3_3. Loans" xfId="7107" xr:uid="{3C45BF40-52AA-4451-AEEF-FB1914811E33}"/>
    <cellStyle name="20% - Dekorfärg4 7 4" xfId="7108" xr:uid="{0D1237FA-03EB-4EBC-BDC5-5858D2BCB141}"/>
    <cellStyle name="20% - Dekorfärg4 7 4 2" xfId="7109" xr:uid="{3D6AA99D-2F0F-434F-A5A4-B9076D382CD7}"/>
    <cellStyle name="20% - Dekorfärg4 7 4 2 2" xfId="36580" xr:uid="{2D0BA219-8D73-4451-B9F1-B6E022A13F20}"/>
    <cellStyle name="20% - Dekorfärg4 7 4 2_Apart tables" xfId="49583" xr:uid="{6F108423-B876-4408-8DFB-ECF302178801}"/>
    <cellStyle name="20% - Dekorfärg4 7 4 3" xfId="7110" xr:uid="{B38CBF98-751C-4B4B-900B-7BF8DCD9CE56}"/>
    <cellStyle name="20% - Dekorfärg4 7 4 4" xfId="36579" xr:uid="{12CB4AB0-442C-4DE5-A73D-FF76B6778B09}"/>
    <cellStyle name="20% - Dekorfärg4 7 4_3. Loans" xfId="7111" xr:uid="{46EBDAEE-2675-4493-916E-8BD35F191094}"/>
    <cellStyle name="20% - Dekorfärg4 7 5" xfId="7112" xr:uid="{381CE8F1-A396-4C47-B60E-B2ECBDF5A16C}"/>
    <cellStyle name="20% - Dekorfärg4 7 5 2" xfId="7113" xr:uid="{455FF698-62EF-4169-BCA3-0B35F1F97BD3}"/>
    <cellStyle name="20% - Dekorfärg4 7 5 3" xfId="7114" xr:uid="{EBB9ECBA-9685-43EC-B1DC-BF6A070D0AA8}"/>
    <cellStyle name="20% - Dekorfärg4 7 5 4" xfId="36581" xr:uid="{8AC57C90-3337-4005-B86D-A48FFFBCAB5B}"/>
    <cellStyle name="20% - Dekorfärg4 7 5_3. Loans" xfId="7115" xr:uid="{42533278-14A4-4F88-A45E-2B2D3C6953EA}"/>
    <cellStyle name="20% - Dekorfärg4 7 6" xfId="7116" xr:uid="{94577C39-DBA7-49FE-B9BC-6788A153BC25}"/>
    <cellStyle name="20% - Dekorfärg4 7 6 2" xfId="7117" xr:uid="{D9709C6D-CCC0-4FA3-96E6-2E22B6326A5E}"/>
    <cellStyle name="20% - Dekorfärg4 7 6 3" xfId="7118" xr:uid="{C43FBD61-9846-4EDB-B2B6-CE6C114D741C}"/>
    <cellStyle name="20% - Dekorfärg4 7 6 4" xfId="36582" xr:uid="{04DFD378-60FE-4784-88B5-65CA2321339C}"/>
    <cellStyle name="20% - Dekorfärg4 7 6_3. Loans" xfId="7119" xr:uid="{1DAD3FF1-0CDB-4F9A-9ED5-A85C78F1A2EC}"/>
    <cellStyle name="20% - Dekorfärg4 7 7" xfId="7120" xr:uid="{CC0A18DF-6F21-477B-A46E-85D0337D7256}"/>
    <cellStyle name="20% - Dekorfärg4 7 7 2" xfId="7121" xr:uid="{E15C4BCB-2F84-4489-AAAE-6260FB770735}"/>
    <cellStyle name="20% - Dekorfärg4 7 7 3" xfId="7122" xr:uid="{3B56BB5E-EED2-4EBF-A270-9A2E7F349F70}"/>
    <cellStyle name="20% - Dekorfärg4 7 7_AAL Report" xfId="7123" xr:uid="{6446F68C-D204-4A88-A57B-7B6238217372}"/>
    <cellStyle name="20% - Dekorfärg4 7 8" xfId="7124" xr:uid="{06653FC4-BD43-4676-91B5-A6E5D0B19596}"/>
    <cellStyle name="20% - Dekorfärg4 7 9" xfId="7125" xr:uid="{EB8DD13F-41B6-4DBD-B64E-00BE23D0BE3B}"/>
    <cellStyle name="20% - Dekorfärg4 7_3. Loans" xfId="7126" xr:uid="{2C965AF0-0A08-4EB2-8E60-22A084DBC183}"/>
    <cellStyle name="20% - Dekorfärg4 70" xfId="7127" xr:uid="{07861012-AFBA-43AD-9BD2-459905B85FA4}"/>
    <cellStyle name="20% - Dekorfärg4 71" xfId="7128" xr:uid="{FE25410A-6A58-4932-B382-5A23BE06CA59}"/>
    <cellStyle name="20% - Dekorfärg4 72" xfId="7129" xr:uid="{5671E8F2-BAFA-42BC-92F3-9047F335C690}"/>
    <cellStyle name="20% - Dekorfärg4 73" xfId="7130" xr:uid="{0C2C3309-5F0A-4403-B49C-B614C0B43482}"/>
    <cellStyle name="20% - Dekorfärg4 74" xfId="7131" xr:uid="{CD08CD4A-0A0B-48B0-9612-0CD070D1D6F7}"/>
    <cellStyle name="20% - Dekorfärg4 75" xfId="7132" xr:uid="{1A0B904D-59E9-441C-9AA9-4202DBA99870}"/>
    <cellStyle name="20% - Dekorfärg4 75 2" xfId="7133" xr:uid="{30D3E881-2380-4FC7-8ABB-C61C75792FA3}"/>
    <cellStyle name="20% - Dekorfärg4 75_AAL Report" xfId="7134" xr:uid="{B977BD47-F803-40EF-BDD4-BD7F4602E645}"/>
    <cellStyle name="20% - Dekorfärg4 76" xfId="7135" xr:uid="{F3B515FE-0AEB-4C5F-990B-04F62E547EBE}"/>
    <cellStyle name="20% - Dekorfärg4 76 2" xfId="7136" xr:uid="{3325DDF7-D8EF-4691-8784-A9E5BE04745A}"/>
    <cellStyle name="20% - Dekorfärg4 76_AAL Report" xfId="7137" xr:uid="{8ECE93EA-F7BE-4C87-82E2-80C9BFE0763E}"/>
    <cellStyle name="20% - Dekorfärg4 77" xfId="7138" xr:uid="{AA4D5024-0F0E-4601-B190-F867ECFC053F}"/>
    <cellStyle name="20% - Dekorfärg4 78" xfId="7139" xr:uid="{877009B3-7104-4838-AE02-5B6EB9E5CE91}"/>
    <cellStyle name="20% - Dekorfärg4 79" xfId="44660" xr:uid="{C306C369-4F0B-4548-B521-C137533E55F6}"/>
    <cellStyle name="20% - Dekorfärg4 8" xfId="7140" xr:uid="{47151BFD-ED56-4365-9AA4-BD931FAF9EE4}"/>
    <cellStyle name="20% - Dekorfärg4 8 10" xfId="34985" xr:uid="{EFB94201-5F4A-40FB-8215-40CA92F838AD}"/>
    <cellStyle name="20% - Dekorfärg4 8 2" xfId="7141" xr:uid="{9E2FC249-DFE5-47FA-8840-56634E49735D}"/>
    <cellStyle name="20% - Dekorfärg4 8 2 2" xfId="7142" xr:uid="{170C3E50-0706-4542-912A-AE400F2D6952}"/>
    <cellStyle name="20% - Dekorfärg4 8 2 2 2" xfId="7143" xr:uid="{2D43B13C-8180-4E60-88A6-7FA7A4F69AED}"/>
    <cellStyle name="20% - Dekorfärg4 8 2 2 2 2" xfId="36584" xr:uid="{47B5DBED-B206-4A92-A929-C49F115A6C76}"/>
    <cellStyle name="20% - Dekorfärg4 8 2 2 2_Apart tables" xfId="49584" xr:uid="{A33305AE-373C-46C8-94A4-04FE7670F48B}"/>
    <cellStyle name="20% - Dekorfärg4 8 2 2 3" xfId="31741" xr:uid="{01CB42FF-4491-42B9-9CC7-36CD9F42861C}"/>
    <cellStyle name="20% - Dekorfärg4 8 2 2 4" xfId="36583" xr:uid="{9B2A1E86-108E-4679-B213-798089C8E7D2}"/>
    <cellStyle name="20% - Dekorfärg4 8 2 2_3. Loans" xfId="7144" xr:uid="{37B2B156-B64D-4712-B424-BC4AFDDB8F5F}"/>
    <cellStyle name="20% - Dekorfärg4 8 2 3" xfId="7145" xr:uid="{F643056C-5CEF-4ECF-9A33-ECDD5B963260}"/>
    <cellStyle name="20% - Dekorfärg4 8 2 3 2" xfId="7146" xr:uid="{53C5C0F5-9D36-4CBA-9B51-0E28D53B1F45}"/>
    <cellStyle name="20% - Dekorfärg4 8 2 3 2 2" xfId="36586" xr:uid="{203A7E90-91F8-4E33-B8C5-82D7D1FF5620}"/>
    <cellStyle name="20% - Dekorfärg4 8 2 3 2_Apart tables" xfId="49585" xr:uid="{4D69332B-5641-474E-82A3-8C3D070C9587}"/>
    <cellStyle name="20% - Dekorfärg4 8 2 3 3" xfId="36585" xr:uid="{E42808B9-0A5C-434F-9B8E-5F73DEB30CBF}"/>
    <cellStyle name="20% - Dekorfärg4 8 2 3_3. Loans" xfId="7147" xr:uid="{9C336AC3-452B-4363-8602-6B65793C1C50}"/>
    <cellStyle name="20% - Dekorfärg4 8 2 4" xfId="7148" xr:uid="{6979124A-12B3-4E39-90F8-4D1C10840103}"/>
    <cellStyle name="20% - Dekorfärg4 8 2 4 2" xfId="36587" xr:uid="{A11379F1-25E4-4A4D-B07D-81D72B333796}"/>
    <cellStyle name="20% - Dekorfärg4 8 2 4_Apart tables" xfId="49586" xr:uid="{71558E19-0A37-4FB2-80BE-746469B4E23D}"/>
    <cellStyle name="20% - Dekorfärg4 8 2 5" xfId="7149" xr:uid="{6794C86D-E024-4B33-A3CE-5FF9A0769703}"/>
    <cellStyle name="20% - Dekorfärg4 8 2 5 2" xfId="36588" xr:uid="{BCBB26C6-486A-4C8A-BD37-82CA298B8F43}"/>
    <cellStyle name="20% - Dekorfärg4 8 2 5_Apart tables" xfId="49587" xr:uid="{338BCEBA-BF53-424C-877A-2DF988E1F6D8}"/>
    <cellStyle name="20% - Dekorfärg4 8 2 6" xfId="31742" xr:uid="{A5EE1897-2C8D-46F0-ACB9-38FA66B0387A}"/>
    <cellStyle name="20% - Dekorfärg4 8 2 7" xfId="34986" xr:uid="{1E1FE287-5E89-4AC9-9A51-9A5B6CA58144}"/>
    <cellStyle name="20% - Dekorfärg4 8 2 8" xfId="39481" xr:uid="{8EF76946-D098-4FBB-BA2E-5AEE8EDD2004}"/>
    <cellStyle name="20% - Dekorfärg4 8 2_3. Loans" xfId="7150" xr:uid="{13847DAE-6A73-4E2B-8CCC-A9BC18F077A7}"/>
    <cellStyle name="20% - Dekorfärg4 8 3" xfId="7151" xr:uid="{B1DBC482-C24A-4AA6-99EB-F89AF230960E}"/>
    <cellStyle name="20% - Dekorfärg4 8 3 2" xfId="7152" xr:uid="{C4301242-8765-4DD8-B588-1168A65B581A}"/>
    <cellStyle name="20% - Dekorfärg4 8 3 2 2" xfId="7153" xr:uid="{20C4F02D-46A0-4BCD-B700-699A6CFFE650}"/>
    <cellStyle name="20% - Dekorfärg4 8 3 2 2 2" xfId="36591" xr:uid="{99F6FE3E-A4AF-4A68-B05F-26969C0F6E59}"/>
    <cellStyle name="20% - Dekorfärg4 8 3 2 2_Apart tables" xfId="49588" xr:uid="{4D3130F9-6BAC-4783-A546-A4618CD6A5B3}"/>
    <cellStyle name="20% - Dekorfärg4 8 3 2 3" xfId="36590" xr:uid="{D785976A-8211-47B9-96E4-E5305EC068CD}"/>
    <cellStyle name="20% - Dekorfärg4 8 3 2_3. Loans" xfId="7154" xr:uid="{C62B465F-00F9-4BF5-8011-17546CEDA6B0}"/>
    <cellStyle name="20% - Dekorfärg4 8 3 3" xfId="7155" xr:uid="{6A5002FF-C89C-4504-AE2B-8BC1268EDE08}"/>
    <cellStyle name="20% - Dekorfärg4 8 3 3 2" xfId="36592" xr:uid="{A4463614-1CA4-4847-9AC5-466207060F9F}"/>
    <cellStyle name="20% - Dekorfärg4 8 3 3_Apart tables" xfId="49589" xr:uid="{F467CAA8-0779-440F-99A7-8BEBBF7D26AC}"/>
    <cellStyle name="20% - Dekorfärg4 8 3 4" xfId="31743" xr:uid="{AC7149C0-5E59-46F8-AB6D-04C4C454F12C}"/>
    <cellStyle name="20% - Dekorfärg4 8 3 5" xfId="36589" xr:uid="{7D323C45-D263-433C-A818-26564CDDD595}"/>
    <cellStyle name="20% - Dekorfärg4 8 3_3. Loans" xfId="7156" xr:uid="{139514A0-0D90-45E7-A3A5-39C8BC5B8257}"/>
    <cellStyle name="20% - Dekorfärg4 8 4" xfId="7157" xr:uid="{29AD4BE6-68F2-46E6-9CE0-68666EF30E3E}"/>
    <cellStyle name="20% - Dekorfärg4 8 4 2" xfId="7158" xr:uid="{D84B879B-B7C7-4AC0-8CF2-970D4C700066}"/>
    <cellStyle name="20% - Dekorfärg4 8 4 2 2" xfId="36594" xr:uid="{88BEA740-1676-4A9A-907E-FA076A3129D0}"/>
    <cellStyle name="20% - Dekorfärg4 8 4 2_Apart tables" xfId="49590" xr:uid="{FB4D7440-EFE0-4DD7-9358-901F9CAB40D2}"/>
    <cellStyle name="20% - Dekorfärg4 8 4 3" xfId="7159" xr:uid="{A2A33DDC-9B5F-4E55-83E8-E470694734B3}"/>
    <cellStyle name="20% - Dekorfärg4 8 4 4" xfId="36593" xr:uid="{BC23C287-C4D2-4712-9660-5D5C3169BD11}"/>
    <cellStyle name="20% - Dekorfärg4 8 4_3. Loans" xfId="7160" xr:uid="{5BE2FCEE-8D18-41E4-8741-44A042D0EE73}"/>
    <cellStyle name="20% - Dekorfärg4 8 5" xfId="7161" xr:uid="{EB9B45C7-BDF9-43A9-883E-4C89010B0B95}"/>
    <cellStyle name="20% - Dekorfärg4 8 5 2" xfId="7162" xr:uid="{8FFC056B-8269-403D-958D-AB63CB864BC6}"/>
    <cellStyle name="20% - Dekorfärg4 8 5 3" xfId="7163" xr:uid="{16BAC6AC-43BA-43BC-8C75-862F23B86A87}"/>
    <cellStyle name="20% - Dekorfärg4 8 5 4" xfId="36595" xr:uid="{3225941A-7F30-40D4-8967-6BF321690DC3}"/>
    <cellStyle name="20% - Dekorfärg4 8 5_3. Loans" xfId="7164" xr:uid="{B866AB11-F081-4F28-B8E1-A162C119DCF5}"/>
    <cellStyle name="20% - Dekorfärg4 8 6" xfId="7165" xr:uid="{92B7B83C-6D7E-4053-9846-E015EA2A4520}"/>
    <cellStyle name="20% - Dekorfärg4 8 6 2" xfId="7166" xr:uid="{F9C3E8E7-2BAD-4D6D-AB28-15C68A884FFD}"/>
    <cellStyle name="20% - Dekorfärg4 8 6 3" xfId="7167" xr:uid="{63FF0DA2-F017-41EA-810E-0E47219ECB83}"/>
    <cellStyle name="20% - Dekorfärg4 8 6 4" xfId="36596" xr:uid="{6EDAAE18-E828-4CB7-91CA-0732A1E84297}"/>
    <cellStyle name="20% - Dekorfärg4 8 6_3. Loans" xfId="7168" xr:uid="{D451D21F-3D9F-4127-BA75-405982E6F1E4}"/>
    <cellStyle name="20% - Dekorfärg4 8 7" xfId="7169" xr:uid="{C488A59D-302D-4A61-ABA8-E389C09D5EAE}"/>
    <cellStyle name="20% - Dekorfärg4 8 7 2" xfId="7170" xr:uid="{47439387-AEEA-43A7-A97D-4060D961E4DE}"/>
    <cellStyle name="20% - Dekorfärg4 8 7 3" xfId="7171" xr:uid="{9A3CE308-5B1B-435F-955A-292D5802517F}"/>
    <cellStyle name="20% - Dekorfärg4 8 7_AAL Report" xfId="7172" xr:uid="{1B235E62-7A50-4C0E-9C06-158DC34012F5}"/>
    <cellStyle name="20% - Dekorfärg4 8 8" xfId="7173" xr:uid="{BD6CA832-353B-462F-A29A-90FD0321D703}"/>
    <cellStyle name="20% - Dekorfärg4 8 9" xfId="7174" xr:uid="{32E0F8C2-9B1B-4265-8A81-7053572C98DC}"/>
    <cellStyle name="20% - Dekorfärg4 8_3. Loans" xfId="7175" xr:uid="{E2398884-5193-4E83-84A7-9F25652601D4}"/>
    <cellStyle name="20% - Dekorfärg4 80" xfId="44774" xr:uid="{C1170326-5300-4FD9-9A64-F79FDD13846A}"/>
    <cellStyle name="20% - Dekorfärg4 81" xfId="44855" xr:uid="{B5CA1556-C94C-428E-B490-B3CB8B12161D}"/>
    <cellStyle name="20% - Dekorfärg4 9" xfId="7176" xr:uid="{ED43E00D-6630-46F0-957F-6F4A63F1E98C}"/>
    <cellStyle name="20% - Dekorfärg4 9 10" xfId="34987" xr:uid="{A3BCC416-CE45-454B-8ED5-1385DDD09363}"/>
    <cellStyle name="20% - Dekorfärg4 9 2" xfId="7177" xr:uid="{DA703847-3B9A-4D0D-9BA9-9D2A30A16CAF}"/>
    <cellStyle name="20% - Dekorfärg4 9 2 2" xfId="7178" xr:uid="{C48529F0-E8A6-4988-BC19-254B6D6554C3}"/>
    <cellStyle name="20% - Dekorfärg4 9 2 2 2" xfId="7179" xr:uid="{E24E63E6-F6E0-487C-B47D-B75E23F1EA89}"/>
    <cellStyle name="20% - Dekorfärg4 9 2 2 2 2" xfId="36598" xr:uid="{E0A69BE6-9388-4886-BE95-0AE32665AA83}"/>
    <cellStyle name="20% - Dekorfärg4 9 2 2 2_Apart tables" xfId="49591" xr:uid="{2FB35C96-D269-432E-B2EB-F5C4C1B82BD5}"/>
    <cellStyle name="20% - Dekorfärg4 9 2 2 3" xfId="31744" xr:uid="{E29A7705-8082-4E54-AFA6-2DC983B97FBE}"/>
    <cellStyle name="20% - Dekorfärg4 9 2 2 4" xfId="36597" xr:uid="{9ACCC0B0-96A4-4CBA-B1E9-A3371B12C266}"/>
    <cellStyle name="20% - Dekorfärg4 9 2 2_3. Loans" xfId="7180" xr:uid="{766F0767-D80E-4BC7-B0F0-DB685BA617BA}"/>
    <cellStyle name="20% - Dekorfärg4 9 2 3" xfId="7181" xr:uid="{AFC5588E-C125-4C40-9DE1-2D06173B8E48}"/>
    <cellStyle name="20% - Dekorfärg4 9 2 3 2" xfId="7182" xr:uid="{A533E149-79CF-481A-A6DF-74CED1C73665}"/>
    <cellStyle name="20% - Dekorfärg4 9 2 3 2 2" xfId="36600" xr:uid="{98483553-E105-44CD-ACFE-3839F4790791}"/>
    <cellStyle name="20% - Dekorfärg4 9 2 3 2_Apart tables" xfId="49592" xr:uid="{3A3978E1-A8FD-4C8A-B378-F5E1C9639E38}"/>
    <cellStyle name="20% - Dekorfärg4 9 2 3 3" xfId="36599" xr:uid="{3D387299-9F73-4150-A1EC-B454FA9AB0FB}"/>
    <cellStyle name="20% - Dekorfärg4 9 2 3_3. Loans" xfId="7183" xr:uid="{04F03944-51D6-4242-B9B0-35DD264BFA3A}"/>
    <cellStyle name="20% - Dekorfärg4 9 2 4" xfId="7184" xr:uid="{B0634F71-A5A9-44D5-9B46-5C1F81D6FE1E}"/>
    <cellStyle name="20% - Dekorfärg4 9 2 4 2" xfId="36601" xr:uid="{C5F25A94-31E5-42A2-956A-A1E8BC295212}"/>
    <cellStyle name="20% - Dekorfärg4 9 2 4_Apart tables" xfId="49593" xr:uid="{5896DF48-1573-4A05-9536-5B0B51C81A16}"/>
    <cellStyle name="20% - Dekorfärg4 9 2 5" xfId="7185" xr:uid="{FFDE124E-7B4D-4951-9CA8-A9FF22CE9759}"/>
    <cellStyle name="20% - Dekorfärg4 9 2 5 2" xfId="36602" xr:uid="{3FEC715C-EC63-4692-9C2F-003646634289}"/>
    <cellStyle name="20% - Dekorfärg4 9 2 5_Apart tables" xfId="49594" xr:uid="{D23CBFE2-3253-406B-801F-2F7C0ACEA290}"/>
    <cellStyle name="20% - Dekorfärg4 9 2 6" xfId="31745" xr:uid="{D5370FDE-AC8D-4402-9F24-BF7C9EE3B930}"/>
    <cellStyle name="20% - Dekorfärg4 9 2 7" xfId="34988" xr:uid="{93A3D880-39C5-4750-B487-51C0C1341CDB}"/>
    <cellStyle name="20% - Dekorfärg4 9 2 8" xfId="39480" xr:uid="{927FFA25-B74A-4DAA-A8AD-379576BB97F8}"/>
    <cellStyle name="20% - Dekorfärg4 9 2_3. Loans" xfId="7186" xr:uid="{70750230-BB10-46B0-9B6A-3D12D0B9D547}"/>
    <cellStyle name="20% - Dekorfärg4 9 3" xfId="7187" xr:uid="{D7881651-5EEA-41E5-BB10-2A44D6E66B70}"/>
    <cellStyle name="20% - Dekorfärg4 9 3 2" xfId="7188" xr:uid="{8D3233E4-8061-464F-A8B7-64EA32B55F2D}"/>
    <cellStyle name="20% - Dekorfärg4 9 3 2 2" xfId="7189" xr:uid="{AD73BE10-0DB4-41BE-8075-D44320BB8936}"/>
    <cellStyle name="20% - Dekorfärg4 9 3 2 2 2" xfId="36605" xr:uid="{5662BB74-9ADA-48F0-B831-B5B95BCCBAF6}"/>
    <cellStyle name="20% - Dekorfärg4 9 3 2 2_Apart tables" xfId="49595" xr:uid="{116D6779-10D9-4969-8140-A844BF15BD3B}"/>
    <cellStyle name="20% - Dekorfärg4 9 3 2 3" xfId="36604" xr:uid="{07EF3208-BC07-4F59-9A1D-88E64CB0B88B}"/>
    <cellStyle name="20% - Dekorfärg4 9 3 2_3. Loans" xfId="7190" xr:uid="{F1999253-79F0-4A53-A811-5CEB432728B5}"/>
    <cellStyle name="20% - Dekorfärg4 9 3 3" xfId="7191" xr:uid="{47CB8B4D-1B35-4E0C-8684-4CBF62CEA7BA}"/>
    <cellStyle name="20% - Dekorfärg4 9 3 3 2" xfId="36606" xr:uid="{D04E6781-EECA-4620-9ABC-DB9EC68C9DFF}"/>
    <cellStyle name="20% - Dekorfärg4 9 3 3_Apart tables" xfId="49596" xr:uid="{2E0BDCB2-3F8E-4B3D-8318-B180073E24A1}"/>
    <cellStyle name="20% - Dekorfärg4 9 3 4" xfId="31746" xr:uid="{27C778F7-F9A6-4D3F-BDD7-BA615CDA8745}"/>
    <cellStyle name="20% - Dekorfärg4 9 3 5" xfId="36603" xr:uid="{0AE637C0-513C-4C15-81D4-CEF6E8A886F4}"/>
    <cellStyle name="20% - Dekorfärg4 9 3_3. Loans" xfId="7192" xr:uid="{17657D9B-EDAF-42BF-8715-9746437744F8}"/>
    <cellStyle name="20% - Dekorfärg4 9 4" xfId="7193" xr:uid="{A2E1F667-8A0A-4F58-9150-78DC74503956}"/>
    <cellStyle name="20% - Dekorfärg4 9 4 2" xfId="7194" xr:uid="{BD11610F-5828-49EF-90D6-7DDF3CB59E73}"/>
    <cellStyle name="20% - Dekorfärg4 9 4 2 2" xfId="36608" xr:uid="{C3EF2465-CDE5-4632-82E2-03723ECB834E}"/>
    <cellStyle name="20% - Dekorfärg4 9 4 2_Apart tables" xfId="49597" xr:uid="{A02564BB-954E-47CD-8D09-1259DCE03213}"/>
    <cellStyle name="20% - Dekorfärg4 9 4 3" xfId="7195" xr:uid="{1B771840-EC03-420D-B0C4-7A646614D525}"/>
    <cellStyle name="20% - Dekorfärg4 9 4 4" xfId="36607" xr:uid="{732DFBEA-FC59-4BD1-8012-0EFA4707CC6D}"/>
    <cellStyle name="20% - Dekorfärg4 9 4_3. Loans" xfId="7196" xr:uid="{E54776CC-E9D7-4F72-BDE7-9A4D90D88AA9}"/>
    <cellStyle name="20% - Dekorfärg4 9 5" xfId="7197" xr:uid="{DC3854A3-06C5-4674-89FC-3D0B08B1BF9A}"/>
    <cellStyle name="20% - Dekorfärg4 9 5 2" xfId="7198" xr:uid="{0D03224A-8B02-4870-8EE9-0AC2A4780BD9}"/>
    <cellStyle name="20% - Dekorfärg4 9 5 3" xfId="7199" xr:uid="{9D6065E3-4E1D-41EB-9C4A-C79C2D862D40}"/>
    <cellStyle name="20% - Dekorfärg4 9 5 4" xfId="36609" xr:uid="{F22D1286-FA38-4ED1-8F1B-EE692F15D5FF}"/>
    <cellStyle name="20% - Dekorfärg4 9 5_3. Loans" xfId="7200" xr:uid="{DE41C778-78CA-489A-B1E8-913A32DEB60F}"/>
    <cellStyle name="20% - Dekorfärg4 9 6" xfId="7201" xr:uid="{B9378D51-D471-41AF-9546-7BF1E6A75FEC}"/>
    <cellStyle name="20% - Dekorfärg4 9 6 2" xfId="7202" xr:uid="{0DC07BE0-8D13-4543-BFBB-54C7791B68B3}"/>
    <cellStyle name="20% - Dekorfärg4 9 6 3" xfId="7203" xr:uid="{B9394E80-F526-4231-AF67-54AF41A994BE}"/>
    <cellStyle name="20% - Dekorfärg4 9 6 4" xfId="36610" xr:uid="{01FB91C1-0085-43B0-90A7-C03A8F1C8C13}"/>
    <cellStyle name="20% - Dekorfärg4 9 6_3. Loans" xfId="7204" xr:uid="{4FE80E41-A036-43A1-97BD-5CAFD199978C}"/>
    <cellStyle name="20% - Dekorfärg4 9 7" xfId="7205" xr:uid="{21ACFA15-D2EA-4044-9B12-ED0F138A115B}"/>
    <cellStyle name="20% - Dekorfärg4 9 7 2" xfId="7206" xr:uid="{DD675FC7-9333-4CA7-A8E6-CC1C40F60BE1}"/>
    <cellStyle name="20% - Dekorfärg4 9 7 3" xfId="7207" xr:uid="{97041600-E494-4657-86E8-C9CE6219B70E}"/>
    <cellStyle name="20% - Dekorfärg4 9 7 4" xfId="31747" xr:uid="{D8AF1CEF-9283-429F-BFC7-C546C46390AB}"/>
    <cellStyle name="20% - Dekorfärg4 9 7_CASH 8000" xfId="44892" xr:uid="{CF254AFA-B84C-4256-A7B5-A3B862BA2FE4}"/>
    <cellStyle name="20% - Dekorfärg4 9 8" xfId="7208" xr:uid="{870809EC-E025-4D8D-9FA9-2FCA92DD33DE}"/>
    <cellStyle name="20% - Dekorfärg4 9 9" xfId="7209" xr:uid="{E0701E1E-97E7-4B9E-8E78-777DA041DB41}"/>
    <cellStyle name="20% - Dekorfärg4 9_3. Loans" xfId="7210" xr:uid="{93DF0A71-5AA8-413A-94E6-AE6CC83A7BBC}"/>
    <cellStyle name="20% - Dekorfärg5" xfId="50821" xr:uid="{AC05A090-EE51-4A9C-94F9-4B98BB22571C}"/>
    <cellStyle name="20% - Dekorfärg5 10" xfId="7211" xr:uid="{D57BB546-AF5B-4924-880E-3F86675C9C99}"/>
    <cellStyle name="20% - Dekorfärg5 10 10" xfId="34989" xr:uid="{CAE80274-B03F-46AE-8F83-45C2BB89D157}"/>
    <cellStyle name="20% - Dekorfärg5 10 2" xfId="7212" xr:uid="{55D3BE5B-08AC-4763-A594-3593BC1E7052}"/>
    <cellStyle name="20% - Dekorfärg5 10 2 2" xfId="7213" xr:uid="{77D3CBFA-2403-44D4-9818-67B215F3778C}"/>
    <cellStyle name="20% - Dekorfärg5 10 2 2 2" xfId="7214" xr:uid="{7D2A7F17-6FF0-4527-A13D-7A1674CD1908}"/>
    <cellStyle name="20% - Dekorfärg5 10 2 2 2 2" xfId="36612" xr:uid="{DC4F306B-4E39-4E9E-9A85-030851853C62}"/>
    <cellStyle name="20% - Dekorfärg5 10 2 2 2_Apart tables" xfId="49598" xr:uid="{A1E14017-A4E8-4F8E-8A2A-91C425F7694D}"/>
    <cellStyle name="20% - Dekorfärg5 10 2 2 3" xfId="31748" xr:uid="{50968536-A4D8-412A-8CEF-A86E9FDF57AB}"/>
    <cellStyle name="20% - Dekorfärg5 10 2 2 4" xfId="36611" xr:uid="{C9828267-7D42-4706-BB42-268445BD83B4}"/>
    <cellStyle name="20% - Dekorfärg5 10 2 2_3. Loans" xfId="7215" xr:uid="{21916104-0966-40F6-82D9-07400DC73232}"/>
    <cellStyle name="20% - Dekorfärg5 10 2 3" xfId="7216" xr:uid="{CD2FF45E-5C45-48E5-B897-D17411212314}"/>
    <cellStyle name="20% - Dekorfärg5 10 2 3 2" xfId="7217" xr:uid="{588565C3-064A-4A8D-9F16-D189D7F7E0F3}"/>
    <cellStyle name="20% - Dekorfärg5 10 2 3 2 2" xfId="36614" xr:uid="{CC6B8F21-05CB-4994-BF6F-72AB52A79CA0}"/>
    <cellStyle name="20% - Dekorfärg5 10 2 3 2_Apart tables" xfId="49599" xr:uid="{76F4DFB5-6945-4C6C-8793-1430B094E14B}"/>
    <cellStyle name="20% - Dekorfärg5 10 2 3 3" xfId="36613" xr:uid="{BE9AB822-2DAE-4807-8653-46A8FFE7066C}"/>
    <cellStyle name="20% - Dekorfärg5 10 2 3_3. Loans" xfId="7218" xr:uid="{268A23C5-4A38-4DC7-A7F9-EA70D7E12EE6}"/>
    <cellStyle name="20% - Dekorfärg5 10 2 4" xfId="7219" xr:uid="{3E403DEC-8D66-4D2E-8D72-94190CA6A327}"/>
    <cellStyle name="20% - Dekorfärg5 10 2 4 2" xfId="36615" xr:uid="{CE57806B-6520-4133-9E17-6C73502DDA34}"/>
    <cellStyle name="20% - Dekorfärg5 10 2 4_Apart tables" xfId="49600" xr:uid="{2E0E0C5F-3B41-4BD9-B570-A12A5A9565CE}"/>
    <cellStyle name="20% - Dekorfärg5 10 2 5" xfId="7220" xr:uid="{BB582DB4-9C7C-45E9-8C37-78083D335822}"/>
    <cellStyle name="20% - Dekorfärg5 10 2 5 2" xfId="36616" xr:uid="{ABF570A1-CDDB-47A6-A889-0E418295076A}"/>
    <cellStyle name="20% - Dekorfärg5 10 2 5_Apart tables" xfId="49601" xr:uid="{7AC8EC92-18D0-446D-B0EB-3687171B2C15}"/>
    <cellStyle name="20% - Dekorfärg5 10 2 6" xfId="31749" xr:uid="{D124164E-BDEA-4FDF-B861-5AA53B5574EE}"/>
    <cellStyle name="20% - Dekorfärg5 10 2 7" xfId="34990" xr:uid="{7E1E25AE-07B2-4CE3-B00A-E52672849D42}"/>
    <cellStyle name="20% - Dekorfärg5 10 2 8" xfId="39479" xr:uid="{0A12A5B2-F9E7-4175-9215-7C355161C20C}"/>
    <cellStyle name="20% - Dekorfärg5 10 2_3. Loans" xfId="7221" xr:uid="{42355F29-B1D8-47DE-BD2A-5290C781DA82}"/>
    <cellStyle name="20% - Dekorfärg5 10 3" xfId="7222" xr:uid="{F9DC358B-441B-4606-B119-F429FE84FEF1}"/>
    <cellStyle name="20% - Dekorfärg5 10 3 2" xfId="7223" xr:uid="{B5446A24-FBAB-4180-9481-DC8AE283F765}"/>
    <cellStyle name="20% - Dekorfärg5 10 3 2 2" xfId="7224" xr:uid="{FF9F8331-C738-401E-A77C-339EB59B55E0}"/>
    <cellStyle name="20% - Dekorfärg5 10 3 2 2 2" xfId="36619" xr:uid="{26925B5F-11AB-48F0-BF7D-63C0A85A90B4}"/>
    <cellStyle name="20% - Dekorfärg5 10 3 2 2_Apart tables" xfId="49602" xr:uid="{6C37C0EE-9830-4CD6-B2EA-BC9C4504FD3A}"/>
    <cellStyle name="20% - Dekorfärg5 10 3 2 3" xfId="36618" xr:uid="{EC219CD0-9E06-44BF-8D36-68FFD1457EBE}"/>
    <cellStyle name="20% - Dekorfärg5 10 3 2_3. Loans" xfId="7225" xr:uid="{936E759B-D1EF-4E85-BE35-3D12B4D4D817}"/>
    <cellStyle name="20% - Dekorfärg5 10 3 3" xfId="7226" xr:uid="{135B5052-7871-4DAB-9960-AC78B3B7BC0E}"/>
    <cellStyle name="20% - Dekorfärg5 10 3 3 2" xfId="36620" xr:uid="{4C05946D-19F2-46B1-8F1C-9611D0ACE96C}"/>
    <cellStyle name="20% - Dekorfärg5 10 3 3_Apart tables" xfId="49603" xr:uid="{B2476007-394A-47B5-A7FF-F530B8C7C488}"/>
    <cellStyle name="20% - Dekorfärg5 10 3 4" xfId="31750" xr:uid="{6AFBE030-C32C-4874-8F61-9F55CB98A7AE}"/>
    <cellStyle name="20% - Dekorfärg5 10 3 5" xfId="36617" xr:uid="{4C51301B-DF75-4454-A11A-82328B722097}"/>
    <cellStyle name="20% - Dekorfärg5 10 3_3. Loans" xfId="7227" xr:uid="{67341890-AF7A-43E7-A74C-0C3967E498A3}"/>
    <cellStyle name="20% - Dekorfärg5 10 4" xfId="7228" xr:uid="{D4A3E56A-16C2-4E1B-B5BC-A57865E9A459}"/>
    <cellStyle name="20% - Dekorfärg5 10 4 2" xfId="7229" xr:uid="{763DAACE-5002-48D5-A9A7-D4A981087D7A}"/>
    <cellStyle name="20% - Dekorfärg5 10 4 2 2" xfId="36622" xr:uid="{B941DB8B-62DF-4927-853B-7A7210DDD55F}"/>
    <cellStyle name="20% - Dekorfärg5 10 4 2_Apart tables" xfId="49604" xr:uid="{9B538B28-6A7A-47D5-8522-4E6BEBD83CD6}"/>
    <cellStyle name="20% - Dekorfärg5 10 4 3" xfId="7230" xr:uid="{5DCBA0FB-B660-4654-9A68-B464F178F507}"/>
    <cellStyle name="20% - Dekorfärg5 10 4 4" xfId="36621" xr:uid="{0341A76C-257A-42A0-9EE5-24DF6B00C4C3}"/>
    <cellStyle name="20% - Dekorfärg5 10 4_3. Loans" xfId="7231" xr:uid="{79FA9725-5729-4E9A-AC96-469AAB5B7AC6}"/>
    <cellStyle name="20% - Dekorfärg5 10 5" xfId="7232" xr:uid="{7BE8C599-BC95-4425-8F35-22676A8FD280}"/>
    <cellStyle name="20% - Dekorfärg5 10 5 2" xfId="7233" xr:uid="{793AAC96-C216-4F48-8701-41EF4A184999}"/>
    <cellStyle name="20% - Dekorfärg5 10 5 3" xfId="7234" xr:uid="{67EED5BF-F370-46CC-A1BC-E0FE911C5002}"/>
    <cellStyle name="20% - Dekorfärg5 10 5 4" xfId="36623" xr:uid="{05EC2CFB-29FD-44C2-B56D-4E7342C57652}"/>
    <cellStyle name="20% - Dekorfärg5 10 5_3. Loans" xfId="7235" xr:uid="{D5550000-88AA-46D0-A698-A06CA65BF255}"/>
    <cellStyle name="20% - Dekorfärg5 10 6" xfId="7236" xr:uid="{010634EE-3A7C-43B7-92CA-CCAB50E57EC1}"/>
    <cellStyle name="20% - Dekorfärg5 10 6 2" xfId="7237" xr:uid="{77B5F288-ABD4-47A9-8080-E8D6DC6E9DE7}"/>
    <cellStyle name="20% - Dekorfärg5 10 6 3" xfId="7238" xr:uid="{51ACF11E-5EFD-4DF0-8158-6D1813CD92B4}"/>
    <cellStyle name="20% - Dekorfärg5 10 6 4" xfId="36624" xr:uid="{C2227E00-A1E6-42FF-AFC3-19E967858BD8}"/>
    <cellStyle name="20% - Dekorfärg5 10 6_3. Loans" xfId="7239" xr:uid="{650FA7A5-7A89-4157-BFC4-A52BC1DFE9F6}"/>
    <cellStyle name="20% - Dekorfärg5 10 7" xfId="7240" xr:uid="{A60E428E-7D44-4EB8-BB43-83207A1ED29A}"/>
    <cellStyle name="20% - Dekorfärg5 10 7 2" xfId="7241" xr:uid="{3E378ED4-C580-465C-AA9C-2376BD5C889B}"/>
    <cellStyle name="20% - Dekorfärg5 10 7 3" xfId="7242" xr:uid="{A5EC7494-3B59-41A1-A936-806D72CB11AF}"/>
    <cellStyle name="20% - Dekorfärg5 10 7 4" xfId="31751" xr:uid="{1A5FE9F8-545A-40F7-BAC0-43AE4929801F}"/>
    <cellStyle name="20% - Dekorfärg5 10 7_CASH 8000" xfId="44893" xr:uid="{B61DA796-5660-40AF-8637-AAD8BDBC9517}"/>
    <cellStyle name="20% - Dekorfärg5 10 8" xfId="7243" xr:uid="{FA235CE0-4697-4E4E-A27E-0AC9631310E7}"/>
    <cellStyle name="20% - Dekorfärg5 10 9" xfId="7244" xr:uid="{0D33C98C-B256-44B9-A144-93D9FD8E9008}"/>
    <cellStyle name="20% - Dekorfärg5 10_3. Loans" xfId="7245" xr:uid="{E0D4F0FF-A84A-41AD-B4EB-EE33E23CD0D9}"/>
    <cellStyle name="20% - Dekorfärg5 11" xfId="7246" xr:uid="{9CE4E9AA-1D6D-41B4-84F1-A5A2ED345E5D}"/>
    <cellStyle name="20% - Dekorfärg5 11 10" xfId="34991" xr:uid="{BBDA3C1D-9E1E-4781-BA1A-6B753BC8BD16}"/>
    <cellStyle name="20% - Dekorfärg5 11 2" xfId="7247" xr:uid="{4FEFDC80-63DD-42F2-886F-4857E0E4AEAA}"/>
    <cellStyle name="20% - Dekorfärg5 11 2 2" xfId="7248" xr:uid="{5496DE67-6BDC-43A5-94A7-3DC1AAD21347}"/>
    <cellStyle name="20% - Dekorfärg5 11 2 2 2" xfId="7249" xr:uid="{4D485CA4-B05A-4417-9470-D3F938E7D9CE}"/>
    <cellStyle name="20% - Dekorfärg5 11 2 2 2 2" xfId="36627" xr:uid="{FD4BA5C1-40A7-4F30-A6AB-39166A82F5FE}"/>
    <cellStyle name="20% - Dekorfärg5 11 2 2 2_Apart tables" xfId="49605" xr:uid="{B9C532B6-0EA4-42A0-9B6A-94A5A34BCD25}"/>
    <cellStyle name="20% - Dekorfärg5 11 2 2 3" xfId="36626" xr:uid="{17EAF0D6-00B1-463A-9D1C-8BECB3826BB2}"/>
    <cellStyle name="20% - Dekorfärg5 11 2 2_3. Loans" xfId="7250" xr:uid="{65606419-64FC-4A61-AF3C-7FBFDB04F8E3}"/>
    <cellStyle name="20% - Dekorfärg5 11 2 3" xfId="7251" xr:uid="{000D3C64-D37B-4EC3-BC7F-699710BCD75E}"/>
    <cellStyle name="20% - Dekorfärg5 11 2 3 2" xfId="36628" xr:uid="{80B1B520-B380-48E8-9ED7-469E5DB28951}"/>
    <cellStyle name="20% - Dekorfärg5 11 2 3_Apart tables" xfId="49606" xr:uid="{8A0980C1-931A-468D-BBD8-486FADE68438}"/>
    <cellStyle name="20% - Dekorfärg5 11 2 4" xfId="31752" xr:uid="{17519E1E-8AC3-4652-B01F-2B7A00D258C1}"/>
    <cellStyle name="20% - Dekorfärg5 11 2 5" xfId="36625" xr:uid="{19F5FB30-0AC7-41C9-BBA0-045D254D57F7}"/>
    <cellStyle name="20% - Dekorfärg5 11 2_3. Loans" xfId="7252" xr:uid="{8CF937A9-C536-41DB-B425-38A37713841F}"/>
    <cellStyle name="20% - Dekorfärg5 11 3" xfId="7253" xr:uid="{B0062E9F-DE88-46C1-85C6-FFD0014A3C53}"/>
    <cellStyle name="20% - Dekorfärg5 11 3 2" xfId="7254" xr:uid="{2DC39E96-1D5F-433B-971E-D25229CF3CFF}"/>
    <cellStyle name="20% - Dekorfärg5 11 3 2 2" xfId="36630" xr:uid="{B7F37C3E-F63F-4042-9DA6-11F58080D44E}"/>
    <cellStyle name="20% - Dekorfärg5 11 3 2_Apart tables" xfId="49607" xr:uid="{B3484AC1-1814-4E63-8C72-9A9A5D5E1036}"/>
    <cellStyle name="20% - Dekorfärg5 11 3 3" xfId="7255" xr:uid="{3EABC202-AA5D-431A-B026-C4AC34F8F26D}"/>
    <cellStyle name="20% - Dekorfärg5 11 3 4" xfId="36629" xr:uid="{4233DF3A-FC81-48EE-A3A4-960F5734D291}"/>
    <cellStyle name="20% - Dekorfärg5 11 3_3. Loans" xfId="7256" xr:uid="{816562E2-C398-4F5A-9FF0-6D6BDBF978FA}"/>
    <cellStyle name="20% - Dekorfärg5 11 4" xfId="7257" xr:uid="{1437DADC-B5CF-4B4C-A2EA-7CEA16778936}"/>
    <cellStyle name="20% - Dekorfärg5 11 4 2" xfId="7258" xr:uid="{59B689F6-88D3-426B-8F9C-81EE3175906A}"/>
    <cellStyle name="20% - Dekorfärg5 11 4 3" xfId="7259" xr:uid="{A3B154AA-71CA-4811-961B-AAEB05E3866D}"/>
    <cellStyle name="20% - Dekorfärg5 11 4 4" xfId="36631" xr:uid="{274CF601-B040-4BF4-A179-6899D2C340CB}"/>
    <cellStyle name="20% - Dekorfärg5 11 4_3. Loans" xfId="7260" xr:uid="{4DE54E41-2373-4DD4-899F-1ACE947D8265}"/>
    <cellStyle name="20% - Dekorfärg5 11 5" xfId="7261" xr:uid="{8B11FB3F-C810-4B0D-8767-3A8DB9F021FB}"/>
    <cellStyle name="20% - Dekorfärg5 11 5 2" xfId="7262" xr:uid="{A2DA42A5-1A48-4F20-AB4D-06438EAC89E8}"/>
    <cellStyle name="20% - Dekorfärg5 11 5 3" xfId="7263" xr:uid="{DE8DF079-90F4-42B0-B1CF-7402F91DA32A}"/>
    <cellStyle name="20% - Dekorfärg5 11 5 4" xfId="36632" xr:uid="{A7DC14FA-F51A-48BF-B171-111357128920}"/>
    <cellStyle name="20% - Dekorfärg5 11 5_3. Loans" xfId="7264" xr:uid="{27F3F976-D3CA-48CC-8190-69DC8B751C98}"/>
    <cellStyle name="20% - Dekorfärg5 11 6" xfId="7265" xr:uid="{DCB83789-ED5C-48B3-A1D7-F6FD03D8283C}"/>
    <cellStyle name="20% - Dekorfärg5 11 6 2" xfId="7266" xr:uid="{D21EEA64-4AD9-4698-9D11-006094221B1B}"/>
    <cellStyle name="20% - Dekorfärg5 11 6 3" xfId="7267" xr:uid="{BC23B341-72E1-4B88-B7FF-FC20310BF32A}"/>
    <cellStyle name="20% - Dekorfärg5 11 6 4" xfId="31753" xr:uid="{EBA35E3E-EC46-4338-B8BC-B69D6B5B7A20}"/>
    <cellStyle name="20% - Dekorfärg5 11 6_CASH 8000" xfId="44894" xr:uid="{A4993BC0-FB5A-46FF-8466-1A2483D5C132}"/>
    <cellStyle name="20% - Dekorfärg5 11 7" xfId="7268" xr:uid="{E9608B02-F370-492E-9327-39EE7762B455}"/>
    <cellStyle name="20% - Dekorfärg5 11 7 2" xfId="7269" xr:uid="{7CE2C7E6-F723-4C69-8915-A79DA572BDCE}"/>
    <cellStyle name="20% - Dekorfärg5 11 7 3" xfId="7270" xr:uid="{2952DA27-613B-48E9-AC60-7EF6CEEE94F7}"/>
    <cellStyle name="20% - Dekorfärg5 11 7_CASH 8000" xfId="44895" xr:uid="{B617F528-8803-427F-98E0-C3EB78887EBE}"/>
    <cellStyle name="20% - Dekorfärg5 11 8" xfId="7271" xr:uid="{A320CFF2-341B-4528-A2BB-0F6B39BE6B61}"/>
    <cellStyle name="20% - Dekorfärg5 11 9" xfId="7272" xr:uid="{73350A4A-0C04-4E34-9417-DA17F2628011}"/>
    <cellStyle name="20% - Dekorfärg5 11_3. Loans" xfId="7273" xr:uid="{E89DFA0B-AEE7-47C1-BE39-522F535B4346}"/>
    <cellStyle name="20% - Dekorfärg5 12" xfId="7274" xr:uid="{47A20174-AD14-40BD-87D1-A07E68F8714D}"/>
    <cellStyle name="20% - Dekorfärg5 12 10" xfId="34992" xr:uid="{1EC01E20-1F7B-4497-B0C4-8429F8B6E9E7}"/>
    <cellStyle name="20% - Dekorfärg5 12 2" xfId="7275" xr:uid="{B15B04B6-D844-48C1-A0C4-10B7453BF86D}"/>
    <cellStyle name="20% - Dekorfärg5 12 2 2" xfId="7276" xr:uid="{8C903EB5-BD3C-4EF4-B273-411208646DE8}"/>
    <cellStyle name="20% - Dekorfärg5 12 2 2 2" xfId="7277" xr:uid="{2EFD453C-5E93-4E40-A515-182646EA0768}"/>
    <cellStyle name="20% - Dekorfärg5 12 2 2 2 2" xfId="36635" xr:uid="{5919AEF6-BB0F-481A-BD1F-FD5E63404C8B}"/>
    <cellStyle name="20% - Dekorfärg5 12 2 2 2_Apart tables" xfId="49608" xr:uid="{B0CB6328-2830-4D8C-AD4F-7FD13C06EFB7}"/>
    <cellStyle name="20% - Dekorfärg5 12 2 2 3" xfId="36634" xr:uid="{BA18D7E8-5965-4669-B4A0-675D3DBB814B}"/>
    <cellStyle name="20% - Dekorfärg5 12 2 2_3. Loans" xfId="7278" xr:uid="{24B5A3CF-1447-4CD9-BD23-FA670465EC99}"/>
    <cellStyle name="20% - Dekorfärg5 12 2 3" xfId="7279" xr:uid="{EF8DB7B2-F8FB-4552-B75A-859852835C78}"/>
    <cellStyle name="20% - Dekorfärg5 12 2 3 2" xfId="36636" xr:uid="{D7328C8D-A7C7-41BC-8800-84909F79CB4F}"/>
    <cellStyle name="20% - Dekorfärg5 12 2 3_Apart tables" xfId="49609" xr:uid="{C0D982B0-19B4-4251-9477-D55DD727FC1D}"/>
    <cellStyle name="20% - Dekorfärg5 12 2 4" xfId="31754" xr:uid="{916899F1-2E01-4E0D-A99D-67EA2327DC74}"/>
    <cellStyle name="20% - Dekorfärg5 12 2 5" xfId="36633" xr:uid="{3D0B5E98-AB23-4BE2-8C8A-48A733FC431A}"/>
    <cellStyle name="20% - Dekorfärg5 12 2_3. Loans" xfId="7280" xr:uid="{AF109502-8C84-4387-8979-61596818809C}"/>
    <cellStyle name="20% - Dekorfärg5 12 3" xfId="7281" xr:uid="{4D479E36-E1DB-4D88-850F-C198A5C1F056}"/>
    <cellStyle name="20% - Dekorfärg5 12 3 2" xfId="7282" xr:uid="{A12B79E4-75F6-41EF-9EE9-81248D58AD55}"/>
    <cellStyle name="20% - Dekorfärg5 12 3 2 2" xfId="36638" xr:uid="{539CDFE8-FAF8-4D43-94C0-7D56CB20F699}"/>
    <cellStyle name="20% - Dekorfärg5 12 3 2_Apart tables" xfId="49610" xr:uid="{311F8A54-3E61-4833-8F68-95E178234183}"/>
    <cellStyle name="20% - Dekorfärg5 12 3 3" xfId="7283" xr:uid="{1CF0C771-A6D5-4196-92CE-5048E532AE46}"/>
    <cellStyle name="20% - Dekorfärg5 12 3 4" xfId="36637" xr:uid="{47054B2A-C1E8-4A60-AE4C-50EDD0750D6D}"/>
    <cellStyle name="20% - Dekorfärg5 12 3_3. Loans" xfId="7284" xr:uid="{75DA5A03-8FDD-4011-B75B-A6A155D07509}"/>
    <cellStyle name="20% - Dekorfärg5 12 4" xfId="7285" xr:uid="{F90FAD09-CB56-4B2F-B149-27EB0B2B6209}"/>
    <cellStyle name="20% - Dekorfärg5 12 4 2" xfId="7286" xr:uid="{C704A96E-D065-40EC-984B-9E00CEC80EE3}"/>
    <cellStyle name="20% - Dekorfärg5 12 4 3" xfId="7287" xr:uid="{963B0379-5E75-475C-B292-1075D560286C}"/>
    <cellStyle name="20% - Dekorfärg5 12 4 4" xfId="36639" xr:uid="{EDDECA9D-5D4F-494F-ADA7-4815BF3D8746}"/>
    <cellStyle name="20% - Dekorfärg5 12 4_3. Loans" xfId="7288" xr:uid="{0627C5F7-369F-4874-8D50-3AAFC384B10C}"/>
    <cellStyle name="20% - Dekorfärg5 12 5" xfId="7289" xr:uid="{2A7D6690-1275-4D0D-9E4A-9227C54EDF6E}"/>
    <cellStyle name="20% - Dekorfärg5 12 5 2" xfId="7290" xr:uid="{1348A356-53F7-4F96-ADF1-9A834842D85F}"/>
    <cellStyle name="20% - Dekorfärg5 12 5 3" xfId="7291" xr:uid="{983CB34C-90E9-466E-99FE-2CFBF46B804F}"/>
    <cellStyle name="20% - Dekorfärg5 12 5 4" xfId="36640" xr:uid="{67DF9D4E-B541-4E79-BD59-C436CFB61863}"/>
    <cellStyle name="20% - Dekorfärg5 12 5_3. Loans" xfId="7292" xr:uid="{5592703C-85B8-4DF0-914D-46DA1AE46E58}"/>
    <cellStyle name="20% - Dekorfärg5 12 6" xfId="7293" xr:uid="{2E3430EE-AF0E-44FE-A159-4853E538E7D1}"/>
    <cellStyle name="20% - Dekorfärg5 12 6 2" xfId="7294" xr:uid="{1F7FFE86-3657-46E0-8628-456758D7F0FF}"/>
    <cellStyle name="20% - Dekorfärg5 12 6 3" xfId="7295" xr:uid="{890528F7-DE14-44A6-B514-A0B8691BFE5A}"/>
    <cellStyle name="20% - Dekorfärg5 12 6 4" xfId="31755" xr:uid="{17FC06E3-3A12-403D-809F-325061146866}"/>
    <cellStyle name="20% - Dekorfärg5 12 6_CASH 8000" xfId="44896" xr:uid="{EB292680-1498-49D3-BD92-36C7D75F8885}"/>
    <cellStyle name="20% - Dekorfärg5 12 7" xfId="7296" xr:uid="{8D567D12-ABE0-4FDD-9AE6-3F0E14B96EA2}"/>
    <cellStyle name="20% - Dekorfärg5 12 7 2" xfId="7297" xr:uid="{7A91042F-E324-4C5C-B4E5-4AD13931B0DB}"/>
    <cellStyle name="20% - Dekorfärg5 12 7 3" xfId="7298" xr:uid="{D7AF76CB-AFD0-48B0-BAE2-65F0F94F17E7}"/>
    <cellStyle name="20% - Dekorfärg5 12 7_CASH 8000" xfId="44897" xr:uid="{95B372D3-15CC-489F-9376-BD000342D472}"/>
    <cellStyle name="20% - Dekorfärg5 12 8" xfId="7299" xr:uid="{628A9D2A-48CB-4B67-B1C4-63B9BFF939C0}"/>
    <cellStyle name="20% - Dekorfärg5 12 9" xfId="7300" xr:uid="{48D430E8-A00B-4331-9311-A8D59539BE15}"/>
    <cellStyle name="20% - Dekorfärg5 12_3. Loans" xfId="7301" xr:uid="{51608E1B-2CCC-4F11-A7E1-F8660E8C84B9}"/>
    <cellStyle name="20% - Dekorfärg5 13" xfId="7302" xr:uid="{BC385336-2863-4BA4-833F-4810DAC83469}"/>
    <cellStyle name="20% - Dekorfärg5 13 10" xfId="34993" xr:uid="{EEEDCDEE-BF13-4295-9B90-5E81D37F1922}"/>
    <cellStyle name="20% - Dekorfärg5 13 2" xfId="7303" xr:uid="{180A5BCC-756D-4DCB-B86C-625CEFE3876E}"/>
    <cellStyle name="20% - Dekorfärg5 13 2 2" xfId="7304" xr:uid="{6C89BDE5-2AA2-490D-B8A8-1EFAFE24E015}"/>
    <cellStyle name="20% - Dekorfärg5 13 2 2 2" xfId="7305" xr:uid="{AC7543C3-E628-475B-BA22-0B27D6EC8391}"/>
    <cellStyle name="20% - Dekorfärg5 13 2 2 2 2" xfId="36643" xr:uid="{D313B520-F39C-456C-B0CC-9FEFCD0B3801}"/>
    <cellStyle name="20% - Dekorfärg5 13 2 2 2_Apart tables" xfId="49611" xr:uid="{224E57FF-4DA6-44A0-9B79-CA81FF676B18}"/>
    <cellStyle name="20% - Dekorfärg5 13 2 2 3" xfId="36642" xr:uid="{5129FE75-4840-4F20-95F1-C56D06FB8757}"/>
    <cellStyle name="20% - Dekorfärg5 13 2 2_3. Loans" xfId="7306" xr:uid="{5D77754B-D21B-4C97-8D48-6A53F47AA6E4}"/>
    <cellStyle name="20% - Dekorfärg5 13 2 3" xfId="7307" xr:uid="{5DD97C36-83AB-4321-9E63-063FC7273183}"/>
    <cellStyle name="20% - Dekorfärg5 13 2 3 2" xfId="36644" xr:uid="{A4215293-F940-42F0-978E-DAB4F89D0B7A}"/>
    <cellStyle name="20% - Dekorfärg5 13 2 3_Apart tables" xfId="49612" xr:uid="{4FF7AD77-83AF-461B-A8FB-38865451B5C5}"/>
    <cellStyle name="20% - Dekorfärg5 13 2 4" xfId="31756" xr:uid="{8CB693E4-52FA-4752-9101-25CBDF375506}"/>
    <cellStyle name="20% - Dekorfärg5 13 2 5" xfId="36641" xr:uid="{65D28B45-088D-423C-AF80-473030A6D055}"/>
    <cellStyle name="20% - Dekorfärg5 13 2_3. Loans" xfId="7308" xr:uid="{8CBAC881-7FBB-4FCD-828F-C9BB192D9C2E}"/>
    <cellStyle name="20% - Dekorfärg5 13 3" xfId="7309" xr:uid="{65EFB8B1-B848-45CE-A8BC-535FF162BEFD}"/>
    <cellStyle name="20% - Dekorfärg5 13 3 2" xfId="7310" xr:uid="{7BAAE1C5-D0C8-47CC-9756-760DF27E78FB}"/>
    <cellStyle name="20% - Dekorfärg5 13 3 2 2" xfId="36646" xr:uid="{3980E53D-E1AC-46B4-AB17-BD5B277144A1}"/>
    <cellStyle name="20% - Dekorfärg5 13 3 2_Apart tables" xfId="49613" xr:uid="{708468D8-F4EB-4275-A4C0-231CED364CA1}"/>
    <cellStyle name="20% - Dekorfärg5 13 3 3" xfId="7311" xr:uid="{5E4C78C7-6D18-45DB-8969-60979983788C}"/>
    <cellStyle name="20% - Dekorfärg5 13 3 4" xfId="36645" xr:uid="{43C1D716-A673-429E-B732-BB1E8B4B103E}"/>
    <cellStyle name="20% - Dekorfärg5 13 3_3. Loans" xfId="7312" xr:uid="{3DB2EED7-B691-43DF-BEC7-EA1A18541FEB}"/>
    <cellStyle name="20% - Dekorfärg5 13 4" xfId="7313" xr:uid="{85F8E2D6-05B1-491E-B1FC-ACB9EFF2630A}"/>
    <cellStyle name="20% - Dekorfärg5 13 4 2" xfId="7314" xr:uid="{82350BDA-8C1B-42ED-9149-9A08C41F46FE}"/>
    <cellStyle name="20% - Dekorfärg5 13 4 3" xfId="7315" xr:uid="{F8B71436-B410-4601-AB23-7ED789A8CA4C}"/>
    <cellStyle name="20% - Dekorfärg5 13 4 4" xfId="36647" xr:uid="{D1E73241-BCA9-435D-B4A7-6B261EE5CF54}"/>
    <cellStyle name="20% - Dekorfärg5 13 4_3. Loans" xfId="7316" xr:uid="{C423A13A-EEA8-4204-9FAD-8BC53F2A2294}"/>
    <cellStyle name="20% - Dekorfärg5 13 5" xfId="7317" xr:uid="{4917DC6D-D034-4F9F-B1D3-60A769953BED}"/>
    <cellStyle name="20% - Dekorfärg5 13 5 2" xfId="7318" xr:uid="{50544C24-CB5F-4F89-88F3-382532CCC89D}"/>
    <cellStyle name="20% - Dekorfärg5 13 5 3" xfId="7319" xr:uid="{396BBB9A-7DD2-4878-B9EC-84F0DA973249}"/>
    <cellStyle name="20% - Dekorfärg5 13 5 4" xfId="36648" xr:uid="{24AC675E-6A5D-4E86-9990-B7E4DFE3C634}"/>
    <cellStyle name="20% - Dekorfärg5 13 5_3. Loans" xfId="7320" xr:uid="{6C1EB592-B46A-4916-A8B9-089B2C7EA96C}"/>
    <cellStyle name="20% - Dekorfärg5 13 6" xfId="7321" xr:uid="{CF5A08CD-B672-424E-80A0-67674AC2A37D}"/>
    <cellStyle name="20% - Dekorfärg5 13 6 2" xfId="7322" xr:uid="{0C08641F-685F-4DB5-A133-9EEC9D15FEE5}"/>
    <cellStyle name="20% - Dekorfärg5 13 6 3" xfId="7323" xr:uid="{3516A62D-7F25-4039-A8C9-2EC7E10EB72E}"/>
    <cellStyle name="20% - Dekorfärg5 13 6 4" xfId="31757" xr:uid="{6CEBDE38-8C71-4E27-B9DD-35ED360D20F1}"/>
    <cellStyle name="20% - Dekorfärg5 13 6_CASH 8000" xfId="44898" xr:uid="{D8871116-EF71-463B-89ED-360D29F54461}"/>
    <cellStyle name="20% - Dekorfärg5 13 7" xfId="7324" xr:uid="{916094D1-78FF-4D97-B338-5231B678B626}"/>
    <cellStyle name="20% - Dekorfärg5 13 7 2" xfId="7325" xr:uid="{8CEB0CF5-454D-4CD6-B08D-A70F25844FF5}"/>
    <cellStyle name="20% - Dekorfärg5 13 7 3" xfId="7326" xr:uid="{491E8810-92C8-4A51-A257-8C4D163C5C50}"/>
    <cellStyle name="20% - Dekorfärg5 13 7_CASH 8000" xfId="44899" xr:uid="{7F4E4BC8-D1CF-4D12-86FB-3569CD00EDD0}"/>
    <cellStyle name="20% - Dekorfärg5 13 8" xfId="7327" xr:uid="{7863AE0B-24AA-4D3E-9320-28BEC488A587}"/>
    <cellStyle name="20% - Dekorfärg5 13 9" xfId="7328" xr:uid="{8BC78B3D-D9B7-43ED-8E00-04777B70AF28}"/>
    <cellStyle name="20% - Dekorfärg5 13_3. Loans" xfId="7329" xr:uid="{D0437D15-E1AF-448A-9B2E-98709BF3C9F5}"/>
    <cellStyle name="20% - Dekorfärg5 14" xfId="7330" xr:uid="{80A1D78E-8737-45CB-9C79-85A3A66AEE2B}"/>
    <cellStyle name="20% - Dekorfärg5 14 10" xfId="34994" xr:uid="{E4BFF921-F542-4990-9749-106542E1B9C6}"/>
    <cellStyle name="20% - Dekorfärg5 14 2" xfId="7331" xr:uid="{002D52C1-5F3F-4AF8-B321-4874CD785F57}"/>
    <cellStyle name="20% - Dekorfärg5 14 2 2" xfId="7332" xr:uid="{C02FD0A7-DCD5-49EA-8B0F-664F260BF9CF}"/>
    <cellStyle name="20% - Dekorfärg5 14 2 2 2" xfId="7333" xr:uid="{DDD1BD50-1993-4DE5-9564-955E0663EDBF}"/>
    <cellStyle name="20% - Dekorfärg5 14 2 2 2 2" xfId="36651" xr:uid="{14E47CF2-652C-42E0-89A0-068C1B2655ED}"/>
    <cellStyle name="20% - Dekorfärg5 14 2 2 2_Apart tables" xfId="49614" xr:uid="{0D4E27A7-7A82-4F05-B4B4-D687565708C7}"/>
    <cellStyle name="20% - Dekorfärg5 14 2 2 3" xfId="36650" xr:uid="{922F5670-A193-44F0-8930-1A7ED44D51A5}"/>
    <cellStyle name="20% - Dekorfärg5 14 2 2_3. Loans" xfId="7334" xr:uid="{18AA8E2E-CCE3-4CEC-80F7-CF994E226E80}"/>
    <cellStyle name="20% - Dekorfärg5 14 2 3" xfId="7335" xr:uid="{77F05AEB-64EC-452F-8783-CB66C4734D31}"/>
    <cellStyle name="20% - Dekorfärg5 14 2 3 2" xfId="36652" xr:uid="{7E12F087-5EDA-4F2C-8628-E049889FE262}"/>
    <cellStyle name="20% - Dekorfärg5 14 2 3_Apart tables" xfId="49615" xr:uid="{257C9113-28E9-4D2E-B583-1A8D66066A36}"/>
    <cellStyle name="20% - Dekorfärg5 14 2 4" xfId="31758" xr:uid="{2B8183F5-3200-442A-A55D-44E28410B3D8}"/>
    <cellStyle name="20% - Dekorfärg5 14 2 5" xfId="36649" xr:uid="{BCAE2095-176F-4AA1-B55D-A151CFBEF95B}"/>
    <cellStyle name="20% - Dekorfärg5 14 2_3. Loans" xfId="7336" xr:uid="{42115FEA-22AF-46D2-A52C-E904379C7ECF}"/>
    <cellStyle name="20% - Dekorfärg5 14 3" xfId="7337" xr:uid="{EB6561CE-A36C-44DF-AABE-B5D3047AF29B}"/>
    <cellStyle name="20% - Dekorfärg5 14 3 2" xfId="7338" xr:uid="{384CD24F-3505-44AC-BF89-C3BFEEDCA7E0}"/>
    <cellStyle name="20% - Dekorfärg5 14 3 2 2" xfId="36654" xr:uid="{531202DA-4C07-4025-BCB9-57F5455DD0FD}"/>
    <cellStyle name="20% - Dekorfärg5 14 3 2_Apart tables" xfId="49616" xr:uid="{082C65B5-80BC-4226-93D4-C583A0EACAF3}"/>
    <cellStyle name="20% - Dekorfärg5 14 3 3" xfId="7339" xr:uid="{19ED97E3-E6FC-4E09-A7EC-FB6247741263}"/>
    <cellStyle name="20% - Dekorfärg5 14 3 4" xfId="36653" xr:uid="{6E152CF6-34DA-4AF3-921D-FCE8A7BA1A05}"/>
    <cellStyle name="20% - Dekorfärg5 14 3_3. Loans" xfId="7340" xr:uid="{0E8A1FF5-80E9-418D-B1D3-3FC5C949C081}"/>
    <cellStyle name="20% - Dekorfärg5 14 4" xfId="7341" xr:uid="{C988AC9E-4E5B-4161-A9FF-324AC2312C90}"/>
    <cellStyle name="20% - Dekorfärg5 14 4 2" xfId="7342" xr:uid="{770D239C-9EA8-4B40-B534-6D15419912A5}"/>
    <cellStyle name="20% - Dekorfärg5 14 4 3" xfId="7343" xr:uid="{6FDD829F-7959-4FDD-8A95-5F6AFF4077CA}"/>
    <cellStyle name="20% - Dekorfärg5 14 4 4" xfId="36655" xr:uid="{F4A3CF52-4AC2-4F52-BA31-CA2A0BF5E6C3}"/>
    <cellStyle name="20% - Dekorfärg5 14 4_3. Loans" xfId="7344" xr:uid="{D3D5910F-715C-4937-960D-08E92AC1F638}"/>
    <cellStyle name="20% - Dekorfärg5 14 5" xfId="7345" xr:uid="{A4B5CBF7-4823-4CC3-84A3-90F8E44171A6}"/>
    <cellStyle name="20% - Dekorfärg5 14 5 2" xfId="7346" xr:uid="{281B183D-DE7E-4BD9-AD05-F52748D5DF17}"/>
    <cellStyle name="20% - Dekorfärg5 14 5 3" xfId="7347" xr:uid="{51531700-3A70-4DDB-8CA1-03372EF6D56E}"/>
    <cellStyle name="20% - Dekorfärg5 14 5 4" xfId="36656" xr:uid="{8C292BA0-3BC7-4879-B1C7-AA73B3F132C5}"/>
    <cellStyle name="20% - Dekorfärg5 14 5_3. Loans" xfId="7348" xr:uid="{B99B5DA3-DA72-44CC-85F1-A3B14066774C}"/>
    <cellStyle name="20% - Dekorfärg5 14 6" xfId="7349" xr:uid="{FFD32671-06CB-4B7C-9CB6-BE43C74769F2}"/>
    <cellStyle name="20% - Dekorfärg5 14 6 2" xfId="7350" xr:uid="{422680E3-509C-4EFF-AA21-50ECB74362F9}"/>
    <cellStyle name="20% - Dekorfärg5 14 6 3" xfId="7351" xr:uid="{88B565B2-3B93-4532-AA40-3964689F3274}"/>
    <cellStyle name="20% - Dekorfärg5 14 6 4" xfId="31759" xr:uid="{3169773A-4EA9-4B1B-846D-187A8BDE3950}"/>
    <cellStyle name="20% - Dekorfärg5 14 6_CASH 8000" xfId="44900" xr:uid="{08415D78-9D7E-4CE8-9297-A40BA37CEAE3}"/>
    <cellStyle name="20% - Dekorfärg5 14 7" xfId="7352" xr:uid="{26644C83-5B58-40D3-9B8C-A92672A704EE}"/>
    <cellStyle name="20% - Dekorfärg5 14 7 2" xfId="7353" xr:uid="{DD03BFAC-1768-4200-8D24-7FFC7EAE1604}"/>
    <cellStyle name="20% - Dekorfärg5 14 7 3" xfId="7354" xr:uid="{CA5DB04E-B471-49CF-AF45-6BB7B839F425}"/>
    <cellStyle name="20% - Dekorfärg5 14 7_CASH 8000" xfId="44901" xr:uid="{99DD0078-B981-4026-BC3E-014C06AB9DF0}"/>
    <cellStyle name="20% - Dekorfärg5 14 8" xfId="7355" xr:uid="{9143B34D-F15B-4149-90B6-0DB93510A7AC}"/>
    <cellStyle name="20% - Dekorfärg5 14 9" xfId="7356" xr:uid="{7C3D957D-A120-4304-83E1-FA61ECBF262D}"/>
    <cellStyle name="20% - Dekorfärg5 14_3. Loans" xfId="7357" xr:uid="{9EFAB944-46AE-46DB-A6B0-EA712CE3BB98}"/>
    <cellStyle name="20% - Dekorfärg5 15" xfId="7358" xr:uid="{A2886DDC-1BA6-4343-883F-5F50E61E1E3D}"/>
    <cellStyle name="20% - Dekorfärg5 15 10" xfId="34995" xr:uid="{306C7FA5-ACC7-452E-991F-F762CBF2589C}"/>
    <cellStyle name="20% - Dekorfärg5 15 2" xfId="7359" xr:uid="{DD6E8380-D3E2-4CD3-AD29-60E90B9EFE0A}"/>
    <cellStyle name="20% - Dekorfärg5 15 2 2" xfId="7360" xr:uid="{3D33469A-3A0A-4770-B740-81591F4465D5}"/>
    <cellStyle name="20% - Dekorfärg5 15 2 2 2" xfId="7361" xr:uid="{782D9FD3-407B-46C1-9B31-11C9F1FD6118}"/>
    <cellStyle name="20% - Dekorfärg5 15 2 2 2 2" xfId="36659" xr:uid="{28628D6B-3F9F-4F62-8218-46227F552D19}"/>
    <cellStyle name="20% - Dekorfärg5 15 2 2 2_Apart tables" xfId="49617" xr:uid="{D884B8C9-48DC-4EAE-89DE-0D458560BBA8}"/>
    <cellStyle name="20% - Dekorfärg5 15 2 2 3" xfId="36658" xr:uid="{26C34884-9EF2-4712-8A56-67366822ABC7}"/>
    <cellStyle name="20% - Dekorfärg5 15 2 2_3. Loans" xfId="7362" xr:uid="{181DF9DB-E08D-4E1F-9B16-74CD2C2C0CD6}"/>
    <cellStyle name="20% - Dekorfärg5 15 2 3" xfId="7363" xr:uid="{2701C404-313D-4338-A7E1-96A846EED50A}"/>
    <cellStyle name="20% - Dekorfärg5 15 2 3 2" xfId="36660" xr:uid="{36FDFF00-813E-479C-8A60-F868FBC1E022}"/>
    <cellStyle name="20% - Dekorfärg5 15 2 3_Apart tables" xfId="49618" xr:uid="{F566F9CF-9583-4ED6-A1A4-77C2ED838AA2}"/>
    <cellStyle name="20% - Dekorfärg5 15 2 4" xfId="31760" xr:uid="{E5097A02-5D84-4736-9ACA-D6907D102E31}"/>
    <cellStyle name="20% - Dekorfärg5 15 2 5" xfId="36657" xr:uid="{DDF3A2E5-9EA9-44FE-AF4F-1AF87AFFBCD1}"/>
    <cellStyle name="20% - Dekorfärg5 15 2_3. Loans" xfId="7364" xr:uid="{CCA0EB0D-E386-444E-BB0E-29D97C45CF47}"/>
    <cellStyle name="20% - Dekorfärg5 15 3" xfId="7365" xr:uid="{032C85BA-AEE6-4E4D-A519-3FFEFC826C0F}"/>
    <cellStyle name="20% - Dekorfärg5 15 3 2" xfId="7366" xr:uid="{2EFDAF24-196A-48EF-BF32-69BE28CB0195}"/>
    <cellStyle name="20% - Dekorfärg5 15 3 2 2" xfId="36662" xr:uid="{74190AB4-A8DB-402A-B9D8-6AFB373CCFDD}"/>
    <cellStyle name="20% - Dekorfärg5 15 3 2_Apart tables" xfId="49619" xr:uid="{129087CB-DEB5-4C75-9F80-18847FEECB97}"/>
    <cellStyle name="20% - Dekorfärg5 15 3 3" xfId="7367" xr:uid="{411BE2AD-715B-4711-9F17-A386E17BB158}"/>
    <cellStyle name="20% - Dekorfärg5 15 3 4" xfId="36661" xr:uid="{14398854-283B-4BB4-AA96-7265423B7BF3}"/>
    <cellStyle name="20% - Dekorfärg5 15 3_3. Loans" xfId="7368" xr:uid="{BFE92FB6-DA2A-41EA-90A4-86D612DB30A3}"/>
    <cellStyle name="20% - Dekorfärg5 15 4" xfId="7369" xr:uid="{FCD6144C-BCD7-457C-81D6-69CD0680ACDE}"/>
    <cellStyle name="20% - Dekorfärg5 15 4 2" xfId="7370" xr:uid="{DB6B6C58-BA60-4076-934B-092C2B91D9E9}"/>
    <cellStyle name="20% - Dekorfärg5 15 4 3" xfId="7371" xr:uid="{6863FD89-628D-4DC5-9BE3-44B2A72E1F50}"/>
    <cellStyle name="20% - Dekorfärg5 15 4 4" xfId="36663" xr:uid="{0AE8D489-177D-49A6-A82F-661B624DB3A7}"/>
    <cellStyle name="20% - Dekorfärg5 15 4_3. Loans" xfId="7372" xr:uid="{4BD58D5A-57DE-42D6-B378-495EDBC10EC4}"/>
    <cellStyle name="20% - Dekorfärg5 15 5" xfId="7373" xr:uid="{24E8FCC9-3C57-41A7-901D-EB705EF5B28E}"/>
    <cellStyle name="20% - Dekorfärg5 15 5 2" xfId="7374" xr:uid="{B0777BB9-B27C-48C8-B416-FFF8A8E46B24}"/>
    <cellStyle name="20% - Dekorfärg5 15 5 3" xfId="7375" xr:uid="{FD9CBF65-202B-4923-9A32-D751A92E0A26}"/>
    <cellStyle name="20% - Dekorfärg5 15 5 4" xfId="36664" xr:uid="{BB96A43A-39D7-4731-9E6D-79D438F6C0C8}"/>
    <cellStyle name="20% - Dekorfärg5 15 5_3. Loans" xfId="7376" xr:uid="{F19232D4-245C-41EF-9EB9-FCA06A082BF1}"/>
    <cellStyle name="20% - Dekorfärg5 15 6" xfId="7377" xr:uid="{11FB05D1-732D-4BE3-A257-DB87243B090F}"/>
    <cellStyle name="20% - Dekorfärg5 15 6 2" xfId="7378" xr:uid="{2446CBD4-1371-4561-96EA-EDC916EC1DD6}"/>
    <cellStyle name="20% - Dekorfärg5 15 6 3" xfId="7379" xr:uid="{905192AA-D407-416F-A472-47282F7F943F}"/>
    <cellStyle name="20% - Dekorfärg5 15 6 4" xfId="31761" xr:uid="{21BE1C80-86B1-45AC-8E1E-E29214378DEF}"/>
    <cellStyle name="20% - Dekorfärg5 15 6_CASH 8000" xfId="44902" xr:uid="{46C97ADA-1763-41AF-94BC-C4C7A4721A57}"/>
    <cellStyle name="20% - Dekorfärg5 15 7" xfId="7380" xr:uid="{B5F401F6-4A69-48D1-A4CB-F87B3F2C49B2}"/>
    <cellStyle name="20% - Dekorfärg5 15 7 2" xfId="7381" xr:uid="{FF4EE750-5FED-4F22-81C1-2A610880DE06}"/>
    <cellStyle name="20% - Dekorfärg5 15 7 3" xfId="7382" xr:uid="{C1650FFA-C359-4779-9858-BDA483401D6F}"/>
    <cellStyle name="20% - Dekorfärg5 15 7_CASH 8000" xfId="44903" xr:uid="{2162162B-316F-49F2-8C33-4A7DEB044215}"/>
    <cellStyle name="20% - Dekorfärg5 15 8" xfId="7383" xr:uid="{BA43EA30-AE6C-4D75-861F-77D9E2770A34}"/>
    <cellStyle name="20% - Dekorfärg5 15 9" xfId="7384" xr:uid="{4AE07A2A-F42C-4631-BB7F-EFCE359F5FB6}"/>
    <cellStyle name="20% - Dekorfärg5 15_3. Loans" xfId="7385" xr:uid="{4AA10D38-AD46-4FF7-85A3-8B9FA398305D}"/>
    <cellStyle name="20% - Dekorfärg5 16" xfId="7386" xr:uid="{A5513C26-945A-48BE-ACFA-8044D3C9E20D}"/>
    <cellStyle name="20% - Dekorfärg5 16 10" xfId="34996" xr:uid="{898CFDB7-B18E-4239-B444-A6748EEDD7EE}"/>
    <cellStyle name="20% - Dekorfärg5 16 2" xfId="7387" xr:uid="{BE19D0AD-C215-4030-864B-952FDE3C765A}"/>
    <cellStyle name="20% - Dekorfärg5 16 2 2" xfId="7388" xr:uid="{76D65273-9A6F-4E84-980A-2394460CF50C}"/>
    <cellStyle name="20% - Dekorfärg5 16 2 2 2" xfId="7389" xr:uid="{1D2417B9-EA7E-48E3-8CA7-8403C0ACADAB}"/>
    <cellStyle name="20% - Dekorfärg5 16 2 2 2 2" xfId="36667" xr:uid="{1A838459-6984-4F38-85F9-E6CDF5FD899F}"/>
    <cellStyle name="20% - Dekorfärg5 16 2 2 2_Apart tables" xfId="49620" xr:uid="{2BF0D6FC-BE5E-47D5-AD4A-8C24621088D0}"/>
    <cellStyle name="20% - Dekorfärg5 16 2 2 3" xfId="36666" xr:uid="{C67E2B63-888B-4269-A408-4BC72F10FA32}"/>
    <cellStyle name="20% - Dekorfärg5 16 2 2_3. Loans" xfId="7390" xr:uid="{87B10E3C-F6A3-4E72-970F-3F11308BC71B}"/>
    <cellStyle name="20% - Dekorfärg5 16 2 3" xfId="7391" xr:uid="{2A8D62E1-FBAF-4921-BAF9-BB0CC6D94EE1}"/>
    <cellStyle name="20% - Dekorfärg5 16 2 3 2" xfId="36668" xr:uid="{3781AC89-E82D-4D3D-BC84-0F54A14B8F2E}"/>
    <cellStyle name="20% - Dekorfärg5 16 2 3_Apart tables" xfId="49621" xr:uid="{22AE7EDD-5FC1-4C67-8D15-224B611E5D93}"/>
    <cellStyle name="20% - Dekorfärg5 16 2 4" xfId="31762" xr:uid="{0FECBAD7-2A9A-4BEB-86FF-697079E7F153}"/>
    <cellStyle name="20% - Dekorfärg5 16 2 5" xfId="36665" xr:uid="{6584A0A0-A99D-4136-A39F-39227BF90C6F}"/>
    <cellStyle name="20% - Dekorfärg5 16 2_3. Loans" xfId="7392" xr:uid="{4304D430-A8EE-4402-9990-96E65B8000F3}"/>
    <cellStyle name="20% - Dekorfärg5 16 3" xfId="7393" xr:uid="{635A3779-4BFD-4084-95E8-4076E3A080D2}"/>
    <cellStyle name="20% - Dekorfärg5 16 3 2" xfId="7394" xr:uid="{20A682FC-5808-44EA-A2F2-06C2442E76CE}"/>
    <cellStyle name="20% - Dekorfärg5 16 3 2 2" xfId="36670" xr:uid="{25955CE1-73B0-470E-A1E9-4BA77B5B5B99}"/>
    <cellStyle name="20% - Dekorfärg5 16 3 2_Apart tables" xfId="49622" xr:uid="{92CB1184-E15E-4533-8568-6097646A44E5}"/>
    <cellStyle name="20% - Dekorfärg5 16 3 3" xfId="7395" xr:uid="{75B87127-7304-4A12-A577-D2277EC689F4}"/>
    <cellStyle name="20% - Dekorfärg5 16 3 4" xfId="36669" xr:uid="{4FC97521-8D9E-4BD2-9716-9664FF07ECF0}"/>
    <cellStyle name="20% - Dekorfärg5 16 3_3. Loans" xfId="7396" xr:uid="{6FC5DE94-0929-4407-86C3-DCD949CC4C2A}"/>
    <cellStyle name="20% - Dekorfärg5 16 4" xfId="7397" xr:uid="{BCB9E8C3-B447-479B-8D69-7B59CDF5033C}"/>
    <cellStyle name="20% - Dekorfärg5 16 4 2" xfId="7398" xr:uid="{0FA6A208-5E32-41BA-9087-4C326DCBEBF2}"/>
    <cellStyle name="20% - Dekorfärg5 16 4 3" xfId="7399" xr:uid="{DEC9A2F6-E44F-4694-9571-02C0BC906F8D}"/>
    <cellStyle name="20% - Dekorfärg5 16 4 4" xfId="36671" xr:uid="{6B28811E-AE45-4261-88E0-EEEE95CF9EA5}"/>
    <cellStyle name="20% - Dekorfärg5 16 4_3. Loans" xfId="7400" xr:uid="{4E2AC13A-E422-44E1-9254-891524CA236E}"/>
    <cellStyle name="20% - Dekorfärg5 16 5" xfId="7401" xr:uid="{B6476563-EB25-4644-B685-EC69603CE713}"/>
    <cellStyle name="20% - Dekorfärg5 16 5 2" xfId="7402" xr:uid="{2E122DB7-B93A-4B34-BB59-A0BC3CD30DB9}"/>
    <cellStyle name="20% - Dekorfärg5 16 5 3" xfId="7403" xr:uid="{47977709-730B-4A8A-9F6A-36AB5F5869EA}"/>
    <cellStyle name="20% - Dekorfärg5 16 5 4" xfId="36672" xr:uid="{F006CB1C-56B9-4ADB-B0AA-F1351156EEA5}"/>
    <cellStyle name="20% - Dekorfärg5 16 5_3. Loans" xfId="7404" xr:uid="{BCBC7BE9-3DE3-486D-8662-57902B53104A}"/>
    <cellStyle name="20% - Dekorfärg5 16 6" xfId="7405" xr:uid="{01FB8F9E-961A-4B4D-8B5E-93B14A594EE0}"/>
    <cellStyle name="20% - Dekorfärg5 16 6 2" xfId="7406" xr:uid="{76A35537-051A-4BC7-97D2-748144D972D1}"/>
    <cellStyle name="20% - Dekorfärg5 16 6 3" xfId="7407" xr:uid="{A5DB1732-8BD3-48BA-ADB8-1EA6870D6C14}"/>
    <cellStyle name="20% - Dekorfärg5 16 6 4" xfId="31763" xr:uid="{10A7000E-43AD-4E76-8FB8-665435CF83D3}"/>
    <cellStyle name="20% - Dekorfärg5 16 6_CASH 8000" xfId="44904" xr:uid="{C3F0C697-2769-47C9-93A7-1A9FE8CF2BED}"/>
    <cellStyle name="20% - Dekorfärg5 16 7" xfId="7408" xr:uid="{03422603-7D65-4F3D-A815-6EB7A7119C67}"/>
    <cellStyle name="20% - Dekorfärg5 16 7 2" xfId="7409" xr:uid="{E335FEC5-D7F0-4C72-86D4-6ABE47399728}"/>
    <cellStyle name="20% - Dekorfärg5 16 7 3" xfId="7410" xr:uid="{29277173-2660-4F18-96BB-A220D3643316}"/>
    <cellStyle name="20% - Dekorfärg5 16 7_CASH 8000" xfId="44905" xr:uid="{B748D93D-D77B-4001-BE85-B215FD60AD86}"/>
    <cellStyle name="20% - Dekorfärg5 16 8" xfId="7411" xr:uid="{82C8E0CB-D1A2-4FC6-9727-6B8B24A78954}"/>
    <cellStyle name="20% - Dekorfärg5 16 9" xfId="7412" xr:uid="{988FD4DA-0221-426C-8AFC-25C1668CA247}"/>
    <cellStyle name="20% - Dekorfärg5 16_3. Loans" xfId="7413" xr:uid="{6DBE7316-427C-4AEE-8227-CB0DE8692236}"/>
    <cellStyle name="20% - Dekorfärg5 17" xfId="7414" xr:uid="{1C118DD2-4EA4-423B-9D35-CB77B33F9BF0}"/>
    <cellStyle name="20% - Dekorfärg5 17 10" xfId="34997" xr:uid="{D463159A-7827-457A-BD8A-6730DEDBCE9C}"/>
    <cellStyle name="20% - Dekorfärg5 17 2" xfId="7415" xr:uid="{57438EF3-C9F0-4006-BBBA-23222630C798}"/>
    <cellStyle name="20% - Dekorfärg5 17 2 2" xfId="7416" xr:uid="{6FCDB9F0-B5E3-4F78-9282-6EC7006DD004}"/>
    <cellStyle name="20% - Dekorfärg5 17 2 2 2" xfId="7417" xr:uid="{F9B23194-0E63-4A39-B847-8DFB8C7B49CB}"/>
    <cellStyle name="20% - Dekorfärg5 17 2 2 2 2" xfId="36675" xr:uid="{5B68BEAB-D009-4A75-BD7C-E0D75ED927C9}"/>
    <cellStyle name="20% - Dekorfärg5 17 2 2 2_Apart tables" xfId="49623" xr:uid="{A16D777A-8012-4A91-B056-DCB5AE201669}"/>
    <cellStyle name="20% - Dekorfärg5 17 2 2 3" xfId="36674" xr:uid="{0BB9213E-D17B-4B4F-805D-7A6D2DBF79AE}"/>
    <cellStyle name="20% - Dekorfärg5 17 2 2_3. Loans" xfId="7418" xr:uid="{51B108B6-6D11-4F1D-83D3-3BC0B1E741BD}"/>
    <cellStyle name="20% - Dekorfärg5 17 2 3" xfId="7419" xr:uid="{0FA613B8-D5DF-4F85-B194-539AC4A7D915}"/>
    <cellStyle name="20% - Dekorfärg5 17 2 3 2" xfId="36676" xr:uid="{05DA17C0-7814-4BE8-A25B-6B548A36BE2D}"/>
    <cellStyle name="20% - Dekorfärg5 17 2 3_Apart tables" xfId="49624" xr:uid="{1DCE21CF-54C9-429C-A08D-480FB533F77D}"/>
    <cellStyle name="20% - Dekorfärg5 17 2 4" xfId="31764" xr:uid="{A14F5B85-5700-432D-9D93-29B2FADE3252}"/>
    <cellStyle name="20% - Dekorfärg5 17 2 5" xfId="36673" xr:uid="{D094A6E9-A9B4-4DB1-806C-7CD1AB1A0B3F}"/>
    <cellStyle name="20% - Dekorfärg5 17 2_3. Loans" xfId="7420" xr:uid="{164FAEBD-6741-4780-BEBD-8C9E76422DDA}"/>
    <cellStyle name="20% - Dekorfärg5 17 3" xfId="7421" xr:uid="{2072E1ED-3B7A-473C-9F9F-071A49CB753E}"/>
    <cellStyle name="20% - Dekorfärg5 17 3 2" xfId="7422" xr:uid="{BCFA0FEA-85FB-454D-A333-9848EAC9735C}"/>
    <cellStyle name="20% - Dekorfärg5 17 3 2 2" xfId="36678" xr:uid="{0A07F988-D724-49D1-9C8B-F933A0F8D639}"/>
    <cellStyle name="20% - Dekorfärg5 17 3 2_Apart tables" xfId="49625" xr:uid="{BE67CA2F-EC2C-43A2-815A-60F9E095BD5A}"/>
    <cellStyle name="20% - Dekorfärg5 17 3 3" xfId="7423" xr:uid="{8F9C4D80-5D31-48D2-8608-E614832827D2}"/>
    <cellStyle name="20% - Dekorfärg5 17 3 4" xfId="36677" xr:uid="{68A30FDF-737D-411F-91B4-8CCE30F0F999}"/>
    <cellStyle name="20% - Dekorfärg5 17 3_3. Loans" xfId="7424" xr:uid="{B28A9989-7082-448C-BEE5-D7D69F076FB4}"/>
    <cellStyle name="20% - Dekorfärg5 17 4" xfId="7425" xr:uid="{C5DF8883-85DF-46FC-9D90-55F188A7FA01}"/>
    <cellStyle name="20% - Dekorfärg5 17 4 2" xfId="7426" xr:uid="{9595C2CD-A5C6-4CAE-8159-CE9C3C7A2313}"/>
    <cellStyle name="20% - Dekorfärg5 17 4 3" xfId="7427" xr:uid="{68745FC3-3EE0-4840-A234-AFC6FA4BA129}"/>
    <cellStyle name="20% - Dekorfärg5 17 4 4" xfId="36679" xr:uid="{C8E1817C-62AA-4058-9280-F50886771E9E}"/>
    <cellStyle name="20% - Dekorfärg5 17 4_3. Loans" xfId="7428" xr:uid="{E9B9F488-3A15-4C28-BFA9-5D36BD9DDC06}"/>
    <cellStyle name="20% - Dekorfärg5 17 5" xfId="7429" xr:uid="{F4982A1F-FA27-4961-8378-5AD701145452}"/>
    <cellStyle name="20% - Dekorfärg5 17 5 2" xfId="7430" xr:uid="{9A48A026-50C5-4AE8-AEBA-935ED61CD361}"/>
    <cellStyle name="20% - Dekorfärg5 17 5 3" xfId="7431" xr:uid="{300DFC41-9CF3-45E8-AE99-0C5FAB691623}"/>
    <cellStyle name="20% - Dekorfärg5 17 5 4" xfId="36680" xr:uid="{B320593E-70C7-46DC-B8D7-E279C71099A6}"/>
    <cellStyle name="20% - Dekorfärg5 17 5_3. Loans" xfId="7432" xr:uid="{CCAF896E-F1C1-4947-BE5D-0A71B4CE4463}"/>
    <cellStyle name="20% - Dekorfärg5 17 6" xfId="7433" xr:uid="{C562C181-B656-466F-A57D-F7F858C2333E}"/>
    <cellStyle name="20% - Dekorfärg5 17 6 2" xfId="7434" xr:uid="{C39555F9-4A35-4161-9BA4-1E22CF7A4911}"/>
    <cellStyle name="20% - Dekorfärg5 17 6 3" xfId="7435" xr:uid="{623D0E05-ED5F-449D-91E2-454457C6AD45}"/>
    <cellStyle name="20% - Dekorfärg5 17 6 4" xfId="31765" xr:uid="{F8E59FD3-2AA9-4795-B43C-FF840688E5D7}"/>
    <cellStyle name="20% - Dekorfärg5 17 6_CASH 8000" xfId="44906" xr:uid="{3B28829F-D119-4D0E-9B87-4AF171CC2B6E}"/>
    <cellStyle name="20% - Dekorfärg5 17 7" xfId="7436" xr:uid="{ECF9DC95-03AE-463C-BEC5-87EFB8481803}"/>
    <cellStyle name="20% - Dekorfärg5 17 7 2" xfId="7437" xr:uid="{56EAC26E-D46B-4D3B-A566-3A829A8D353A}"/>
    <cellStyle name="20% - Dekorfärg5 17 7 3" xfId="7438" xr:uid="{642323F9-E25E-481D-BDC2-20B4C6A46F6C}"/>
    <cellStyle name="20% - Dekorfärg5 17 7_CASH 8000" xfId="44907" xr:uid="{80C3A91B-2EF8-473F-985E-195C29D8E6BD}"/>
    <cellStyle name="20% - Dekorfärg5 17 8" xfId="7439" xr:uid="{1E52DCCE-543E-4813-85D9-3F962D185B87}"/>
    <cellStyle name="20% - Dekorfärg5 17 9" xfId="7440" xr:uid="{F4306958-522D-46E0-9E85-5BB112057CA6}"/>
    <cellStyle name="20% - Dekorfärg5 17_3. Loans" xfId="7441" xr:uid="{8D0F7A49-83E5-468D-85DE-F8650D0C1F8B}"/>
    <cellStyle name="20% - Dekorfärg5 18" xfId="7442" xr:uid="{F6B7C50F-9A96-4EA3-A409-F9BAC6BF1831}"/>
    <cellStyle name="20% - Dekorfärg5 18 10" xfId="34998" xr:uid="{AB9D2F4C-BB44-44C8-83A0-F6CD0EEC36D1}"/>
    <cellStyle name="20% - Dekorfärg5 18 2" xfId="7443" xr:uid="{4F98672D-DFED-4F2B-B67C-D1828C24A680}"/>
    <cellStyle name="20% - Dekorfärg5 18 2 2" xfId="7444" xr:uid="{A508F637-2ADB-49F6-B706-81A325BDB57C}"/>
    <cellStyle name="20% - Dekorfärg5 18 2 2 2" xfId="7445" xr:uid="{311E56C8-F080-439D-9051-539CDF8397B8}"/>
    <cellStyle name="20% - Dekorfärg5 18 2 2 2 2" xfId="36683" xr:uid="{3D41B987-E809-485E-AF79-4AD1A576B7F0}"/>
    <cellStyle name="20% - Dekorfärg5 18 2 2 2_Apart tables" xfId="49626" xr:uid="{F2A8E0AE-A8E5-46A7-8962-5954796223BC}"/>
    <cellStyle name="20% - Dekorfärg5 18 2 2 3" xfId="36682" xr:uid="{532505A4-8C1E-4CFB-A3D1-8C0609AA324E}"/>
    <cellStyle name="20% - Dekorfärg5 18 2 2_3. Loans" xfId="7446" xr:uid="{FC1B4085-4CFC-4231-8DFB-A4F2DB73F423}"/>
    <cellStyle name="20% - Dekorfärg5 18 2 3" xfId="7447" xr:uid="{A456EFC6-3921-497F-8254-766BE1752266}"/>
    <cellStyle name="20% - Dekorfärg5 18 2 3 2" xfId="36684" xr:uid="{F607FAC5-1CBE-4E87-A9D6-861BF224B32F}"/>
    <cellStyle name="20% - Dekorfärg5 18 2 3_Apart tables" xfId="49627" xr:uid="{1B948213-9BFB-49FD-9AF0-A874A84303D0}"/>
    <cellStyle name="20% - Dekorfärg5 18 2 4" xfId="31766" xr:uid="{109EE476-7B13-4BBC-A916-4B20BA11E03E}"/>
    <cellStyle name="20% - Dekorfärg5 18 2 5" xfId="36681" xr:uid="{C5A0F59D-29D1-4164-86DF-CA180322D84A}"/>
    <cellStyle name="20% - Dekorfärg5 18 2_3. Loans" xfId="7448" xr:uid="{50DF8B98-3E0D-4DFB-BD8B-0C6ECE93292A}"/>
    <cellStyle name="20% - Dekorfärg5 18 3" xfId="7449" xr:uid="{32059AB1-33EF-48B9-821E-C3E170758E5B}"/>
    <cellStyle name="20% - Dekorfärg5 18 3 2" xfId="7450" xr:uid="{0AC3B709-D34C-477B-9594-C1475B8424EB}"/>
    <cellStyle name="20% - Dekorfärg5 18 3 2 2" xfId="36686" xr:uid="{B65311F7-AE60-4483-B60B-A8B54C94942F}"/>
    <cellStyle name="20% - Dekorfärg5 18 3 2_Apart tables" xfId="49628" xr:uid="{C356BFBC-4A84-407A-9763-FFE9CA100FDA}"/>
    <cellStyle name="20% - Dekorfärg5 18 3 3" xfId="7451" xr:uid="{EA385A27-2387-4487-BE8A-422232AEB127}"/>
    <cellStyle name="20% - Dekorfärg5 18 3 4" xfId="36685" xr:uid="{73BF0B54-5BDD-459B-8C79-9CB2E7A1997B}"/>
    <cellStyle name="20% - Dekorfärg5 18 3_3. Loans" xfId="7452" xr:uid="{6F880093-479C-405D-9071-6ADF27EB628D}"/>
    <cellStyle name="20% - Dekorfärg5 18 4" xfId="7453" xr:uid="{BD5BE67E-0F69-46F0-A226-BE1D9F0A4591}"/>
    <cellStyle name="20% - Dekorfärg5 18 4 2" xfId="7454" xr:uid="{5930215E-6789-4124-9FA2-468E8A8FB1E9}"/>
    <cellStyle name="20% - Dekorfärg5 18 4 3" xfId="7455" xr:uid="{D7FAFA60-B584-4CEE-B7F7-BBAEE0EF0215}"/>
    <cellStyle name="20% - Dekorfärg5 18 4 4" xfId="36687" xr:uid="{CC2071B1-3AEB-4C8F-B9E1-4A0CBB9F7998}"/>
    <cellStyle name="20% - Dekorfärg5 18 4_3. Loans" xfId="7456" xr:uid="{9483BB85-E108-4FA3-9980-F355C15B1C7F}"/>
    <cellStyle name="20% - Dekorfärg5 18 5" xfId="7457" xr:uid="{E993CD05-D369-4779-AFBB-DB49142B1394}"/>
    <cellStyle name="20% - Dekorfärg5 18 5 2" xfId="7458" xr:uid="{39C71DDF-9AC8-4B9E-9FA5-DA045A7A0A35}"/>
    <cellStyle name="20% - Dekorfärg5 18 5 3" xfId="7459" xr:uid="{A382DFF8-2274-41D2-94BA-C33243B855B0}"/>
    <cellStyle name="20% - Dekorfärg5 18 5 4" xfId="36688" xr:uid="{0D824E9F-D7C0-425E-B549-BE187BB2B44E}"/>
    <cellStyle name="20% - Dekorfärg5 18 5_3. Loans" xfId="7460" xr:uid="{A65FE42D-40AB-49CC-84B4-546C70968D82}"/>
    <cellStyle name="20% - Dekorfärg5 18 6" xfId="7461" xr:uid="{12B27DAC-E627-4429-8168-D49BBFBDA3D2}"/>
    <cellStyle name="20% - Dekorfärg5 18 6 2" xfId="7462" xr:uid="{30FA0AE1-A098-40B2-B37B-62DE1CEEB26E}"/>
    <cellStyle name="20% - Dekorfärg5 18 6 3" xfId="7463" xr:uid="{F7BBAFA4-32B4-4219-B6CA-91556ABE9676}"/>
    <cellStyle name="20% - Dekorfärg5 18 6 4" xfId="31767" xr:uid="{DB042C96-A873-42F3-93BE-01D7EBC16D94}"/>
    <cellStyle name="20% - Dekorfärg5 18 6_CASH 8000" xfId="44908" xr:uid="{E3F40D1E-6D7C-4527-8B6A-9E5F9E595890}"/>
    <cellStyle name="20% - Dekorfärg5 18 7" xfId="7464" xr:uid="{3EB649A7-F2DD-4441-BCA6-1838516DA785}"/>
    <cellStyle name="20% - Dekorfärg5 18 7 2" xfId="7465" xr:uid="{CA62A779-5E52-4FF2-9D6B-A5FC50C63880}"/>
    <cellStyle name="20% - Dekorfärg5 18 7 3" xfId="7466" xr:uid="{55B6A100-5799-49D2-AE82-F68B54806294}"/>
    <cellStyle name="20% - Dekorfärg5 18 7_CASH 8000" xfId="44909" xr:uid="{1F076F80-7635-4B6D-96F8-D895E9CC2751}"/>
    <cellStyle name="20% - Dekorfärg5 18 8" xfId="7467" xr:uid="{83452A14-656F-4A71-97F8-75C7EBCF9CC0}"/>
    <cellStyle name="20% - Dekorfärg5 18 9" xfId="7468" xr:uid="{7DA44CA9-1BC4-492C-AF6A-470A29651E7D}"/>
    <cellStyle name="20% - Dekorfärg5 18_3. Loans" xfId="7469" xr:uid="{751C2FAB-5504-4074-BF4B-F1E9D94D58BB}"/>
    <cellStyle name="20% - Dekorfärg5 19" xfId="7470" xr:uid="{47C676A0-2901-4114-AAAC-9D9A6DD22389}"/>
    <cellStyle name="20% - Dekorfärg5 19 10" xfId="34999" xr:uid="{2E9B89A8-D4B4-4B4B-9840-6DD1F5921AD7}"/>
    <cellStyle name="20% - Dekorfärg5 19 2" xfId="7471" xr:uid="{EBAA0315-0B4E-479B-AC6E-78EB5CDC71E9}"/>
    <cellStyle name="20% - Dekorfärg5 19 2 2" xfId="7472" xr:uid="{B51E2C5F-29B3-4C4B-BEA9-5E792A610174}"/>
    <cellStyle name="20% - Dekorfärg5 19 2 2 2" xfId="7473" xr:uid="{6827BA45-7BA3-4DDC-9B4B-F2963A53C2D6}"/>
    <cellStyle name="20% - Dekorfärg5 19 2 2 2 2" xfId="36691" xr:uid="{5E07B408-6CEE-4650-AEBB-96F0A23ECEDF}"/>
    <cellStyle name="20% - Dekorfärg5 19 2 2 2_Apart tables" xfId="49629" xr:uid="{F3021065-5A49-4BFB-AAA9-499CBEBA66CE}"/>
    <cellStyle name="20% - Dekorfärg5 19 2 2 3" xfId="36690" xr:uid="{211C1C09-7EE9-4C85-9A8F-6C2AE3AEB9AA}"/>
    <cellStyle name="20% - Dekorfärg5 19 2 2_3. Loans" xfId="7474" xr:uid="{5C710F23-2F77-482C-AB1E-DFDC5D7A5A49}"/>
    <cellStyle name="20% - Dekorfärg5 19 2 3" xfId="7475" xr:uid="{36117F4E-6B6D-4CA0-BCF5-631B8F05143C}"/>
    <cellStyle name="20% - Dekorfärg5 19 2 3 2" xfId="36692" xr:uid="{F8F35CC5-9374-475F-AC78-8525CC2BF55E}"/>
    <cellStyle name="20% - Dekorfärg5 19 2 3_Apart tables" xfId="49630" xr:uid="{185A377E-EECC-43DE-86D1-FC735AE8A5CB}"/>
    <cellStyle name="20% - Dekorfärg5 19 2 4" xfId="31768" xr:uid="{992A7F7E-354D-4219-9F0B-63BA93C5964D}"/>
    <cellStyle name="20% - Dekorfärg5 19 2 5" xfId="36689" xr:uid="{28366790-2F87-44E7-9115-0E667B5C33B3}"/>
    <cellStyle name="20% - Dekorfärg5 19 2_3. Loans" xfId="7476" xr:uid="{F3983C0E-DE41-4218-AB4B-4265731BCF6A}"/>
    <cellStyle name="20% - Dekorfärg5 19 3" xfId="7477" xr:uid="{2B5D80D2-3BE5-4CB8-90C3-3433996AEA63}"/>
    <cellStyle name="20% - Dekorfärg5 19 3 2" xfId="7478" xr:uid="{087FF495-554D-4BF9-B129-759C15F632EF}"/>
    <cellStyle name="20% - Dekorfärg5 19 3 2 2" xfId="36694" xr:uid="{CAED7AA8-C3F3-42F8-9D61-16EF776CF6E8}"/>
    <cellStyle name="20% - Dekorfärg5 19 3 2_Apart tables" xfId="49631" xr:uid="{7EB91CA6-E043-415A-96B0-8B523145C3FC}"/>
    <cellStyle name="20% - Dekorfärg5 19 3 3" xfId="7479" xr:uid="{87B0BB1F-2C33-441E-B0B6-525DF8AD2577}"/>
    <cellStyle name="20% - Dekorfärg5 19 3 4" xfId="36693" xr:uid="{24347963-1B86-4015-9D27-971A7080D334}"/>
    <cellStyle name="20% - Dekorfärg5 19 3_3. Loans" xfId="7480" xr:uid="{58FD1108-D716-44F5-A67D-F947E9FC7901}"/>
    <cellStyle name="20% - Dekorfärg5 19 4" xfId="7481" xr:uid="{4D3BDB83-4189-4FA2-B8B6-2ED1E392FDFA}"/>
    <cellStyle name="20% - Dekorfärg5 19 4 2" xfId="7482" xr:uid="{52560CC4-EC96-4F66-BE44-588E234FFCF2}"/>
    <cellStyle name="20% - Dekorfärg5 19 4 3" xfId="7483" xr:uid="{DD7F2EEA-BB64-44CF-A6BA-99ED40C0A111}"/>
    <cellStyle name="20% - Dekorfärg5 19 4 4" xfId="36695" xr:uid="{F62638E3-3F3A-4C6E-8534-FF0A66F226B6}"/>
    <cellStyle name="20% - Dekorfärg5 19 4_3. Loans" xfId="7484" xr:uid="{FBBFD85C-33E4-4DC4-AFB9-7722CC6EC9F2}"/>
    <cellStyle name="20% - Dekorfärg5 19 5" xfId="7485" xr:uid="{AEA586E6-C238-477F-9183-4203A5045742}"/>
    <cellStyle name="20% - Dekorfärg5 19 5 2" xfId="7486" xr:uid="{CE9B8073-0FE5-4707-A1F1-91FA5B7BEF91}"/>
    <cellStyle name="20% - Dekorfärg5 19 5 3" xfId="7487" xr:uid="{00223258-49CA-47DB-8C50-AE6E351BEE40}"/>
    <cellStyle name="20% - Dekorfärg5 19 5 4" xfId="36696" xr:uid="{EA1980E1-E6E2-4B78-9997-E894E6E4006C}"/>
    <cellStyle name="20% - Dekorfärg5 19 5_3. Loans" xfId="7488" xr:uid="{E2578D8F-38A2-48EF-9998-1E85EBBC7CA6}"/>
    <cellStyle name="20% - Dekorfärg5 19 6" xfId="7489" xr:uid="{9BDE8349-6955-4EE4-B167-0C8C07753789}"/>
    <cellStyle name="20% - Dekorfärg5 19 6 2" xfId="7490" xr:uid="{875F749F-BC5C-456E-AE63-1F9C0A216CAB}"/>
    <cellStyle name="20% - Dekorfärg5 19 6 3" xfId="7491" xr:uid="{608A2B3F-2611-48A7-878E-BE190885C651}"/>
    <cellStyle name="20% - Dekorfärg5 19 6 4" xfId="31769" xr:uid="{F9A45632-C318-416F-B44F-1F61B87E581E}"/>
    <cellStyle name="20% - Dekorfärg5 19 6_CASH 8000" xfId="44910" xr:uid="{5B2FCEDA-9D38-454F-965C-2245D786FA4C}"/>
    <cellStyle name="20% - Dekorfärg5 19 7" xfId="7492" xr:uid="{D501225D-F93C-40D8-B040-749F060BB737}"/>
    <cellStyle name="20% - Dekorfärg5 19 7 2" xfId="7493" xr:uid="{F82197BE-502E-489E-ADE0-BAF71B691FC2}"/>
    <cellStyle name="20% - Dekorfärg5 19 7 3" xfId="7494" xr:uid="{04493E7F-B394-4A30-BA7E-27B77A3A8ED7}"/>
    <cellStyle name="20% - Dekorfärg5 19 7_CASH 8000" xfId="44911" xr:uid="{866FE9B4-3352-44F2-BE91-003C6AAE9549}"/>
    <cellStyle name="20% - Dekorfärg5 19 8" xfId="7495" xr:uid="{E9B5618E-E344-4731-8149-396F7C6911E7}"/>
    <cellStyle name="20% - Dekorfärg5 19 9" xfId="7496" xr:uid="{5798CA91-8609-442F-93DC-CF6B81C8CFDD}"/>
    <cellStyle name="20% - Dekorfärg5 19_3. Loans" xfId="7497" xr:uid="{AB7BFE7B-4D20-4F9D-8226-60119132210D}"/>
    <cellStyle name="20% - Dekorfärg5 2" xfId="67" xr:uid="{31995742-8381-4208-8E9A-9E9A280758F0}"/>
    <cellStyle name="20% - Dekorfärg5 2 10" xfId="35000" xr:uid="{331D6329-BF7C-4264-A60F-21E899CFACC1}"/>
    <cellStyle name="20% - Dekorfärg5 2 11" xfId="44664" xr:uid="{465A7D5F-2204-4BAA-896B-A7DA7CB20AFA}"/>
    <cellStyle name="20% - Dekorfärg5 2 2" xfId="7498" xr:uid="{4A59FD07-DBFF-4A09-BAD5-FCEEE3DAC15B}"/>
    <cellStyle name="20% - Dekorfärg5 2 2 2" xfId="7499" xr:uid="{836EF7DE-47BA-45F8-B691-10A76E42C245}"/>
    <cellStyle name="20% - Dekorfärg5 2 2 2 2" xfId="7500" xr:uid="{5F2DE2B9-783F-4EF6-B1FF-7FF62244785D}"/>
    <cellStyle name="20% - Dekorfärg5 2 2 2 2 2" xfId="36698" xr:uid="{9E917AF3-B97D-4AC6-9E94-FC87D5ECD870}"/>
    <cellStyle name="20% - Dekorfärg5 2 2 2 2_Apart tables" xfId="49632" xr:uid="{0DDEA08A-B78B-4697-A296-D2FBC9CDB54C}"/>
    <cellStyle name="20% - Dekorfärg5 2 2 2 3" xfId="31770" xr:uid="{1A197676-F821-43E7-9C12-4A4A2CD7066D}"/>
    <cellStyle name="20% - Dekorfärg5 2 2 2 4" xfId="36697" xr:uid="{29A65C72-B7EA-46CA-A185-C59E3815B345}"/>
    <cellStyle name="20% - Dekorfärg5 2 2 2_3. Loans" xfId="7501" xr:uid="{86BE1915-4C69-4696-93BB-8582550FFC1C}"/>
    <cellStyle name="20% - Dekorfärg5 2 2 3" xfId="7502" xr:uid="{D6A62F5D-E685-4BB3-BF34-93BB777C7F27}"/>
    <cellStyle name="20% - Dekorfärg5 2 2 3 2" xfId="7503" xr:uid="{64A0D775-B389-4EE1-B83F-FE8BE64E305B}"/>
    <cellStyle name="20% - Dekorfärg5 2 2 3 2 2" xfId="36700" xr:uid="{09BE8E0A-883A-4F5F-9B10-DA49289C0A61}"/>
    <cellStyle name="20% - Dekorfärg5 2 2 3 2_Apart tables" xfId="49633" xr:uid="{3226F1ED-212F-42D8-ABD7-23FE7C8E7082}"/>
    <cellStyle name="20% - Dekorfärg5 2 2 3 3" xfId="36699" xr:uid="{541910A7-B9D8-45A3-90A4-675E75AD8339}"/>
    <cellStyle name="20% - Dekorfärg5 2 2 3_3. Loans" xfId="7504" xr:uid="{29996EE3-BC61-48B1-A944-8316039DE4F0}"/>
    <cellStyle name="20% - Dekorfärg5 2 2 4" xfId="7505" xr:uid="{D9F98105-47CF-40B1-9A2C-57164876290A}"/>
    <cellStyle name="20% - Dekorfärg5 2 2 4 2" xfId="36701" xr:uid="{0AEE04A0-7B19-4070-9CDC-1E7074728A47}"/>
    <cellStyle name="20% - Dekorfärg5 2 2 4_Apart tables" xfId="49634" xr:uid="{9BB1813B-D737-4B6C-8681-5CA58EA2348C}"/>
    <cellStyle name="20% - Dekorfärg5 2 2 5" xfId="7506" xr:uid="{9DC68E9C-DA92-4B9C-9A27-E5443E645627}"/>
    <cellStyle name="20% - Dekorfärg5 2 2 5 2" xfId="36702" xr:uid="{2DAB0A71-F70D-467D-A197-BE914AB008DC}"/>
    <cellStyle name="20% - Dekorfärg5 2 2 5_Apart tables" xfId="49635" xr:uid="{21A91EB5-89F1-4D94-930D-B0DF2CE9C6DA}"/>
    <cellStyle name="20% - Dekorfärg5 2 2 6" xfId="31771" xr:uid="{DD30A8FF-8A0E-4EC5-9C7A-D51B2FD192EE}"/>
    <cellStyle name="20% - Dekorfärg5 2 2 6 2" xfId="31772" xr:uid="{5955F733-B4E8-480F-A284-A53C19C8DDE0}"/>
    <cellStyle name="20% - Dekorfärg5 2 2 7" xfId="35001" xr:uid="{9EC3FCF0-67EB-4678-98EC-BB47D1D7D4E8}"/>
    <cellStyle name="20% - Dekorfärg5 2 2 8" xfId="39478" xr:uid="{93635978-ECEB-4F38-984F-3371BAC41A08}"/>
    <cellStyle name="20% - Dekorfärg5 2 2_3. Loans" xfId="7507" xr:uid="{2D0F9AB5-7110-4A1E-8CFC-E398B2711A13}"/>
    <cellStyle name="20% - Dekorfärg5 2 3" xfId="7508" xr:uid="{F9DD2C9F-7DC3-42D3-B9D2-99E531249A36}"/>
    <cellStyle name="20% - Dekorfärg5 2 3 2" xfId="7509" xr:uid="{F88D72B0-E14B-40A8-9147-C0206F2B870C}"/>
    <cellStyle name="20% - Dekorfärg5 2 3 2 2" xfId="7510" xr:uid="{BDEEB792-7358-4B60-970B-A144A3C37DCB}"/>
    <cellStyle name="20% - Dekorfärg5 2 3 2 2 2" xfId="36704" xr:uid="{53D71B87-F007-4BCA-AF61-4D40005BB8BE}"/>
    <cellStyle name="20% - Dekorfärg5 2 3 2 2_Apart tables" xfId="49636" xr:uid="{C48FDA48-0642-49C0-8E9A-6EB7905EE3E4}"/>
    <cellStyle name="20% - Dekorfärg5 2 3 2 3" xfId="31773" xr:uid="{0BFDC675-5055-492F-A2AA-5909692A8CB7}"/>
    <cellStyle name="20% - Dekorfärg5 2 3 2 4" xfId="36703" xr:uid="{BD2D0F3E-18B7-45EB-B68F-E9CAE8E75DC9}"/>
    <cellStyle name="20% - Dekorfärg5 2 3 2_3. Loans" xfId="7511" xr:uid="{F52F3D4F-52C4-4825-A56D-F5F02247CDF0}"/>
    <cellStyle name="20% - Dekorfärg5 2 3 3" xfId="7512" xr:uid="{FF0EDF53-65EA-4FBF-9DD3-D5A49B1EA2CE}"/>
    <cellStyle name="20% - Dekorfärg5 2 3 3 2" xfId="7513" xr:uid="{DC43EE3A-B614-4D59-8DE3-205DC7CEBDE4}"/>
    <cellStyle name="20% - Dekorfärg5 2 3 3 2 2" xfId="36706" xr:uid="{6A7CE68D-6E67-490E-B181-1BCD6E45DA00}"/>
    <cellStyle name="20% - Dekorfärg5 2 3 3 2_Apart tables" xfId="49637" xr:uid="{08E43AEC-FFE2-4E69-88AD-E7989EAF0612}"/>
    <cellStyle name="20% - Dekorfärg5 2 3 3 3" xfId="36705" xr:uid="{53B17618-4696-42E1-9A84-3AC99C3B4898}"/>
    <cellStyle name="20% - Dekorfärg5 2 3 3_3. Loans" xfId="7514" xr:uid="{1A99DB12-B6E7-45E9-B4D2-3595C2FF620A}"/>
    <cellStyle name="20% - Dekorfärg5 2 3 4" xfId="7515" xr:uid="{6D01CE18-F329-4C95-9BA0-63F2A414E6F8}"/>
    <cellStyle name="20% - Dekorfärg5 2 3 4 2" xfId="36707" xr:uid="{5F35BEA5-D6E9-4BF5-ABD0-FC404F67E128}"/>
    <cellStyle name="20% - Dekorfärg5 2 3 4_Apart tables" xfId="49638" xr:uid="{33CCC86F-F305-4527-B412-411BE740F2F9}"/>
    <cellStyle name="20% - Dekorfärg5 2 3 5" xfId="7516" xr:uid="{5012441D-D56D-480C-BEC9-D27834B5E5A8}"/>
    <cellStyle name="20% - Dekorfärg5 2 3 5 2" xfId="36708" xr:uid="{214E43E4-C154-4EED-8528-C7883EC0BBA8}"/>
    <cellStyle name="20% - Dekorfärg5 2 3 5_Apart tables" xfId="49639" xr:uid="{BD2818FC-B6CE-4A47-9189-FB88DBC75F6E}"/>
    <cellStyle name="20% - Dekorfärg5 2 3 6" xfId="31774" xr:uid="{ED75BFC9-336A-492A-956C-924E57A7AA42}"/>
    <cellStyle name="20% - Dekorfärg5 2 3 7" xfId="35002" xr:uid="{8DD9BBC6-697F-4FD2-89DB-0DBC9D05B217}"/>
    <cellStyle name="20% - Dekorfärg5 2 3 8" xfId="39477" xr:uid="{AA215AE8-D804-4684-A82C-D20D8F39B832}"/>
    <cellStyle name="20% - Dekorfärg5 2 3_3. Loans" xfId="7517" xr:uid="{C0E31DE5-DF35-4E52-B7A6-49C8149472B5}"/>
    <cellStyle name="20% - Dekorfärg5 2 4" xfId="7518" xr:uid="{12405B34-B37C-4CB9-96A9-2A0EAAB9AA9B}"/>
    <cellStyle name="20% - Dekorfärg5 2 4 2" xfId="7519" xr:uid="{F5C3D3D5-31FD-4239-8E4E-161A7116F5C2}"/>
    <cellStyle name="20% - Dekorfärg5 2 4 2 2" xfId="7520" xr:uid="{8DAE3339-907D-4441-8423-30BE91F1BB91}"/>
    <cellStyle name="20% - Dekorfärg5 2 4 2 2 2" xfId="36711" xr:uid="{C90F41CA-B2D4-421C-8285-03B7F10128E1}"/>
    <cellStyle name="20% - Dekorfärg5 2 4 2 2_Apart tables" xfId="49640" xr:uid="{F82D1A8A-D387-4D80-946F-AF9999A689B4}"/>
    <cellStyle name="20% - Dekorfärg5 2 4 2 3" xfId="36710" xr:uid="{669690F2-5E1E-44AE-A226-C770CDF19D1F}"/>
    <cellStyle name="20% - Dekorfärg5 2 4 2_3. Loans" xfId="7521" xr:uid="{BAEE6C0B-4D12-4C52-A235-31311D2B0CA7}"/>
    <cellStyle name="20% - Dekorfärg5 2 4 3" xfId="7522" xr:uid="{D010AC32-8A19-46EF-8394-CA2C026CFD9B}"/>
    <cellStyle name="20% - Dekorfärg5 2 4 3 2" xfId="36712" xr:uid="{C9196432-65F6-4CDE-917E-76E8A7B6944D}"/>
    <cellStyle name="20% - Dekorfärg5 2 4 3_Apart tables" xfId="49641" xr:uid="{7BCABC38-D8BF-46FB-8268-A18C407FFCFA}"/>
    <cellStyle name="20% - Dekorfärg5 2 4 4" xfId="7523" xr:uid="{C28AA65C-0B1F-4472-9763-9B2F724E8136}"/>
    <cellStyle name="20% - Dekorfärg5 2 4 4 2" xfId="36713" xr:uid="{73E91E31-46E5-434D-9895-DC35E260DD7D}"/>
    <cellStyle name="20% - Dekorfärg5 2 4 4_Apart tables" xfId="49642" xr:uid="{7450EB93-CDF4-4E06-B938-2E13DA742828}"/>
    <cellStyle name="20% - Dekorfärg5 2 4 5" xfId="31775" xr:uid="{FA3F8576-048B-4784-941B-9BB7B8C5B2C1}"/>
    <cellStyle name="20% - Dekorfärg5 2 4 6" xfId="36709" xr:uid="{962B32AF-A6AB-4497-9B67-2FD4E9ACACCE}"/>
    <cellStyle name="20% - Dekorfärg5 2 4_3. Loans" xfId="7524" xr:uid="{FAC09FAE-218B-4B12-84CD-03762FFE3DB3}"/>
    <cellStyle name="20% - Dekorfärg5 2 5" xfId="7525" xr:uid="{4A3D41F2-CFE0-49DE-9E0E-071A1264FB49}"/>
    <cellStyle name="20% - Dekorfärg5 2 5 2" xfId="7526" xr:uid="{3ABA34C6-F4F5-4785-A73E-1E020E1B888F}"/>
    <cellStyle name="20% - Dekorfärg5 2 5 2 2" xfId="36715" xr:uid="{05B47793-801A-4CEC-B56F-3B76D18CF59E}"/>
    <cellStyle name="20% - Dekorfärg5 2 5 2_Apart tables" xfId="49643" xr:uid="{AD489BBD-EAB4-4182-BB2D-D9095059521D}"/>
    <cellStyle name="20% - Dekorfärg5 2 5 3" xfId="7527" xr:uid="{6AF3966B-6A61-47AC-821F-5F8CEC346966}"/>
    <cellStyle name="20% - Dekorfärg5 2 5 4" xfId="36714" xr:uid="{214F6EF0-B038-417A-B3E9-7EC39A816DE6}"/>
    <cellStyle name="20% - Dekorfärg5 2 5_3. Loans" xfId="7528" xr:uid="{05BB4400-42C8-4D06-B901-9EBC4027FB67}"/>
    <cellStyle name="20% - Dekorfärg5 2 6" xfId="7529" xr:uid="{DFF04CF4-0DBF-4AFE-9F9E-C471EBAB94A3}"/>
    <cellStyle name="20% - Dekorfärg5 2 6 2" xfId="7530" xr:uid="{2DB2CEDD-A90D-46E9-AD57-FB6F8C784629}"/>
    <cellStyle name="20% - Dekorfärg5 2 6 3" xfId="7531" xr:uid="{B41EBC42-3C5D-4874-B93F-2C2837E3C36E}"/>
    <cellStyle name="20% - Dekorfärg5 2 6 4" xfId="36716" xr:uid="{C3DB2969-F393-45DF-9D47-B9E3FA2BA876}"/>
    <cellStyle name="20% - Dekorfärg5 2 6_3. Loans" xfId="7532" xr:uid="{B5911B94-41A4-4865-A7EE-69A359640F4D}"/>
    <cellStyle name="20% - Dekorfärg5 2 7" xfId="7533" xr:uid="{0FF0AFF7-F3B3-4FE7-8C58-96B423907BB1}"/>
    <cellStyle name="20% - Dekorfärg5 2 7 2" xfId="7534" xr:uid="{632E8CBC-C1A8-4320-94D9-2FB027471609}"/>
    <cellStyle name="20% - Dekorfärg5 2 7 3" xfId="7535" xr:uid="{A7F55DEF-19D3-447D-8BD6-845AFB26136F}"/>
    <cellStyle name="20% - Dekorfärg5 2 7 4" xfId="36717" xr:uid="{12F1FDC4-1EFC-4D4A-9C3F-C1B1FA020CAA}"/>
    <cellStyle name="20% - Dekorfärg5 2 7_3. Loans" xfId="7536" xr:uid="{E9AFD73F-F341-4A0E-9F9A-94F2FA288DE4}"/>
    <cellStyle name="20% - Dekorfärg5 2 8" xfId="7537" xr:uid="{CDF43CB7-C160-48D7-8B24-0423231B7066}"/>
    <cellStyle name="20% - Dekorfärg5 2 8 2" xfId="31776" xr:uid="{AD39715D-F977-4237-8AD2-6731B64F84D4}"/>
    <cellStyle name="20% - Dekorfärg5 2 8 3" xfId="31777" xr:uid="{043B7125-6ED3-4AAF-99C6-B14065892D92}"/>
    <cellStyle name="20% - Dekorfärg5 2 9" xfId="7538" xr:uid="{91C8F20B-3B3A-451C-AFDA-D3AD7F60F1B8}"/>
    <cellStyle name="20% - Dekorfärg5 2_3. Loans" xfId="7539" xr:uid="{B4CD1C67-FCE3-4F91-9388-676BCEC92A87}"/>
    <cellStyle name="20% - Dekorfärg5 20" xfId="7540" xr:uid="{0F291385-B3C6-4E15-8B38-0D21AF2E80DD}"/>
    <cellStyle name="20% - Dekorfärg5 20 10" xfId="35003" xr:uid="{CBA6B2E1-B657-410A-9BD8-6C81C46BD2BA}"/>
    <cellStyle name="20% - Dekorfärg5 20 2" xfId="7541" xr:uid="{D57E1AB5-BCA0-4A37-B265-FA202EA13624}"/>
    <cellStyle name="20% - Dekorfärg5 20 2 2" xfId="7542" xr:uid="{05714805-2217-49D3-BD76-3E9210C70A1D}"/>
    <cellStyle name="20% - Dekorfärg5 20 2 2 2" xfId="7543" xr:uid="{EE209652-FF99-42E6-80A5-92655523144F}"/>
    <cellStyle name="20% - Dekorfärg5 20 2 2 2 2" xfId="36720" xr:uid="{EFABE030-FF46-4246-895B-D255E896CBE8}"/>
    <cellStyle name="20% - Dekorfärg5 20 2 2 2_Apart tables" xfId="49644" xr:uid="{A0AD6174-7397-4F02-8EBA-E4DD0CF437B6}"/>
    <cellStyle name="20% - Dekorfärg5 20 2 2 3" xfId="36719" xr:uid="{3C8BEAEC-B7AF-43EF-8BB7-0C9A37C56793}"/>
    <cellStyle name="20% - Dekorfärg5 20 2 2_3. Loans" xfId="7544" xr:uid="{A800A010-F5C8-49DF-9676-A6B4FF06C978}"/>
    <cellStyle name="20% - Dekorfärg5 20 2 3" xfId="7545" xr:uid="{9FDE1C37-C61A-46A8-94E9-95FD9326A13D}"/>
    <cellStyle name="20% - Dekorfärg5 20 2 3 2" xfId="36721" xr:uid="{974DABC8-AB26-455A-A151-9C323E8C9CA5}"/>
    <cellStyle name="20% - Dekorfärg5 20 2 3_Apart tables" xfId="49645" xr:uid="{D113B462-8622-4300-AE59-1BC61B696D8A}"/>
    <cellStyle name="20% - Dekorfärg5 20 2 4" xfId="31778" xr:uid="{E7736C34-B6F3-4870-9626-5FAF8652FEDE}"/>
    <cellStyle name="20% - Dekorfärg5 20 2 5" xfId="36718" xr:uid="{FE97F426-4CC5-4CB8-82F9-420F24174765}"/>
    <cellStyle name="20% - Dekorfärg5 20 2_3. Loans" xfId="7546" xr:uid="{D5621DA5-7F87-4EB5-8B85-29D5E11FE3F9}"/>
    <cellStyle name="20% - Dekorfärg5 20 3" xfId="7547" xr:uid="{349276C3-361D-4E27-AC87-5843CFFDFC12}"/>
    <cellStyle name="20% - Dekorfärg5 20 3 2" xfId="7548" xr:uid="{B8414138-E614-464F-9F8B-ABB7004F2FCF}"/>
    <cellStyle name="20% - Dekorfärg5 20 3 2 2" xfId="36723" xr:uid="{FAAACA2E-F7AB-498A-B495-6DE6C8E79C46}"/>
    <cellStyle name="20% - Dekorfärg5 20 3 2_Apart tables" xfId="49646" xr:uid="{BAE7714B-3D24-47FD-A13F-9681CCFA6C95}"/>
    <cellStyle name="20% - Dekorfärg5 20 3 3" xfId="7549" xr:uid="{EA5BD354-FDBD-424D-97EE-86953990413B}"/>
    <cellStyle name="20% - Dekorfärg5 20 3 4" xfId="36722" xr:uid="{FEC9B3B0-C785-4CBC-963A-26AAE260C5B5}"/>
    <cellStyle name="20% - Dekorfärg5 20 3_3. Loans" xfId="7550" xr:uid="{0ED373B4-D140-4764-845D-B396171BB590}"/>
    <cellStyle name="20% - Dekorfärg5 20 4" xfId="7551" xr:uid="{EE66D609-5015-4B80-9CE5-0C2BB4890FEB}"/>
    <cellStyle name="20% - Dekorfärg5 20 4 2" xfId="7552" xr:uid="{F165D120-A998-4C9A-83DA-3EC0F5B3DC20}"/>
    <cellStyle name="20% - Dekorfärg5 20 4 3" xfId="7553" xr:uid="{ABC81886-8553-48EB-AAA9-59A65194D27A}"/>
    <cellStyle name="20% - Dekorfärg5 20 4 4" xfId="36724" xr:uid="{961A8715-E6ED-4C49-A8E9-0860DDD5E5F3}"/>
    <cellStyle name="20% - Dekorfärg5 20 4_3. Loans" xfId="7554" xr:uid="{17F8CC9E-489F-4C6E-80A8-61EA5065D30C}"/>
    <cellStyle name="20% - Dekorfärg5 20 5" xfId="7555" xr:uid="{B2E0B06B-E3BF-4924-8708-D52D76924F37}"/>
    <cellStyle name="20% - Dekorfärg5 20 5 2" xfId="7556" xr:uid="{55267906-B25A-46D7-828D-2EF2D6226619}"/>
    <cellStyle name="20% - Dekorfärg5 20 5 3" xfId="7557" xr:uid="{11FC1D44-8C9F-49C1-A522-8F27DD2C7DE2}"/>
    <cellStyle name="20% - Dekorfärg5 20 5 4" xfId="36725" xr:uid="{8C1B97F0-7187-48B2-B7BD-136050CC636D}"/>
    <cellStyle name="20% - Dekorfärg5 20 5_3. Loans" xfId="7558" xr:uid="{5352BB43-98F7-4903-AEED-0ED81AEB1043}"/>
    <cellStyle name="20% - Dekorfärg5 20 6" xfId="7559" xr:uid="{B0689758-62AA-402F-8BFC-FD9C5B3BE116}"/>
    <cellStyle name="20% - Dekorfärg5 20 6 2" xfId="7560" xr:uid="{A360A399-32DF-48B6-A08E-A85480669CAF}"/>
    <cellStyle name="20% - Dekorfärg5 20 6 3" xfId="7561" xr:uid="{F05E629A-356A-4ADC-836B-EE38432253AD}"/>
    <cellStyle name="20% - Dekorfärg5 20 6 4" xfId="31779" xr:uid="{E2A6D6F8-D84C-468B-87D1-E627DD231273}"/>
    <cellStyle name="20% - Dekorfärg5 20 6_CASH 8000" xfId="44912" xr:uid="{B70DCF8C-4B83-4E14-B043-BC575960F1D9}"/>
    <cellStyle name="20% - Dekorfärg5 20 7" xfId="7562" xr:uid="{ADE18FB4-A54B-4647-AA4F-43968F3CDB56}"/>
    <cellStyle name="20% - Dekorfärg5 20 7 2" xfId="7563" xr:uid="{F75184BF-9E73-43F3-B0DD-98F73B72A956}"/>
    <cellStyle name="20% - Dekorfärg5 20 7 3" xfId="7564" xr:uid="{C402CC4F-30DD-45B9-8AB1-E583D8AB3667}"/>
    <cellStyle name="20% - Dekorfärg5 20 7_CASH 8000" xfId="44913" xr:uid="{F7BDF544-CC51-4AC6-97CE-91A7779F8D2F}"/>
    <cellStyle name="20% - Dekorfärg5 20 8" xfId="7565" xr:uid="{08C599F5-8BF9-46C9-AE83-502CB2A879CB}"/>
    <cellStyle name="20% - Dekorfärg5 20 9" xfId="7566" xr:uid="{633E100F-418F-44AC-931E-1CF7624BC8C8}"/>
    <cellStyle name="20% - Dekorfärg5 20_3. Loans" xfId="7567" xr:uid="{057C39AA-EA66-4BAD-BCB1-519D69681647}"/>
    <cellStyle name="20% - Dekorfärg5 21" xfId="7568" xr:uid="{EA1A839C-D1EF-42E3-AD6D-D428F9EF78C0}"/>
    <cellStyle name="20% - Dekorfärg5 21 10" xfId="35004" xr:uid="{D4B2DBAE-4535-4E96-856A-D92C5E6C1C5A}"/>
    <cellStyle name="20% - Dekorfärg5 21 2" xfId="7569" xr:uid="{AC70843C-E4B8-4798-8E42-589E3565267C}"/>
    <cellStyle name="20% - Dekorfärg5 21 2 2" xfId="7570" xr:uid="{4D4961F8-A498-466F-B387-E334F2B7AE9A}"/>
    <cellStyle name="20% - Dekorfärg5 21 2 2 2" xfId="7571" xr:uid="{8E44AF79-422D-4169-99A6-B703CA78D9B7}"/>
    <cellStyle name="20% - Dekorfärg5 21 2 2 2 2" xfId="36728" xr:uid="{8F981DD0-E69F-45F5-BE3A-391709C2DD08}"/>
    <cellStyle name="20% - Dekorfärg5 21 2 2 2_Apart tables" xfId="49647" xr:uid="{78902BDF-4F4D-4A9C-9FF1-F6126AE35865}"/>
    <cellStyle name="20% - Dekorfärg5 21 2 2 3" xfId="36727" xr:uid="{410DD38E-8D24-43ED-BE57-9F59611BD2D9}"/>
    <cellStyle name="20% - Dekorfärg5 21 2 2_3. Loans" xfId="7572" xr:uid="{81157C61-AE9F-4460-B21E-2A04F8A3FAB3}"/>
    <cellStyle name="20% - Dekorfärg5 21 2 3" xfId="7573" xr:uid="{20431C42-6071-42EE-9690-3B0B7C4B6CDD}"/>
    <cellStyle name="20% - Dekorfärg5 21 2 3 2" xfId="36729" xr:uid="{85CADF58-2D60-4773-A01B-068BD5CA46F6}"/>
    <cellStyle name="20% - Dekorfärg5 21 2 3_Apart tables" xfId="49648" xr:uid="{2AE7637B-64A3-4BA4-9A78-7EDDC481086E}"/>
    <cellStyle name="20% - Dekorfärg5 21 2 4" xfId="31780" xr:uid="{98C11916-D1CA-4791-A300-6362FE0429BF}"/>
    <cellStyle name="20% - Dekorfärg5 21 2 5" xfId="36726" xr:uid="{8EE08152-763F-417C-B9B3-AE4EAA9973CA}"/>
    <cellStyle name="20% - Dekorfärg5 21 2_3. Loans" xfId="7574" xr:uid="{255F7535-67A3-43DB-B53F-A2AFD7C45ECF}"/>
    <cellStyle name="20% - Dekorfärg5 21 3" xfId="7575" xr:uid="{CB24F8F8-327A-4111-826B-953C29840CA2}"/>
    <cellStyle name="20% - Dekorfärg5 21 3 2" xfId="7576" xr:uid="{19A33970-E71E-470A-8B30-69B43BA56993}"/>
    <cellStyle name="20% - Dekorfärg5 21 3 2 2" xfId="36731" xr:uid="{371EAA81-15A5-4D3E-9FF4-E02F830DF816}"/>
    <cellStyle name="20% - Dekorfärg5 21 3 2_Apart tables" xfId="49649" xr:uid="{7C6E634A-D841-452A-AAC4-FB0195B5C404}"/>
    <cellStyle name="20% - Dekorfärg5 21 3 3" xfId="7577" xr:uid="{3E08DC5D-B8A2-41F5-8D84-1B0AF72BB3EF}"/>
    <cellStyle name="20% - Dekorfärg5 21 3 4" xfId="36730" xr:uid="{FD4E5D2A-CDF0-4A2B-A2C8-70A07DF73079}"/>
    <cellStyle name="20% - Dekorfärg5 21 3_3. Loans" xfId="7578" xr:uid="{921AD538-C65A-434B-AEFC-0682A43F07E7}"/>
    <cellStyle name="20% - Dekorfärg5 21 4" xfId="7579" xr:uid="{393C4E55-95B8-4822-9E7F-C8D1B4272B34}"/>
    <cellStyle name="20% - Dekorfärg5 21 4 2" xfId="7580" xr:uid="{48A6074F-8870-4331-A9CB-191C3B00ED7E}"/>
    <cellStyle name="20% - Dekorfärg5 21 4 3" xfId="7581" xr:uid="{BF7B91C6-233C-4BFE-B248-7D9993383124}"/>
    <cellStyle name="20% - Dekorfärg5 21 4 4" xfId="36732" xr:uid="{405527DB-B962-4677-AC2A-7B60D88ACAB5}"/>
    <cellStyle name="20% - Dekorfärg5 21 4_3. Loans" xfId="7582" xr:uid="{6BD63695-CCCC-4A6F-95F7-FAB56E3DDD2F}"/>
    <cellStyle name="20% - Dekorfärg5 21 5" xfId="7583" xr:uid="{347C06BF-1CB0-4038-AFEB-1A469BFA4407}"/>
    <cellStyle name="20% - Dekorfärg5 21 5 2" xfId="7584" xr:uid="{60F44598-EF14-408C-8544-F7256DB99497}"/>
    <cellStyle name="20% - Dekorfärg5 21 5 3" xfId="7585" xr:uid="{DB9B2E2D-247E-4C32-AB43-9101B38F7CF9}"/>
    <cellStyle name="20% - Dekorfärg5 21 5 4" xfId="36733" xr:uid="{D248737C-2CAC-48E8-912B-C5FEFB0032EC}"/>
    <cellStyle name="20% - Dekorfärg5 21 5_3. Loans" xfId="7586" xr:uid="{55B0A277-6541-496D-B5E8-BC3896A346D3}"/>
    <cellStyle name="20% - Dekorfärg5 21 6" xfId="7587" xr:uid="{3C05741A-9751-453B-8C42-7CA466E2AD0F}"/>
    <cellStyle name="20% - Dekorfärg5 21 6 2" xfId="7588" xr:uid="{AB789433-1BD2-4C38-A73F-A6AC07B1FA24}"/>
    <cellStyle name="20% - Dekorfärg5 21 6 3" xfId="7589" xr:uid="{4B3E1377-D6D7-4FC8-9AE9-2AE95871538A}"/>
    <cellStyle name="20% - Dekorfärg5 21 6 4" xfId="31781" xr:uid="{63B51A81-3337-4FD7-9175-63293E900815}"/>
    <cellStyle name="20% - Dekorfärg5 21 6_CASH 8000" xfId="44914" xr:uid="{F05520F2-FD8E-4999-8BA8-554492019175}"/>
    <cellStyle name="20% - Dekorfärg5 21 7" xfId="7590" xr:uid="{467DDE1C-73EA-439D-AE59-C6EFAE60078C}"/>
    <cellStyle name="20% - Dekorfärg5 21 7 2" xfId="7591" xr:uid="{4A9244BC-D36A-479B-9109-744DB2034E71}"/>
    <cellStyle name="20% - Dekorfärg5 21 7 3" xfId="7592" xr:uid="{463E3CD4-5548-4245-BEC8-E82DF1A58535}"/>
    <cellStyle name="20% - Dekorfärg5 21 7_CASH 8000" xfId="44915" xr:uid="{7FD3545C-45A5-4DF8-99BF-3C066CF60B63}"/>
    <cellStyle name="20% - Dekorfärg5 21 8" xfId="7593" xr:uid="{5FADB644-0427-4B7B-92A4-F36F3D6D2FEF}"/>
    <cellStyle name="20% - Dekorfärg5 21 9" xfId="7594" xr:uid="{CA49333A-BEBE-4B98-AB8D-0AE57CB2379C}"/>
    <cellStyle name="20% - Dekorfärg5 21_3. Loans" xfId="7595" xr:uid="{4EB58C1B-D829-410B-98E9-AEF7400CD232}"/>
    <cellStyle name="20% - Dekorfärg5 22" xfId="7596" xr:uid="{FDEA4E70-4051-4F15-A900-F360E7150087}"/>
    <cellStyle name="20% - Dekorfärg5 22 10" xfId="35005" xr:uid="{897E454F-DE45-4E9C-801A-55B43E457817}"/>
    <cellStyle name="20% - Dekorfärg5 22 2" xfId="7597" xr:uid="{AB296628-1D1E-42E3-9679-F26ABBFCD363}"/>
    <cellStyle name="20% - Dekorfärg5 22 2 2" xfId="7598" xr:uid="{E2E82845-335A-4F11-9F1D-F4B3DC7278F1}"/>
    <cellStyle name="20% - Dekorfärg5 22 2 2 2" xfId="7599" xr:uid="{1F65DB70-8F01-4871-A559-98687A9C4358}"/>
    <cellStyle name="20% - Dekorfärg5 22 2 2 2 2" xfId="36736" xr:uid="{12D91599-4C45-4ECC-B406-CFB523496055}"/>
    <cellStyle name="20% - Dekorfärg5 22 2 2 2_Apart tables" xfId="49650" xr:uid="{77AEE0A6-EE73-438E-8E01-66ECCF25344A}"/>
    <cellStyle name="20% - Dekorfärg5 22 2 2 3" xfId="36735" xr:uid="{B343A6A9-B72C-447D-B848-A88CFAB1406F}"/>
    <cellStyle name="20% - Dekorfärg5 22 2 2_3. Loans" xfId="7600" xr:uid="{A667852F-B0F0-488E-8C82-5D616B367E6E}"/>
    <cellStyle name="20% - Dekorfärg5 22 2 3" xfId="7601" xr:uid="{F9913E01-2C5B-4A69-A93C-1D6A68CAB217}"/>
    <cellStyle name="20% - Dekorfärg5 22 2 3 2" xfId="36737" xr:uid="{BF7A7FF3-3F98-445B-BD43-A4764B8188D6}"/>
    <cellStyle name="20% - Dekorfärg5 22 2 3_Apart tables" xfId="49651" xr:uid="{1C3D40C4-C77D-4073-9289-95CC778DC46E}"/>
    <cellStyle name="20% - Dekorfärg5 22 2 4" xfId="31782" xr:uid="{3713135F-F90B-44A7-8231-3E888BB6F06F}"/>
    <cellStyle name="20% - Dekorfärg5 22 2 5" xfId="36734" xr:uid="{D17E3384-A788-42AF-96F2-702C133A2078}"/>
    <cellStyle name="20% - Dekorfärg5 22 2_3. Loans" xfId="7602" xr:uid="{AC873852-FBB9-4E77-B3F8-85E5CED54A78}"/>
    <cellStyle name="20% - Dekorfärg5 22 3" xfId="7603" xr:uid="{79455F85-E170-4BDF-A575-C4730EB360FE}"/>
    <cellStyle name="20% - Dekorfärg5 22 3 2" xfId="7604" xr:uid="{34E2C5D5-D9AA-429B-9B44-50B54A098C67}"/>
    <cellStyle name="20% - Dekorfärg5 22 3 2 2" xfId="36739" xr:uid="{DD55BD07-45AB-44F7-B996-D16D0F24CB28}"/>
    <cellStyle name="20% - Dekorfärg5 22 3 2_Apart tables" xfId="49652" xr:uid="{63866D58-C718-4A89-B930-B3D4B207375C}"/>
    <cellStyle name="20% - Dekorfärg5 22 3 3" xfId="7605" xr:uid="{03DDF440-CAFE-4E1F-9003-2B882F2FA414}"/>
    <cellStyle name="20% - Dekorfärg5 22 3 4" xfId="36738" xr:uid="{28161F3A-B7E5-408D-B5CB-748A808F4B31}"/>
    <cellStyle name="20% - Dekorfärg5 22 3_3. Loans" xfId="7606" xr:uid="{789EA4A9-2C20-4EAC-B066-A8D108EED5B4}"/>
    <cellStyle name="20% - Dekorfärg5 22 4" xfId="7607" xr:uid="{A9391650-4704-424D-B8D3-A824108B1FF4}"/>
    <cellStyle name="20% - Dekorfärg5 22 4 2" xfId="7608" xr:uid="{51835883-16E7-4655-B4A9-6D7FBE850F6C}"/>
    <cellStyle name="20% - Dekorfärg5 22 4 3" xfId="7609" xr:uid="{E28F57C8-F0FE-4F19-B4C3-F0752C62F47A}"/>
    <cellStyle name="20% - Dekorfärg5 22 4 4" xfId="36740" xr:uid="{4B49FB4D-6F2C-4C16-8591-445F9DAE9F66}"/>
    <cellStyle name="20% - Dekorfärg5 22 4_3. Loans" xfId="7610" xr:uid="{D5FA6ED8-9022-41DC-8875-FE4F48EEC037}"/>
    <cellStyle name="20% - Dekorfärg5 22 5" xfId="7611" xr:uid="{F8FDFE5E-3A47-4427-BD60-1120CB516AED}"/>
    <cellStyle name="20% - Dekorfärg5 22 5 2" xfId="7612" xr:uid="{BB7616E2-5711-4E64-8299-AC6E21110292}"/>
    <cellStyle name="20% - Dekorfärg5 22 5 3" xfId="7613" xr:uid="{BEDD253D-AB08-4009-BDDD-72D871F25BE4}"/>
    <cellStyle name="20% - Dekorfärg5 22 5 4" xfId="36741" xr:uid="{37D3A65C-7457-409D-AF2B-3CB41FDBD088}"/>
    <cellStyle name="20% - Dekorfärg5 22 5_3. Loans" xfId="7614" xr:uid="{CBEEFB4C-D24F-40E5-ABFA-5630B42E3E0F}"/>
    <cellStyle name="20% - Dekorfärg5 22 6" xfId="7615" xr:uid="{CADD45D7-1463-4664-AF61-877755D61B9A}"/>
    <cellStyle name="20% - Dekorfärg5 22 6 2" xfId="7616" xr:uid="{BB6B9CE1-8EBC-4E89-A972-FA21B3F18ACC}"/>
    <cellStyle name="20% - Dekorfärg5 22 6 3" xfId="7617" xr:uid="{9B65BD88-FCA9-4B83-8BC5-788089633E99}"/>
    <cellStyle name="20% - Dekorfärg5 22 6 4" xfId="31783" xr:uid="{DF758B26-02DC-4483-923B-D98B35440720}"/>
    <cellStyle name="20% - Dekorfärg5 22 6_CASH 8000" xfId="44916" xr:uid="{A1C7115A-B538-47A8-8AC8-EA2F0260B9E7}"/>
    <cellStyle name="20% - Dekorfärg5 22 7" xfId="7618" xr:uid="{C537EA92-2C40-48DE-8588-B6907A3CED53}"/>
    <cellStyle name="20% - Dekorfärg5 22 7 2" xfId="7619" xr:uid="{6B8766E2-9522-413F-87DD-58D24B3CFEAC}"/>
    <cellStyle name="20% - Dekorfärg5 22 7 3" xfId="7620" xr:uid="{D5A7A059-EED7-415A-B7FB-01E5562B9D12}"/>
    <cellStyle name="20% - Dekorfärg5 22 7_CASH 8000" xfId="44917" xr:uid="{A13F937C-6530-4F95-9C53-3DA4EA8FA17D}"/>
    <cellStyle name="20% - Dekorfärg5 22 8" xfId="7621" xr:uid="{85218C13-ADBD-482F-BECD-7B463E37C5D5}"/>
    <cellStyle name="20% - Dekorfärg5 22 9" xfId="7622" xr:uid="{23101300-E1BD-4BF9-8402-A4E61B65FCF2}"/>
    <cellStyle name="20% - Dekorfärg5 22_3. Loans" xfId="7623" xr:uid="{D3A4C672-598D-413B-A5F3-8DFD7C0AB88E}"/>
    <cellStyle name="20% - Dekorfärg5 23" xfId="7624" xr:uid="{3F94E62F-FC65-402D-A216-A260384D3474}"/>
    <cellStyle name="20% - Dekorfärg5 23 10" xfId="7625" xr:uid="{9343BC39-AC59-4CD9-A346-40D12F8A56EB}"/>
    <cellStyle name="20% - Dekorfärg5 23 11" xfId="35006" xr:uid="{D7AC11FE-18D6-4EAD-862D-B299A0EE28A1}"/>
    <cellStyle name="20% - Dekorfärg5 23 2" xfId="7626" xr:uid="{B050244C-BEA3-40E5-81E5-E085237A7033}"/>
    <cellStyle name="20% - Dekorfärg5 23 2 2" xfId="7627" xr:uid="{4FD532F8-25B2-41A5-9EF6-F14FEBA03354}"/>
    <cellStyle name="20% - Dekorfärg5 23 2 2 2" xfId="7628" xr:uid="{4410AE79-98F0-4247-A3C3-C220DCD33661}"/>
    <cellStyle name="20% - Dekorfärg5 23 2 2 3" xfId="36743" xr:uid="{F3AA9938-8D45-4A10-88D0-6DFC5F4D7AB0}"/>
    <cellStyle name="20% - Dekorfärg5 23 2 2_3. Loans" xfId="7629" xr:uid="{D64084D5-DAA4-422D-9B63-885AD5516F2D}"/>
    <cellStyle name="20% - Dekorfärg5 23 2 3" xfId="7630" xr:uid="{71F12B02-E813-4F28-B4A4-C68A36C3FB8E}"/>
    <cellStyle name="20% - Dekorfärg5 23 2 3 2" xfId="36744" xr:uid="{04A9D0FA-16A1-4277-B319-AD20D64328D6}"/>
    <cellStyle name="20% - Dekorfärg5 23 2 3_Apart tables" xfId="49653" xr:uid="{9CB53F05-F4A8-44BF-9117-BCB020DD7725}"/>
    <cellStyle name="20% - Dekorfärg5 23 2 4" xfId="31784" xr:uid="{FD5DF71B-9BD6-43FA-8B9D-9D3E45B24415}"/>
    <cellStyle name="20% - Dekorfärg5 23 2 5" xfId="36742" xr:uid="{90893CD8-B05D-472F-BD87-527057BC8DF7}"/>
    <cellStyle name="20% - Dekorfärg5 23 2_3. Loans" xfId="7631" xr:uid="{EB9407E9-A002-47A5-AD8E-85C19D00F7E4}"/>
    <cellStyle name="20% - Dekorfärg5 23 3" xfId="7632" xr:uid="{52197C71-4381-4091-9E80-8B644E8E6F7F}"/>
    <cellStyle name="20% - Dekorfärg5 23 3 2" xfId="7633" xr:uid="{27A97637-7373-4F47-9ED5-C5D404BF176D}"/>
    <cellStyle name="20% - Dekorfärg5 23 3 2 2" xfId="31785" xr:uid="{27452FA4-597D-4908-9B57-5C91A2D611FA}"/>
    <cellStyle name="20% - Dekorfärg5 23 3 3" xfId="7634" xr:uid="{5C78AC97-F5A2-4D2C-B41B-0BDDA1536C5A}"/>
    <cellStyle name="20% - Dekorfärg5 23 3 4" xfId="7635" xr:uid="{69888C89-44DC-4F32-8C08-A5BDEA3C45B1}"/>
    <cellStyle name="20% - Dekorfärg5 23 3 5" xfId="36745" xr:uid="{53C259B5-2514-40EA-A2BD-7DA251A00A19}"/>
    <cellStyle name="20% - Dekorfärg5 23 3_3. Loans" xfId="7636" xr:uid="{CAED6540-C70F-4BA3-B259-35843927B4FB}"/>
    <cellStyle name="20% - Dekorfärg5 23 4" xfId="7637" xr:uid="{64829DCC-A1D7-4039-8DB8-D8F4DDE3094F}"/>
    <cellStyle name="20% - Dekorfärg5 23 4 2" xfId="7638" xr:uid="{171FA04E-C2BD-489E-8D20-A3119A28C91C}"/>
    <cellStyle name="20% - Dekorfärg5 23 4 3" xfId="7639" xr:uid="{BC00F022-2D59-43AA-BAFB-F2C731C1B862}"/>
    <cellStyle name="20% - Dekorfärg5 23 4 4" xfId="36746" xr:uid="{7C4FEAB2-90CC-426D-957B-CFC1F24D5915}"/>
    <cellStyle name="20% - Dekorfärg5 23 4_3. Loans" xfId="7640" xr:uid="{C1C375CB-A0D9-4D9E-8767-C52EBEB21959}"/>
    <cellStyle name="20% - Dekorfärg5 23 5" xfId="7641" xr:uid="{C08E3FD0-7F1F-4A22-828F-5F3A626330A2}"/>
    <cellStyle name="20% - Dekorfärg5 23 5 2" xfId="7642" xr:uid="{6FFE23BF-BB96-4173-A43A-0C82183F0C3F}"/>
    <cellStyle name="20% - Dekorfärg5 23 5 3" xfId="7643" xr:uid="{056973B4-5994-4397-84C0-EF5991EEA171}"/>
    <cellStyle name="20% - Dekorfärg5 23 5 4" xfId="31786" xr:uid="{C802EC5D-68A9-4B70-839A-779EEE8D103B}"/>
    <cellStyle name="20% - Dekorfärg5 23 5_CASH 8000" xfId="44918" xr:uid="{D2A3E099-1D7B-4E2F-A2EF-934FE0167D40}"/>
    <cellStyle name="20% - Dekorfärg5 23 6" xfId="7644" xr:uid="{13A07177-0BA7-4F0E-AB49-890C419B8537}"/>
    <cellStyle name="20% - Dekorfärg5 23 6 2" xfId="7645" xr:uid="{789C9BC6-177C-4233-A451-DB89ACE873C6}"/>
    <cellStyle name="20% - Dekorfärg5 23 6 3" xfId="7646" xr:uid="{D8B94C2C-33F0-4C96-8D2C-229B6AFBF683}"/>
    <cellStyle name="20% - Dekorfärg5 23 6_CASH 8000" xfId="44919" xr:uid="{BA1A4362-1232-4781-89A8-4C90A566E205}"/>
    <cellStyle name="20% - Dekorfärg5 23 7" xfId="7647" xr:uid="{BE2EADF1-09BD-40E2-BCE8-26C9A7C12338}"/>
    <cellStyle name="20% - Dekorfärg5 23 7 2" xfId="7648" xr:uid="{BF457EA5-1120-462D-9CE5-A271E27D61DF}"/>
    <cellStyle name="20% - Dekorfärg5 23 7 3" xfId="7649" xr:uid="{D8467BEB-0B80-44E5-BC26-98FB6FF5F5EB}"/>
    <cellStyle name="20% - Dekorfärg5 23 7_CASH 8000" xfId="44920" xr:uid="{9873CF4D-566D-4BC4-9256-544019A3BDAF}"/>
    <cellStyle name="20% - Dekorfärg5 23 8" xfId="7650" xr:uid="{8D748167-48E5-47DF-AD23-A969F86FFED4}"/>
    <cellStyle name="20% - Dekorfärg5 23 9" xfId="7651" xr:uid="{E2302ABA-1695-4D57-8AE9-73C57C53FDCE}"/>
    <cellStyle name="20% - Dekorfärg5 23_3. Loans" xfId="7652" xr:uid="{D558122E-EF12-48F8-A460-50EBE58A735B}"/>
    <cellStyle name="20% - Dekorfärg5 24" xfId="7653" xr:uid="{F81E8157-EAA2-450F-903F-C5AD851AD956}"/>
    <cellStyle name="20% - Dekorfärg5 24 10" xfId="7654" xr:uid="{269582E3-32E2-48C6-A4CE-ABDBE0C1266B}"/>
    <cellStyle name="20% - Dekorfärg5 24 11" xfId="35007" xr:uid="{48B3761D-8533-4B99-8DD2-EAD15B994362}"/>
    <cellStyle name="20% - Dekorfärg5 24 2" xfId="7655" xr:uid="{53FF47BD-61F4-49BC-B66D-A8A1D0F80DFE}"/>
    <cellStyle name="20% - Dekorfärg5 24 2 2" xfId="7656" xr:uid="{25BCCBEB-560D-49A2-9E7E-54116E54D08B}"/>
    <cellStyle name="20% - Dekorfärg5 24 2 2 2" xfId="7657" xr:uid="{3B1CE454-3E7F-4F24-9FCB-E794D5F2BAFD}"/>
    <cellStyle name="20% - Dekorfärg5 24 2 2 3" xfId="36748" xr:uid="{372F6763-B663-41A1-8A2A-E4C1E5B27F87}"/>
    <cellStyle name="20% - Dekorfärg5 24 2 2_3. Loans" xfId="7658" xr:uid="{484D1DC5-285E-4A86-87CA-8FBE436CCEBB}"/>
    <cellStyle name="20% - Dekorfärg5 24 2 3" xfId="7659" xr:uid="{FF80C41C-23DE-4A76-BF4B-518BA8250EF6}"/>
    <cellStyle name="20% - Dekorfärg5 24 2 3 2" xfId="36749" xr:uid="{A15FA73B-FC59-462C-AA76-F572554A1BB7}"/>
    <cellStyle name="20% - Dekorfärg5 24 2 3_Apart tables" xfId="49654" xr:uid="{EEE4694C-5AC5-431B-81CC-08EACB468698}"/>
    <cellStyle name="20% - Dekorfärg5 24 2 4" xfId="31787" xr:uid="{F56019C3-326E-4BE5-8F43-8A066FD46167}"/>
    <cellStyle name="20% - Dekorfärg5 24 2 5" xfId="36747" xr:uid="{F39D99D0-84D5-44FA-A125-01E0DEC90A35}"/>
    <cellStyle name="20% - Dekorfärg5 24 2_3. Loans" xfId="7660" xr:uid="{7EBC9707-F7C9-40E8-B70B-B806143F30A8}"/>
    <cellStyle name="20% - Dekorfärg5 24 3" xfId="7661" xr:uid="{F85A383C-8D0E-4CB2-B708-7C683FEE6B5B}"/>
    <cellStyle name="20% - Dekorfärg5 24 3 2" xfId="7662" xr:uid="{F1B03D74-1286-4FEC-B84D-80FD2EC0CA2A}"/>
    <cellStyle name="20% - Dekorfärg5 24 3 2 2" xfId="31788" xr:uid="{022286C2-6F7F-4D77-BE30-51443BE070B1}"/>
    <cellStyle name="20% - Dekorfärg5 24 3 3" xfId="7663" xr:uid="{EE0743D9-258B-448B-ACCD-D2AC5FBC3275}"/>
    <cellStyle name="20% - Dekorfärg5 24 3 4" xfId="7664" xr:uid="{7273A317-49BC-4C33-9F2D-A57EB0C749DC}"/>
    <cellStyle name="20% - Dekorfärg5 24 3 5" xfId="36750" xr:uid="{C7A4152F-AA91-44C7-A17A-084603EDDE79}"/>
    <cellStyle name="20% - Dekorfärg5 24 3_3. Loans" xfId="7665" xr:uid="{68984559-DEE8-4FF3-BFFC-BB7369F2EAAD}"/>
    <cellStyle name="20% - Dekorfärg5 24 4" xfId="7666" xr:uid="{8A57745E-833F-4BBA-AFB0-055581EA08A6}"/>
    <cellStyle name="20% - Dekorfärg5 24 4 2" xfId="7667" xr:uid="{E9AC4D3C-917D-4D4F-ABFB-600EDA9D93F8}"/>
    <cellStyle name="20% - Dekorfärg5 24 4 3" xfId="7668" xr:uid="{1A286431-5219-4597-8EA3-E61EB55BE638}"/>
    <cellStyle name="20% - Dekorfärg5 24 4 4" xfId="36751" xr:uid="{3117C277-E8B1-4D9D-8E96-7617C1192613}"/>
    <cellStyle name="20% - Dekorfärg5 24 4_3. Loans" xfId="7669" xr:uid="{9593A40D-70DE-4B04-B18B-66F57B780032}"/>
    <cellStyle name="20% - Dekorfärg5 24 5" xfId="7670" xr:uid="{50CA174F-B2F8-4536-9DB3-579F603D5568}"/>
    <cellStyle name="20% - Dekorfärg5 24 5 2" xfId="7671" xr:uid="{58D7A191-C962-4AF5-8B4B-AAFCB8F6EC00}"/>
    <cellStyle name="20% - Dekorfärg5 24 5 3" xfId="7672" xr:uid="{60DE2BBE-74DB-4788-9774-7A6C4B60F96B}"/>
    <cellStyle name="20% - Dekorfärg5 24 5 4" xfId="31789" xr:uid="{FBA46963-4820-4DB7-9783-B0842F1FCE92}"/>
    <cellStyle name="20% - Dekorfärg5 24 5_CASH 8000" xfId="44921" xr:uid="{5B1B8DAC-7389-4276-9581-21B433CB8757}"/>
    <cellStyle name="20% - Dekorfärg5 24 6" xfId="7673" xr:uid="{6F4A73C2-E8FD-484D-ACFC-77414F35A797}"/>
    <cellStyle name="20% - Dekorfärg5 24 6 2" xfId="7674" xr:uid="{E6A21E6F-85F3-4455-A5DA-0746A298CEFA}"/>
    <cellStyle name="20% - Dekorfärg5 24 6 3" xfId="7675" xr:uid="{16ECC97C-3DD2-494D-BFB2-3860E3E22268}"/>
    <cellStyle name="20% - Dekorfärg5 24 6_CASH 8000" xfId="44922" xr:uid="{B70860E7-C971-42BD-AE4C-F3B85DF3C08A}"/>
    <cellStyle name="20% - Dekorfärg5 24 7" xfId="7676" xr:uid="{366F7610-0848-474F-AE18-E78DC8F29165}"/>
    <cellStyle name="20% - Dekorfärg5 24 7 2" xfId="7677" xr:uid="{BE79430F-E9AD-42B5-B373-1A114388FDFE}"/>
    <cellStyle name="20% - Dekorfärg5 24 7 3" xfId="7678" xr:uid="{0D867509-A4F7-49D4-A21A-2249B9FAD627}"/>
    <cellStyle name="20% - Dekorfärg5 24 7_CASH 8000" xfId="44923" xr:uid="{630DDE42-4D0B-4892-AF5F-93CF2EFA9896}"/>
    <cellStyle name="20% - Dekorfärg5 24 8" xfId="7679" xr:uid="{32ABE753-1FCF-464D-A137-629A01005DBB}"/>
    <cellStyle name="20% - Dekorfärg5 24 9" xfId="7680" xr:uid="{22E85D1A-0905-424B-838E-BE987D7C502D}"/>
    <cellStyle name="20% - Dekorfärg5 24_3. Loans" xfId="7681" xr:uid="{3C854A5C-031D-4B9B-B464-B78C4912D7D8}"/>
    <cellStyle name="20% - Dekorfärg5 25" xfId="7682" xr:uid="{89284304-8029-47C7-90DF-8DF8A291F789}"/>
    <cellStyle name="20% - Dekorfärg5 25 10" xfId="7683" xr:uid="{53D67755-CF76-436D-A252-EA59EFE39E18}"/>
    <cellStyle name="20% - Dekorfärg5 25 11" xfId="35008" xr:uid="{D2F83939-C867-4513-B652-2D2023B7D67D}"/>
    <cellStyle name="20% - Dekorfärg5 25 2" xfId="7684" xr:uid="{237E0F86-C91C-401D-9ECE-12D9A7608960}"/>
    <cellStyle name="20% - Dekorfärg5 25 2 2" xfId="7685" xr:uid="{FAB52879-76B3-4648-8D18-8B6DBDB4B06D}"/>
    <cellStyle name="20% - Dekorfärg5 25 2 2 2" xfId="7686" xr:uid="{970E9FA9-C637-4579-9535-6BE895707342}"/>
    <cellStyle name="20% - Dekorfärg5 25 2 2 3" xfId="36753" xr:uid="{2855FF8B-1179-4583-B314-305535C11C4B}"/>
    <cellStyle name="20% - Dekorfärg5 25 2 2_3. Loans" xfId="7687" xr:uid="{819BBCF5-A90E-4B28-BE3F-CCBDFAF4FA40}"/>
    <cellStyle name="20% - Dekorfärg5 25 2 3" xfId="7688" xr:uid="{B564538F-4F5A-450B-8B2C-8F618DE4027C}"/>
    <cellStyle name="20% - Dekorfärg5 25 2 3 2" xfId="36754" xr:uid="{CE1295E8-FF8F-478C-A066-E6328239A98C}"/>
    <cellStyle name="20% - Dekorfärg5 25 2 3_Apart tables" xfId="49655" xr:uid="{A48E85DD-079E-4EAB-B1D2-FA555A2858ED}"/>
    <cellStyle name="20% - Dekorfärg5 25 2 4" xfId="31790" xr:uid="{A10A8F6B-55DA-4F56-953C-A319AD440DAB}"/>
    <cellStyle name="20% - Dekorfärg5 25 2 5" xfId="36752" xr:uid="{85EF1F19-E034-443E-8CED-C159729E7259}"/>
    <cellStyle name="20% - Dekorfärg5 25 2_3. Loans" xfId="7689" xr:uid="{9AA35E77-6197-4AED-AD9D-8A0625DA9DCF}"/>
    <cellStyle name="20% - Dekorfärg5 25 3" xfId="7690" xr:uid="{034CD5DF-D73E-42AF-A14C-0B65381276AE}"/>
    <cellStyle name="20% - Dekorfärg5 25 3 2" xfId="7691" xr:uid="{F2AA8AC2-9AAF-491F-8F4B-2E9924EEBFEB}"/>
    <cellStyle name="20% - Dekorfärg5 25 3 2 2" xfId="31791" xr:uid="{C2A2C2E6-3186-47F7-818E-1C0DAFBD435A}"/>
    <cellStyle name="20% - Dekorfärg5 25 3 3" xfId="7692" xr:uid="{55F80949-5F77-4985-807F-8A3E8C8D0CFB}"/>
    <cellStyle name="20% - Dekorfärg5 25 3 4" xfId="7693" xr:uid="{A5FFC5DC-373A-4BC1-8B1C-C4E4E7A999AB}"/>
    <cellStyle name="20% - Dekorfärg5 25 3 5" xfId="36755" xr:uid="{4C444609-097E-4635-9EFF-3D78A03C82F7}"/>
    <cellStyle name="20% - Dekorfärg5 25 3_3. Loans" xfId="7694" xr:uid="{E8E3CF04-2F20-4C3D-8970-4B395B713539}"/>
    <cellStyle name="20% - Dekorfärg5 25 4" xfId="7695" xr:uid="{6FD36044-7E12-4CC5-B45F-C39EEF206847}"/>
    <cellStyle name="20% - Dekorfärg5 25 4 2" xfId="7696" xr:uid="{72CDCBC5-B6FA-45C7-B8EF-6C18FFD1BF97}"/>
    <cellStyle name="20% - Dekorfärg5 25 4 3" xfId="7697" xr:uid="{FFE7C1B1-83E7-4708-A831-A6B56E6FEDB6}"/>
    <cellStyle name="20% - Dekorfärg5 25 4 4" xfId="36756" xr:uid="{1971DE2E-8ED6-4067-AB47-D145F9F6EB43}"/>
    <cellStyle name="20% - Dekorfärg5 25 4_3. Loans" xfId="7698" xr:uid="{58F87278-2FD5-42DF-954D-AEF4A2433D8F}"/>
    <cellStyle name="20% - Dekorfärg5 25 5" xfId="7699" xr:uid="{47F571DD-6FDE-4DD1-8D1D-79F884D45706}"/>
    <cellStyle name="20% - Dekorfärg5 25 5 2" xfId="7700" xr:uid="{7695910D-8BC2-4433-A82E-CB469023A881}"/>
    <cellStyle name="20% - Dekorfärg5 25 5 3" xfId="7701" xr:uid="{2F749075-E9F0-45AB-996B-04AE511CBF07}"/>
    <cellStyle name="20% - Dekorfärg5 25 5 4" xfId="31792" xr:uid="{78542438-F5DA-4748-AF28-59B48DF8F2CC}"/>
    <cellStyle name="20% - Dekorfärg5 25 5_CASH 8000" xfId="44924" xr:uid="{87BF04EE-6FAC-4F28-9952-2464B49A9646}"/>
    <cellStyle name="20% - Dekorfärg5 25 6" xfId="7702" xr:uid="{91290E13-2A65-43ED-817B-A0DF8C7B4910}"/>
    <cellStyle name="20% - Dekorfärg5 25 6 2" xfId="7703" xr:uid="{9E900B57-3402-4D92-A531-48F3F4751C89}"/>
    <cellStyle name="20% - Dekorfärg5 25 6 3" xfId="7704" xr:uid="{6FD67512-B7CA-451E-99B3-590F924F2497}"/>
    <cellStyle name="20% - Dekorfärg5 25 6_CASH 8000" xfId="44925" xr:uid="{A213B92F-16C2-4CA5-8635-A9A5CBF8F2E2}"/>
    <cellStyle name="20% - Dekorfärg5 25 7" xfId="7705" xr:uid="{CE9991A1-7A15-47BC-AE61-66EDCCC84758}"/>
    <cellStyle name="20% - Dekorfärg5 25 7 2" xfId="7706" xr:uid="{192D7F40-3378-4E7A-9D33-6AAEC252845F}"/>
    <cellStyle name="20% - Dekorfärg5 25 7 3" xfId="7707" xr:uid="{0A09795E-3E07-440D-835D-FAC490D48A41}"/>
    <cellStyle name="20% - Dekorfärg5 25 7_CASH 8000" xfId="44926" xr:uid="{047C7BC2-A580-49DD-92AE-09B1E33EA141}"/>
    <cellStyle name="20% - Dekorfärg5 25 8" xfId="7708" xr:uid="{717B72A1-5AD8-430C-9294-A4D8C52F51FF}"/>
    <cellStyle name="20% - Dekorfärg5 25 9" xfId="7709" xr:uid="{97C3FF90-CE9A-46DE-AF60-386744FDE26F}"/>
    <cellStyle name="20% - Dekorfärg5 25_3. Loans" xfId="7710" xr:uid="{AE46A7C7-E35F-4545-B2C6-6F65D63C06E5}"/>
    <cellStyle name="20% - Dekorfärg5 26" xfId="7711" xr:uid="{32CD44D7-1E76-421E-8156-201A97C0A1A9}"/>
    <cellStyle name="20% - Dekorfärg5 26 10" xfId="7712" xr:uid="{358D43BB-FEFC-4567-85C4-159ADAA125EA}"/>
    <cellStyle name="20% - Dekorfärg5 26 11" xfId="36757" xr:uid="{278DA204-293A-4841-B1F6-FD0463BBEFFE}"/>
    <cellStyle name="20% - Dekorfärg5 26 2" xfId="7713" xr:uid="{942D3D05-8F30-49AD-B297-4E6A0AB8BA29}"/>
    <cellStyle name="20% - Dekorfärg5 26 2 2" xfId="7714" xr:uid="{EDF7C38F-2AAA-48CE-A56B-182D7C39A4C0}"/>
    <cellStyle name="20% - Dekorfärg5 26 2 2 2" xfId="7715" xr:uid="{7D5D6AE3-2031-4623-BA7A-BAE091C21E26}"/>
    <cellStyle name="20% - Dekorfärg5 26 2 2 3" xfId="36759" xr:uid="{4F21D208-C138-4A94-BFB8-2460DACD710D}"/>
    <cellStyle name="20% - Dekorfärg5 26 2 2_3. Loans" xfId="7716" xr:uid="{84E71636-8CF8-432C-A9C9-59122A34E6AB}"/>
    <cellStyle name="20% - Dekorfärg5 26 2 3" xfId="7717" xr:uid="{78983F06-E69A-4464-9CE7-8029905150E3}"/>
    <cellStyle name="20% - Dekorfärg5 26 2 3 2" xfId="31793" xr:uid="{5E2BC25D-F8F9-471F-BF96-E70BC78AD0AF}"/>
    <cellStyle name="20% - Dekorfärg5 26 2 4" xfId="7718" xr:uid="{B6162D8D-943D-49EF-AA7F-60E15C0837CA}"/>
    <cellStyle name="20% - Dekorfärg5 26 2 5" xfId="36758" xr:uid="{9B1035A8-0C0A-4C0C-9028-B3FEBE36DCEF}"/>
    <cellStyle name="20% - Dekorfärg5 26 2_3. Loans" xfId="7719" xr:uid="{8BBDFC74-BE36-47BF-BDDC-B7C120A12E1C}"/>
    <cellStyle name="20% - Dekorfärg5 26 3" xfId="7720" xr:uid="{B3D773F7-47C7-49F5-BEC6-1D1FF532F99B}"/>
    <cellStyle name="20% - Dekorfärg5 26 3 2" xfId="7721" xr:uid="{2573DD91-C741-4624-BFA7-BEE11A9E3686}"/>
    <cellStyle name="20% - Dekorfärg5 26 3 2 2" xfId="31794" xr:uid="{0A51B7E9-C968-4737-B336-B479EF9C0EB8}"/>
    <cellStyle name="20% - Dekorfärg5 26 3 3" xfId="7722" xr:uid="{D4740984-C1AA-4AD9-83A7-376F312B75D6}"/>
    <cellStyle name="20% - Dekorfärg5 26 3 4" xfId="7723" xr:uid="{8C1C077F-58FC-43E0-80DE-866AA872AD9A}"/>
    <cellStyle name="20% - Dekorfärg5 26 3 5" xfId="36760" xr:uid="{E152FB0F-ED87-4E59-B764-C711BB39C642}"/>
    <cellStyle name="20% - Dekorfärg5 26 3_3. Loans" xfId="7724" xr:uid="{686A15D9-8352-4DFD-B5FF-9262BCC6BF66}"/>
    <cellStyle name="20% - Dekorfärg5 26 4" xfId="7725" xr:uid="{C83C6FF6-74D8-436F-8B44-750F79CBF834}"/>
    <cellStyle name="20% - Dekorfärg5 26 4 2" xfId="7726" xr:uid="{BE05B845-7E37-42C8-9446-F0FFE3BC5801}"/>
    <cellStyle name="20% - Dekorfärg5 26 4 3" xfId="7727" xr:uid="{AEFFAC0E-2ABC-4419-821C-5ABAC7F84E98}"/>
    <cellStyle name="20% - Dekorfärg5 26 4 4" xfId="36761" xr:uid="{7B9D38B9-DE33-4EFA-815A-145A75712931}"/>
    <cellStyle name="20% - Dekorfärg5 26 4_3. Loans" xfId="7728" xr:uid="{D8587601-FCDC-4DE4-9883-34CDCD078CA4}"/>
    <cellStyle name="20% - Dekorfärg5 26 5" xfId="7729" xr:uid="{B21B8C9F-6C67-40FF-8DF1-8109166F4F61}"/>
    <cellStyle name="20% - Dekorfärg5 26 5 2" xfId="7730" xr:uid="{C06B5F10-3D5B-4A67-84C7-F3D367707560}"/>
    <cellStyle name="20% - Dekorfärg5 26 5 3" xfId="7731" xr:uid="{DC36E426-7AD5-4CC2-8EF0-2BF3F69EED09}"/>
    <cellStyle name="20% - Dekorfärg5 26 5 4" xfId="36762" xr:uid="{622E1199-C4C6-41BB-89C5-6F9753D159D7}"/>
    <cellStyle name="20% - Dekorfärg5 26 5_3. Loans" xfId="7732" xr:uid="{AB21543D-A76F-4252-A8D6-16102C117452}"/>
    <cellStyle name="20% - Dekorfärg5 26 6" xfId="7733" xr:uid="{E99E5683-8E9E-4D06-8D77-26B0AB5F0A36}"/>
    <cellStyle name="20% - Dekorfärg5 26 6 2" xfId="7734" xr:uid="{BB58EE92-779A-496B-A5EC-020A6D94867D}"/>
    <cellStyle name="20% - Dekorfärg5 26 6 3" xfId="7735" xr:uid="{E25A832C-C352-4417-8FCD-189652D7F900}"/>
    <cellStyle name="20% - Dekorfärg5 26 6 4" xfId="31795" xr:uid="{F240997C-BC35-4367-AADD-A543A0C41332}"/>
    <cellStyle name="20% - Dekorfärg5 26 6_CASH 8000" xfId="44927" xr:uid="{E6E08620-93EB-4E3C-A5DD-444630E5B89B}"/>
    <cellStyle name="20% - Dekorfärg5 26 7" xfId="7736" xr:uid="{E664B5D6-2554-4839-84AA-57B14ADEB01E}"/>
    <cellStyle name="20% - Dekorfärg5 26 7 2" xfId="7737" xr:uid="{66381BF9-707C-4807-9A68-CD30B567DA79}"/>
    <cellStyle name="20% - Dekorfärg5 26 7 3" xfId="7738" xr:uid="{A0421A9E-4F29-471E-ABDF-9F174C768951}"/>
    <cellStyle name="20% - Dekorfärg5 26 7_CASH 8000" xfId="44928" xr:uid="{2AEC29A1-A392-49F3-ABD1-24BD2B4086D8}"/>
    <cellStyle name="20% - Dekorfärg5 26 8" xfId="7739" xr:uid="{AD295F26-5DA4-4BD2-A57D-24E5F9695912}"/>
    <cellStyle name="20% - Dekorfärg5 26 9" xfId="7740" xr:uid="{F0D65E99-D573-40FA-B6B0-F7711A160B9B}"/>
    <cellStyle name="20% - Dekorfärg5 26_3. Loans" xfId="7741" xr:uid="{558387E4-610E-4DCF-B25C-6548E0A8699E}"/>
    <cellStyle name="20% - Dekorfärg5 27" xfId="7742" xr:uid="{02EED683-E552-4AE6-B57D-993D6AD83175}"/>
    <cellStyle name="20% - Dekorfärg5 27 2" xfId="7743" xr:uid="{69570078-7483-4FB8-AE9D-E891C035D5D5}"/>
    <cellStyle name="20% - Dekorfärg5 27 2 2" xfId="7744" xr:uid="{B8C60B69-D6F9-4D8A-86AE-B3FC6A0BD540}"/>
    <cellStyle name="20% - Dekorfärg5 27 2 2 2" xfId="36765" xr:uid="{DFA8E9E4-3BDD-4FF5-A174-78E28C256458}"/>
    <cellStyle name="20% - Dekorfärg5 27 2 2_Apart tables" xfId="49656" xr:uid="{7634CD97-1C0B-4D42-9C2A-51E8BF709C0A}"/>
    <cellStyle name="20% - Dekorfärg5 27 2 3" xfId="7745" xr:uid="{CDBD9DD2-7565-4A44-9A1D-BA589B0ED63A}"/>
    <cellStyle name="20% - Dekorfärg5 27 2 4" xfId="36764" xr:uid="{E8D87A7E-67A8-42FD-ACEE-47987DECBF60}"/>
    <cellStyle name="20% - Dekorfärg5 27 2_3. Loans" xfId="7746" xr:uid="{1000AA8B-F67D-4E43-B73B-6E34622B23FA}"/>
    <cellStyle name="20% - Dekorfärg5 27 3" xfId="7747" xr:uid="{54AD80DB-BA60-4B02-889B-AE22A87F41F6}"/>
    <cellStyle name="20% - Dekorfärg5 27 3 2" xfId="36766" xr:uid="{EB6B326E-B24D-4AEA-B713-B7078D5F28E0}"/>
    <cellStyle name="20% - Dekorfärg5 27 3_Apart tables" xfId="49657" xr:uid="{CB424F5D-A120-42D7-A389-D601B8EB0FE0}"/>
    <cellStyle name="20% - Dekorfärg5 27 4" xfId="7748" xr:uid="{AE02A82D-2CE6-406D-A01B-0F410317DD62}"/>
    <cellStyle name="20% - Dekorfärg5 27 4 2" xfId="31796" xr:uid="{B019B315-3FC8-43EB-A856-CF9D37C11B1F}"/>
    <cellStyle name="20% - Dekorfärg5 27 5" xfId="36763" xr:uid="{1538A5F5-46B5-4AB1-A483-D5E233578ADE}"/>
    <cellStyle name="20% - Dekorfärg5 27_3. Loans" xfId="7749" xr:uid="{3D8CB348-F387-468B-B5BA-A89B6AB1639B}"/>
    <cellStyle name="20% - Dekorfärg5 28" xfId="7750" xr:uid="{06CB2712-F8E7-4959-8EEF-85ACBD4BCCA7}"/>
    <cellStyle name="20% - Dekorfärg5 28 2" xfId="7751" xr:uid="{BCA5327A-9CEE-4230-A903-0397F0F596EC}"/>
    <cellStyle name="20% - Dekorfärg5 28 2 2" xfId="7752" xr:uid="{FA52DC8A-2B0A-4F46-9A57-86A44C5CAF0B}"/>
    <cellStyle name="20% - Dekorfärg5 28 2 3" xfId="7753" xr:uid="{B4540400-964D-4001-9110-BB7010CEBB4B}"/>
    <cellStyle name="20% - Dekorfärg5 28 2 4" xfId="36768" xr:uid="{54662062-A65F-491F-9CD1-12C0E76B3F6A}"/>
    <cellStyle name="20% - Dekorfärg5 28 2_3. Loans" xfId="7754" xr:uid="{1B127FCE-062A-4474-A1AB-3FD6A20AA15C}"/>
    <cellStyle name="20% - Dekorfärg5 28 3" xfId="7755" xr:uid="{37CD8A15-2360-449E-8EE7-52D32263CFB8}"/>
    <cellStyle name="20% - Dekorfärg5 28 3 2" xfId="36769" xr:uid="{157A924D-2B90-4AD9-A6E6-0F704AECFAFE}"/>
    <cellStyle name="20% - Dekorfärg5 28 3_Apart tables" xfId="49658" xr:uid="{E0323451-CF0D-4C4B-9083-ED03771AF8A4}"/>
    <cellStyle name="20% - Dekorfärg5 28 4" xfId="7756" xr:uid="{BDD2E2F3-99B1-4C8C-B6B7-2E64CF24BAE4}"/>
    <cellStyle name="20% - Dekorfärg5 28 4 2" xfId="31797" xr:uid="{EB557C26-D85B-465B-B83F-12089C741F10}"/>
    <cellStyle name="20% - Dekorfärg5 28 5" xfId="36767" xr:uid="{2C8309EF-6C08-4E3A-A3AB-D73C626B402A}"/>
    <cellStyle name="20% - Dekorfärg5 28_3. Loans" xfId="7757" xr:uid="{EE84B60A-32CA-4F9D-B5B3-03210CEE5EB2}"/>
    <cellStyle name="20% - Dekorfärg5 29" xfId="7758" xr:uid="{077FB49F-971A-4065-883F-31B1DC1FECDE}"/>
    <cellStyle name="20% - Dekorfärg5 29 2" xfId="7759" xr:uid="{1F179C87-DEA0-4012-BAAA-01615D324E89}"/>
    <cellStyle name="20% - Dekorfärg5 29 2 2" xfId="7760" xr:uid="{E927833F-EEFC-4864-B9F1-DE557BD563F4}"/>
    <cellStyle name="20% - Dekorfärg5 29 2 2 2" xfId="36772" xr:uid="{133B5CAC-3883-402C-B907-4A303DA1C4B6}"/>
    <cellStyle name="20% - Dekorfärg5 29 2 2_Apart tables" xfId="49659" xr:uid="{8025FB03-1DC7-497A-BA07-3E1BF4AA2E79}"/>
    <cellStyle name="20% - Dekorfärg5 29 2 3" xfId="7761" xr:uid="{22023F1C-2517-41A5-BAD9-E89478B5988E}"/>
    <cellStyle name="20% - Dekorfärg5 29 2 4" xfId="36771" xr:uid="{30D73C54-389B-4147-87B0-7CF77D2EE4CB}"/>
    <cellStyle name="20% - Dekorfärg5 29 2_3. Loans" xfId="7762" xr:uid="{05F9C781-3AF3-4A8D-AACB-CF061C5F9502}"/>
    <cellStyle name="20% - Dekorfärg5 29 3" xfId="7763" xr:uid="{4AE58D68-6286-44F0-A707-A3147805D2F9}"/>
    <cellStyle name="20% - Dekorfärg5 29 3 2" xfId="36773" xr:uid="{9BBE3704-3682-4ED8-BB4B-6D94174C03C6}"/>
    <cellStyle name="20% - Dekorfärg5 29 3_Apart tables" xfId="49660" xr:uid="{7A57CE77-01AA-42B7-B5CE-A709B6984D21}"/>
    <cellStyle name="20% - Dekorfärg5 29 4" xfId="7764" xr:uid="{438F519C-2A32-4934-B37A-230F0E903992}"/>
    <cellStyle name="20% - Dekorfärg5 29 4 2" xfId="31798" xr:uid="{52D07942-DF24-4E2F-A7CB-BB506E59BD70}"/>
    <cellStyle name="20% - Dekorfärg5 29 5" xfId="36770" xr:uid="{43D51078-AFE5-4DE8-9E85-66DFDEC5D032}"/>
    <cellStyle name="20% - Dekorfärg5 29_3. Loans" xfId="7765" xr:uid="{5D98F737-A07F-4E16-A0B5-9C39796BDC5B}"/>
    <cellStyle name="20% - Dekorfärg5 3" xfId="68" xr:uid="{148B7205-A2B8-4877-BBFC-35D4B27CFA47}"/>
    <cellStyle name="20% - Dekorfärg5 3 10" xfId="35009" xr:uid="{84D6EB08-DC90-4B69-8C29-2C51615D8781}"/>
    <cellStyle name="20% - Dekorfärg5 3 2" xfId="7766" xr:uid="{B9EE9103-4C1D-437C-9E18-5CB9C3792A13}"/>
    <cellStyle name="20% - Dekorfärg5 3 2 2" xfId="7767" xr:uid="{858177AD-F19F-4A28-9FB6-D9CDE79DA304}"/>
    <cellStyle name="20% - Dekorfärg5 3 2 2 2" xfId="7768" xr:uid="{229ED088-D11B-4B5C-B850-E4933CF86DE2}"/>
    <cellStyle name="20% - Dekorfärg5 3 2 2 2 2" xfId="36775" xr:uid="{DE51CD8D-96BC-4D1A-B5AE-025103E94A3B}"/>
    <cellStyle name="20% - Dekorfärg5 3 2 2 2_Apart tables" xfId="49661" xr:uid="{7A011553-C86A-453E-8402-0C8567746995}"/>
    <cellStyle name="20% - Dekorfärg5 3 2 2 3" xfId="31799" xr:uid="{C27086D0-2335-4D2C-B458-07C92C16802F}"/>
    <cellStyle name="20% - Dekorfärg5 3 2 2 4" xfId="36774" xr:uid="{3521A1C0-6957-4AEB-A373-7ECB83F30C17}"/>
    <cellStyle name="20% - Dekorfärg5 3 2 2_3. Loans" xfId="7769" xr:uid="{3557FBDC-2B11-44B7-87F9-F4A073DBA50B}"/>
    <cellStyle name="20% - Dekorfärg5 3 2 3" xfId="7770" xr:uid="{8A5F5D33-95B6-4069-9DC1-3129DF17AF4D}"/>
    <cellStyle name="20% - Dekorfärg5 3 2 3 2" xfId="7771" xr:uid="{597FFEC2-1466-4B38-A09D-E52A8E32C77D}"/>
    <cellStyle name="20% - Dekorfärg5 3 2 3 2 2" xfId="36777" xr:uid="{82748200-76BE-42C4-A1E5-CD487DBB4F49}"/>
    <cellStyle name="20% - Dekorfärg5 3 2 3 2_Apart tables" xfId="49662" xr:uid="{E9F090AB-6603-47C7-9839-C5773B8243C5}"/>
    <cellStyle name="20% - Dekorfärg5 3 2 3 3" xfId="36776" xr:uid="{1F4EBE96-DE10-44B8-A30B-5249DEDAFCBC}"/>
    <cellStyle name="20% - Dekorfärg5 3 2 3_3. Loans" xfId="7772" xr:uid="{A24A7D11-203E-47C9-97B6-FF4D7A8B1CD0}"/>
    <cellStyle name="20% - Dekorfärg5 3 2 4" xfId="7773" xr:uid="{4C69D8F6-A701-46B8-A7E9-FACFB6E60135}"/>
    <cellStyle name="20% - Dekorfärg5 3 2 4 2" xfId="36778" xr:uid="{175ED4B1-DAD6-4F23-9197-47856248479B}"/>
    <cellStyle name="20% - Dekorfärg5 3 2 4_Apart tables" xfId="49663" xr:uid="{24091764-6D8B-48BD-9749-D84E6C0EDF5C}"/>
    <cellStyle name="20% - Dekorfärg5 3 2 5" xfId="7774" xr:uid="{57BAB0F1-57AE-4DE7-BF84-1B021FEBA19E}"/>
    <cellStyle name="20% - Dekorfärg5 3 2 5 2" xfId="36779" xr:uid="{2A1F4389-B66B-40AC-93FF-7E6C54742F94}"/>
    <cellStyle name="20% - Dekorfärg5 3 2 5_Apart tables" xfId="49664" xr:uid="{ED4F19F0-0FF4-4A9A-8A17-C0B24E20C3C6}"/>
    <cellStyle name="20% - Dekorfärg5 3 2 6" xfId="31800" xr:uid="{C0E6FCCB-B3F6-48ED-BC6B-FF55E22BA518}"/>
    <cellStyle name="20% - Dekorfärg5 3 2 7" xfId="35010" xr:uid="{EDCDFD85-12D4-4069-BB85-3849CB76E141}"/>
    <cellStyle name="20% - Dekorfärg5 3 2 8" xfId="39476" xr:uid="{764A6830-961D-4C55-B287-C3724A70B732}"/>
    <cellStyle name="20% - Dekorfärg5 3 2_3. Loans" xfId="7775" xr:uid="{2B9879BE-78C5-47CD-AF6A-4C5780498968}"/>
    <cellStyle name="20% - Dekorfärg5 3 3" xfId="7776" xr:uid="{B81449C8-217F-4562-9E77-44F898FDCEAC}"/>
    <cellStyle name="20% - Dekorfärg5 3 3 2" xfId="7777" xr:uid="{4CFEDFB2-6509-41E9-9298-68F75B270B5F}"/>
    <cellStyle name="20% - Dekorfärg5 3 3 2 2" xfId="7778" xr:uid="{F240B0BD-AF49-463B-B3C3-CFE17C862F3E}"/>
    <cellStyle name="20% - Dekorfärg5 3 3 2 2 2" xfId="36781" xr:uid="{329BF240-979A-4F78-AECA-F10EC6CD9CF5}"/>
    <cellStyle name="20% - Dekorfärg5 3 3 2 2_Apart tables" xfId="49665" xr:uid="{18B53802-B9C8-4507-BF56-C8F016347C8F}"/>
    <cellStyle name="20% - Dekorfärg5 3 3 2 3" xfId="31801" xr:uid="{E65A326A-76A5-4D8B-AE90-9194635CDF27}"/>
    <cellStyle name="20% - Dekorfärg5 3 3 2 4" xfId="36780" xr:uid="{4771E5F9-6CC6-4F82-B029-49D4DA766BFB}"/>
    <cellStyle name="20% - Dekorfärg5 3 3 2_3. Loans" xfId="7779" xr:uid="{B09D4AC7-4900-4D9C-9E02-0DD2AE293314}"/>
    <cellStyle name="20% - Dekorfärg5 3 3 3" xfId="7780" xr:uid="{859B1E57-7E07-4FD1-B25B-912E466D405B}"/>
    <cellStyle name="20% - Dekorfärg5 3 3 3 2" xfId="7781" xr:uid="{D0CC254F-24D8-498C-A81F-C5D50E4FB6CD}"/>
    <cellStyle name="20% - Dekorfärg5 3 3 3 2 2" xfId="36783" xr:uid="{04CE5659-7B84-4997-8AD2-063761A65430}"/>
    <cellStyle name="20% - Dekorfärg5 3 3 3 2_Apart tables" xfId="49666" xr:uid="{34E65D7F-3DD9-4545-919C-FDDC73D2EE25}"/>
    <cellStyle name="20% - Dekorfärg5 3 3 3 3" xfId="36782" xr:uid="{87DF764B-A5A7-4C82-821D-4C8C4307F011}"/>
    <cellStyle name="20% - Dekorfärg5 3 3 3_3. Loans" xfId="7782" xr:uid="{5F92FA51-58D0-4066-8BDD-89F28468DD4A}"/>
    <cellStyle name="20% - Dekorfärg5 3 3 4" xfId="7783" xr:uid="{CA9745BB-F3D6-47E1-B429-C3E2B85605BE}"/>
    <cellStyle name="20% - Dekorfärg5 3 3 4 2" xfId="36784" xr:uid="{400A209F-1467-411B-8691-03B9A25286FC}"/>
    <cellStyle name="20% - Dekorfärg5 3 3 4_Apart tables" xfId="49667" xr:uid="{0E13DDB7-6111-41B5-B8DF-29B7AD5E355C}"/>
    <cellStyle name="20% - Dekorfärg5 3 3 5" xfId="7784" xr:uid="{5D3987DF-D54E-4087-986B-F4F4FF06ACC5}"/>
    <cellStyle name="20% - Dekorfärg5 3 3 5 2" xfId="36785" xr:uid="{C62ABC32-E7FA-4302-AEDA-67AD91A9E2BE}"/>
    <cellStyle name="20% - Dekorfärg5 3 3 5_Apart tables" xfId="49668" xr:uid="{E52842B3-F232-4C1F-BE40-A7A4494FDC8E}"/>
    <cellStyle name="20% - Dekorfärg5 3 3 6" xfId="31802" xr:uid="{74D824A8-3350-4862-9DBC-E3C550232A94}"/>
    <cellStyle name="20% - Dekorfärg5 3 3 7" xfId="35011" xr:uid="{BA3AEEB6-7955-4775-913E-877E2DAD0FEE}"/>
    <cellStyle name="20% - Dekorfärg5 3 3 8" xfId="39475" xr:uid="{7EC6AA3A-4B8C-4960-99E9-E25AFEBC7DB8}"/>
    <cellStyle name="20% - Dekorfärg5 3 3_3. Loans" xfId="7785" xr:uid="{14D03A74-4670-46C9-BF34-2B3E4C7048D2}"/>
    <cellStyle name="20% - Dekorfärg5 3 4" xfId="7786" xr:uid="{07C27697-D9E6-4BE8-932D-77289EB85DE0}"/>
    <cellStyle name="20% - Dekorfärg5 3 4 2" xfId="7787" xr:uid="{F446AF37-1D0F-4BC5-887A-AF491C0829B1}"/>
    <cellStyle name="20% - Dekorfärg5 3 4 2 2" xfId="7788" xr:uid="{4F93067D-345D-4C4D-95B6-9679A90E8E63}"/>
    <cellStyle name="20% - Dekorfärg5 3 4 2 2 2" xfId="36788" xr:uid="{90818ABE-FBA6-4CE8-B875-1D2E3FBB60DF}"/>
    <cellStyle name="20% - Dekorfärg5 3 4 2 2_Apart tables" xfId="49669" xr:uid="{C4E835F5-43DB-493A-B041-7783AFF520B5}"/>
    <cellStyle name="20% - Dekorfärg5 3 4 2 3" xfId="36787" xr:uid="{2F48A8EF-33AF-4C08-9220-71A5D04E10C9}"/>
    <cellStyle name="20% - Dekorfärg5 3 4 2_3. Loans" xfId="7789" xr:uid="{D4FB5AE9-4593-4CF0-B652-88202F9C434D}"/>
    <cellStyle name="20% - Dekorfärg5 3 4 3" xfId="7790" xr:uid="{A3689C74-FDFB-4C19-AD44-B381454633EA}"/>
    <cellStyle name="20% - Dekorfärg5 3 4 3 2" xfId="36789" xr:uid="{5439C689-8A7C-4ACC-8A1C-E36746C13BF7}"/>
    <cellStyle name="20% - Dekorfärg5 3 4 3_Apart tables" xfId="49670" xr:uid="{2BB951CF-EB05-48A7-B084-992917F4E1FB}"/>
    <cellStyle name="20% - Dekorfärg5 3 4 4" xfId="31803" xr:uid="{19DDACCF-0B12-4E8D-9EA8-3927A2DB79D3}"/>
    <cellStyle name="20% - Dekorfärg5 3 4 5" xfId="36786" xr:uid="{AC0CDE61-B15E-471B-82BF-D7F676019392}"/>
    <cellStyle name="20% - Dekorfärg5 3 4_3. Loans" xfId="7791" xr:uid="{4FDB5188-96DD-4A4F-BD45-682EDF6E963F}"/>
    <cellStyle name="20% - Dekorfärg5 3 5" xfId="7792" xr:uid="{09F927F7-9D93-4DB3-9DED-7D3DEBB67BA0}"/>
    <cellStyle name="20% - Dekorfärg5 3 5 2" xfId="7793" xr:uid="{E419583E-24F7-4F03-9B95-495AAC57608F}"/>
    <cellStyle name="20% - Dekorfärg5 3 5 2 2" xfId="36791" xr:uid="{E7F11468-33C2-46D5-95BD-0E0FAC3F880B}"/>
    <cellStyle name="20% - Dekorfärg5 3 5 2_Apart tables" xfId="49671" xr:uid="{562151CE-9960-4DFF-AF71-681B0ADC09CD}"/>
    <cellStyle name="20% - Dekorfärg5 3 5 3" xfId="7794" xr:uid="{4089FD4E-7073-4155-9A2B-60221FF193A8}"/>
    <cellStyle name="20% - Dekorfärg5 3 5 4" xfId="36790" xr:uid="{840816CC-4764-412A-859D-CC6A620774D2}"/>
    <cellStyle name="20% - Dekorfärg5 3 5_3. Loans" xfId="7795" xr:uid="{963CD8ED-100D-4A2D-A15B-5F0D21B49B71}"/>
    <cellStyle name="20% - Dekorfärg5 3 6" xfId="7796" xr:uid="{5A3F1A25-0E6C-44F7-8923-D32862A39E77}"/>
    <cellStyle name="20% - Dekorfärg5 3 6 2" xfId="7797" xr:uid="{7F38683B-C96C-4236-A743-AFF8E3CF1937}"/>
    <cellStyle name="20% - Dekorfärg5 3 6 3" xfId="7798" xr:uid="{9666FF73-E5DC-40C5-A79F-DC28AE275BFB}"/>
    <cellStyle name="20% - Dekorfärg5 3 6 4" xfId="36792" xr:uid="{A47BD4B9-3FD1-42E4-A318-75335D6E767B}"/>
    <cellStyle name="20% - Dekorfärg5 3 6_3. Loans" xfId="7799" xr:uid="{74D2FCCB-93D0-4ED2-94E8-F002B0A0843C}"/>
    <cellStyle name="20% - Dekorfärg5 3 7" xfId="7800" xr:uid="{10032353-3606-473B-B722-C3A2C8E0E737}"/>
    <cellStyle name="20% - Dekorfärg5 3 7 2" xfId="7801" xr:uid="{05BAE2C4-1452-4BAF-85B6-8BB768507D9C}"/>
    <cellStyle name="20% - Dekorfärg5 3 7 3" xfId="7802" xr:uid="{39E1C641-CE43-4FA4-8ED7-4EAC1E2E8BC2}"/>
    <cellStyle name="20% - Dekorfärg5 3 7 4" xfId="36793" xr:uid="{F492F1C5-1128-4C84-B357-00F1FC79084B}"/>
    <cellStyle name="20% - Dekorfärg5 3 7_3. Loans" xfId="7803" xr:uid="{CF2A58CC-8F07-4B0A-8663-85CD912D8CC2}"/>
    <cellStyle name="20% - Dekorfärg5 3 8" xfId="7804" xr:uid="{73F983ED-4F55-4AB3-B686-1A52E6F98B32}"/>
    <cellStyle name="20% - Dekorfärg5 3 8 2" xfId="31804" xr:uid="{C092F53A-8BCD-4C28-B1A2-76535B44F647}"/>
    <cellStyle name="20% - Dekorfärg5 3 9" xfId="7805" xr:uid="{06794F4B-5563-46BB-BBE6-50B444E7AF9F}"/>
    <cellStyle name="20% - Dekorfärg5 3_3. Loans" xfId="7806" xr:uid="{C2F1A71A-0582-4159-82FC-8863E9E894E5}"/>
    <cellStyle name="20% - Dekorfärg5 30" xfId="7807" xr:uid="{62474188-9B8D-45E5-9605-52516A79EA7C}"/>
    <cellStyle name="20% - Dekorfärg5 30 2" xfId="7808" xr:uid="{58E99330-5C05-426E-A71D-8641655EB88E}"/>
    <cellStyle name="20% - Dekorfärg5 30 2 2" xfId="7809" xr:uid="{1ECED65D-B0DB-4111-9E3C-5EDE254A31F0}"/>
    <cellStyle name="20% - Dekorfärg5 30 2 2 2" xfId="36796" xr:uid="{F442E269-A0A6-4CC1-9B30-121592D2FC0A}"/>
    <cellStyle name="20% - Dekorfärg5 30 2 2_Apart tables" xfId="49672" xr:uid="{756B797F-EE84-4509-B18D-1672F4196A43}"/>
    <cellStyle name="20% - Dekorfärg5 30 2 3" xfId="7810" xr:uid="{2B844CA1-E807-43AC-B42E-8AA578D5458A}"/>
    <cellStyle name="20% - Dekorfärg5 30 2 4" xfId="36795" xr:uid="{3BFF7BDC-A57B-400F-9B91-73377F516E32}"/>
    <cellStyle name="20% - Dekorfärg5 30 2_3. Loans" xfId="7811" xr:uid="{E10A100E-C422-443A-9296-D2543B031A71}"/>
    <cellStyle name="20% - Dekorfärg5 30 3" xfId="7812" xr:uid="{167E83A6-05E0-4D60-BF55-EF12709B59AB}"/>
    <cellStyle name="20% - Dekorfärg5 30 3 2" xfId="36797" xr:uid="{995F3C23-B978-4F41-8A61-0FA4E85362F6}"/>
    <cellStyle name="20% - Dekorfärg5 30 3_Apart tables" xfId="49673" xr:uid="{3A5905D7-6B00-4B28-9B32-95AD22DDFDE4}"/>
    <cellStyle name="20% - Dekorfärg5 30 4" xfId="7813" xr:uid="{90C7B1BB-F90C-4F4C-9980-49D469A35474}"/>
    <cellStyle name="20% - Dekorfärg5 30 5" xfId="36794" xr:uid="{74D45471-5453-44C6-8601-C03AB3DE15C0}"/>
    <cellStyle name="20% - Dekorfärg5 30_3. Loans" xfId="7814" xr:uid="{49E410AF-8E2F-4B12-8CA5-45CC1074A3E9}"/>
    <cellStyle name="20% - Dekorfärg5 31" xfId="7815" xr:uid="{33D7E970-1568-47F0-9C16-9952A3E22A68}"/>
    <cellStyle name="20% - Dekorfärg5 31 2" xfId="7816" xr:uid="{70CA2C81-AF09-4A01-AEE8-58BE6573B367}"/>
    <cellStyle name="20% - Dekorfärg5 31 2 2" xfId="7817" xr:uid="{7FB88ACF-AB16-4373-9DCB-DAEFBEF63202}"/>
    <cellStyle name="20% - Dekorfärg5 31 2 2 2" xfId="36800" xr:uid="{A5911E54-12F5-40E0-A50B-57076389F68D}"/>
    <cellStyle name="20% - Dekorfärg5 31 2 2_Apart tables" xfId="49674" xr:uid="{B7027087-F2AD-4F8B-8586-29F1A86F71E8}"/>
    <cellStyle name="20% - Dekorfärg5 31 2 3" xfId="36799" xr:uid="{7800D694-EDB5-45A0-8092-DC6CC2067BBD}"/>
    <cellStyle name="20% - Dekorfärg5 31 2_3. Loans" xfId="7818" xr:uid="{FBC5310D-9FBB-44AD-9B6F-35061F6892D3}"/>
    <cellStyle name="20% - Dekorfärg5 31 3" xfId="7819" xr:uid="{962ABE88-9A32-497A-A332-D2FBA79E332E}"/>
    <cellStyle name="20% - Dekorfärg5 31 3 2" xfId="36801" xr:uid="{9674FA6B-5A29-447A-920A-3A454F532C4D}"/>
    <cellStyle name="20% - Dekorfärg5 31 3_Apart tables" xfId="49675" xr:uid="{B97AC24B-4666-43AD-AE22-1B295BF7DF2A}"/>
    <cellStyle name="20% - Dekorfärg5 31 4" xfId="36798" xr:uid="{52EFE4C8-5151-4C16-BD4A-230A1F2E18EB}"/>
    <cellStyle name="20% - Dekorfärg5 31_3. Loans" xfId="7820" xr:uid="{7928D08E-D264-474C-AF9D-C8B16DDA28FD}"/>
    <cellStyle name="20% - Dekorfärg5 32" xfId="7821" xr:uid="{9F70A352-C230-4EFC-9438-B338CEE7393E}"/>
    <cellStyle name="20% - Dekorfärg5 32 2" xfId="7822" xr:uid="{150E97BF-B463-4355-8FB7-302D7A2932BB}"/>
    <cellStyle name="20% - Dekorfärg5 32 2 2" xfId="36803" xr:uid="{C0DB4CC0-67B7-4982-BF18-BFB425DA4D5C}"/>
    <cellStyle name="20% - Dekorfärg5 32 2_Apart tables" xfId="49676" xr:uid="{BA358F79-B2C3-42AA-817F-0BA09813BD7A}"/>
    <cellStyle name="20% - Dekorfärg5 32 3" xfId="7823" xr:uid="{370CD91F-6BAE-4A69-B2A0-3666EF4BB98E}"/>
    <cellStyle name="20% - Dekorfärg5 32 4" xfId="36802" xr:uid="{FB99DB6A-5D61-44D4-A838-5AA54C1D9614}"/>
    <cellStyle name="20% - Dekorfärg5 32_3. Loans" xfId="7824" xr:uid="{D0A24F97-8CF1-4614-AB62-B47CD08DE38A}"/>
    <cellStyle name="20% - Dekorfärg5 33" xfId="7825" xr:uid="{56148BB3-EB6B-4D23-A076-BA69B048ED01}"/>
    <cellStyle name="20% - Dekorfärg5 33 2" xfId="7826" xr:uid="{DF11DE6C-8AAE-4240-952B-694060E52C34}"/>
    <cellStyle name="20% - Dekorfärg5 33 2 2" xfId="36805" xr:uid="{98ECFF40-EBAB-4B46-9F5D-8F615D3C7283}"/>
    <cellStyle name="20% - Dekorfärg5 33 2_Apart tables" xfId="49677" xr:uid="{08191531-0AF5-4285-9A5D-53E321664EC2}"/>
    <cellStyle name="20% - Dekorfärg5 33 3" xfId="7827" xr:uid="{277E0F38-7B81-48F7-82B0-0B6C21D84FBB}"/>
    <cellStyle name="20% - Dekorfärg5 33 4" xfId="36804" xr:uid="{71374D28-1C18-4AA1-86AD-7DD7C88B7527}"/>
    <cellStyle name="20% - Dekorfärg5 33_3. Loans" xfId="7828" xr:uid="{CDCA2F09-2CF4-4B82-A06D-742AA73ED184}"/>
    <cellStyle name="20% - Dekorfärg5 34" xfId="7829" xr:uid="{F2ED2E61-C5EC-473C-B8FB-D9F0679BA148}"/>
    <cellStyle name="20% - Dekorfärg5 34 2" xfId="7830" xr:uid="{1DAE4815-C92E-4C25-9D90-EF401DE5DD9C}"/>
    <cellStyle name="20% - Dekorfärg5 34 3" xfId="7831" xr:uid="{E86DDC02-4135-4935-963D-01041D8FEBCD}"/>
    <cellStyle name="20% - Dekorfärg5 34 4" xfId="36806" xr:uid="{7278987F-78A4-4B43-BB25-732659F511D7}"/>
    <cellStyle name="20% - Dekorfärg5 34_3. Loans" xfId="7832" xr:uid="{FAFD59FA-9B16-4F1E-90AC-6C343A0E72F0}"/>
    <cellStyle name="20% - Dekorfärg5 35" xfId="7833" xr:uid="{17102A3E-A677-4CC7-9021-17400B40055B}"/>
    <cellStyle name="20% - Dekorfärg5 35 2" xfId="7834" xr:uid="{08B026E4-F48F-4A2F-AA69-EF55632610BB}"/>
    <cellStyle name="20% - Dekorfärg5 35 3" xfId="7835" xr:uid="{2F8AAD4C-C2BD-4D86-A9F7-FBDCAAEDD0E0}"/>
    <cellStyle name="20% - Dekorfärg5 35 4" xfId="36807" xr:uid="{C6E41EF2-E015-44FC-B39F-15E113EF5F45}"/>
    <cellStyle name="20% - Dekorfärg5 35_3. Loans" xfId="7836" xr:uid="{B330F8E5-3975-4876-AE5E-1A3F6C5D56B5}"/>
    <cellStyle name="20% - Dekorfärg5 36" xfId="7837" xr:uid="{C96BFCB7-1D9A-4BCF-9261-994E969C6E99}"/>
    <cellStyle name="20% - Dekorfärg5 36 2" xfId="7838" xr:uid="{EC2B15CD-22DA-4B97-B7E9-694FC298C4D8}"/>
    <cellStyle name="20% - Dekorfärg5 36 3" xfId="7839" xr:uid="{F58F8ADE-905A-446A-BFDB-8CE480EDE5E1}"/>
    <cellStyle name="20% - Dekorfärg5 36 4" xfId="36808" xr:uid="{060F099F-97B0-4F84-86FB-96C2CDF0E4BA}"/>
    <cellStyle name="20% - Dekorfärg5 36_3. Loans" xfId="7840" xr:uid="{66D086BD-CE05-4C53-B2DF-FF4C200D3F61}"/>
    <cellStyle name="20% - Dekorfärg5 37" xfId="7841" xr:uid="{B1FDEDB2-8060-496D-A485-192CA7606D30}"/>
    <cellStyle name="20% - Dekorfärg5 37 2" xfId="7842" xr:uid="{5250182A-FFBF-4B70-A4AD-4FD53743F9D7}"/>
    <cellStyle name="20% - Dekorfärg5 37 3" xfId="7843" xr:uid="{A12A9EFA-4F6B-4A57-9CFE-EAD4FD8BF2AF}"/>
    <cellStyle name="20% - Dekorfärg5 37 4" xfId="36809" xr:uid="{75D33556-CB5C-49F8-A580-7E6749100335}"/>
    <cellStyle name="20% - Dekorfärg5 37_3. Loans" xfId="7844" xr:uid="{3D8B0B45-A688-4297-8FEF-CE382E7F14D0}"/>
    <cellStyle name="20% - Dekorfärg5 38" xfId="7845" xr:uid="{906FDD1B-26BD-4F22-ACD8-EA910D484702}"/>
    <cellStyle name="20% - Dekorfärg5 38 2" xfId="7846" xr:uid="{8445D513-F57B-4815-A464-ED8FF0CD83E2}"/>
    <cellStyle name="20% - Dekorfärg5 38 3" xfId="7847" xr:uid="{7CECF175-35A6-440E-BD67-8EEA00AA7DA6}"/>
    <cellStyle name="20% - Dekorfärg5 38 4" xfId="36810" xr:uid="{C20F93C6-9A48-4679-A34E-81F807C8CAA8}"/>
    <cellStyle name="20% - Dekorfärg5 38_3. Loans" xfId="7848" xr:uid="{7B4A2DEB-B076-4D7F-8250-BC7681ECFFB4}"/>
    <cellStyle name="20% - Dekorfärg5 39" xfId="7849" xr:uid="{EA2518B4-A6A1-4E58-8729-BEBC4399CF90}"/>
    <cellStyle name="20% - Dekorfärg5 39 2" xfId="7850" xr:uid="{471AC57B-3BBF-4597-9586-10A38913419D}"/>
    <cellStyle name="20% - Dekorfärg5 39 3" xfId="7851" xr:uid="{307946C6-44F5-4616-91E4-1F8508321FEA}"/>
    <cellStyle name="20% - Dekorfärg5 39 4" xfId="36811" xr:uid="{8C26DAB0-723F-4A91-B4C0-9480645F72ED}"/>
    <cellStyle name="20% - Dekorfärg5 39_3. Loans" xfId="7852" xr:uid="{08AEAE60-6414-4623-8ADE-045C3C7031E3}"/>
    <cellStyle name="20% - Dekorfärg5 4" xfId="69" xr:uid="{2EB1554F-7E63-46EF-B3DF-E8679A531E2C}"/>
    <cellStyle name="20% - Dekorfärg5 4 10" xfId="35012" xr:uid="{E5D83B31-CBF3-4715-BBF0-48BE543E1C50}"/>
    <cellStyle name="20% - Dekorfärg5 4 2" xfId="7853" xr:uid="{E035A2A8-953A-456E-8863-492C8E4AB871}"/>
    <cellStyle name="20% - Dekorfärg5 4 2 2" xfId="7854" xr:uid="{478F2515-8175-43DA-9631-F584014ED1D0}"/>
    <cellStyle name="20% - Dekorfärg5 4 2 2 2" xfId="7855" xr:uid="{44AF9195-DF0C-41D5-95D7-3ABECB556EB6}"/>
    <cellStyle name="20% - Dekorfärg5 4 2 2 2 2" xfId="36813" xr:uid="{332B59E0-0233-4159-927E-49401DD3F5D0}"/>
    <cellStyle name="20% - Dekorfärg5 4 2 2 2_Apart tables" xfId="49678" xr:uid="{48106E56-5628-4B1E-8A83-31BDF6E5FB3D}"/>
    <cellStyle name="20% - Dekorfärg5 4 2 2 3" xfId="31805" xr:uid="{D1723C32-203A-4490-8853-63986247ACB7}"/>
    <cellStyle name="20% - Dekorfärg5 4 2 2 4" xfId="36812" xr:uid="{8E915FE5-00F8-449A-A527-0705CD851227}"/>
    <cellStyle name="20% - Dekorfärg5 4 2 2_3. Loans" xfId="7856" xr:uid="{4C50E1C8-603A-423A-B99A-1C98595BA20B}"/>
    <cellStyle name="20% - Dekorfärg5 4 2 3" xfId="7857" xr:uid="{3BA13CC4-402B-4C1F-B5C0-5A7188CFE3FE}"/>
    <cellStyle name="20% - Dekorfärg5 4 2 3 2" xfId="7858" xr:uid="{1632ED2A-341F-498E-90D4-C06E41309B37}"/>
    <cellStyle name="20% - Dekorfärg5 4 2 3 2 2" xfId="36815" xr:uid="{C8466971-16EC-41BA-BC64-12B84CC7B8B0}"/>
    <cellStyle name="20% - Dekorfärg5 4 2 3 2_Apart tables" xfId="49679" xr:uid="{08D99CC1-96C8-4C96-B7A1-92DB1A0EE017}"/>
    <cellStyle name="20% - Dekorfärg5 4 2 3 3" xfId="36814" xr:uid="{14802102-D447-4C72-9D37-EB4971F3AC55}"/>
    <cellStyle name="20% - Dekorfärg5 4 2 3_3. Loans" xfId="7859" xr:uid="{16C762EF-9292-4D91-B09B-BF818F2C1B36}"/>
    <cellStyle name="20% - Dekorfärg5 4 2 4" xfId="7860" xr:uid="{88E7D580-FE66-441A-A10D-7386F993F4A8}"/>
    <cellStyle name="20% - Dekorfärg5 4 2 4 2" xfId="36816" xr:uid="{CA616FED-9024-4275-A34D-6A8527484E63}"/>
    <cellStyle name="20% - Dekorfärg5 4 2 4_Apart tables" xfId="49680" xr:uid="{CFB4688C-1137-4911-BEE8-CCBFDE6FBBAC}"/>
    <cellStyle name="20% - Dekorfärg5 4 2 5" xfId="7861" xr:uid="{0E71BC54-26F4-44DD-825F-2B63027F6280}"/>
    <cellStyle name="20% - Dekorfärg5 4 2 5 2" xfId="36817" xr:uid="{B2CAB605-53E6-4851-8B1C-2F854CB1170B}"/>
    <cellStyle name="20% - Dekorfärg5 4 2 5_Apart tables" xfId="49681" xr:uid="{4AB18C6E-E68F-4D4B-B19A-5589D40D9BCC}"/>
    <cellStyle name="20% - Dekorfärg5 4 2 6" xfId="31806" xr:uid="{583804B7-6ABE-4BE8-86BC-261894961FD3}"/>
    <cellStyle name="20% - Dekorfärg5 4 2 7" xfId="35013" xr:uid="{766507F8-2247-47FD-8C3B-3F2556822FF0}"/>
    <cellStyle name="20% - Dekorfärg5 4 2 8" xfId="39474" xr:uid="{6E68F573-A474-4404-BE55-3D28ED507343}"/>
    <cellStyle name="20% - Dekorfärg5 4 2_3. Loans" xfId="7862" xr:uid="{D1D99BDE-251B-492C-9DD7-17400859279F}"/>
    <cellStyle name="20% - Dekorfärg5 4 3" xfId="7863" xr:uid="{559EF706-88FF-4D25-9E2B-995301AEAAC3}"/>
    <cellStyle name="20% - Dekorfärg5 4 3 2" xfId="7864" xr:uid="{70B94656-0D78-4BB0-BB5D-5FD0248749D3}"/>
    <cellStyle name="20% - Dekorfärg5 4 3 2 2" xfId="7865" xr:uid="{CF7EF6D8-25C8-477D-815A-E5B19298A2B6}"/>
    <cellStyle name="20% - Dekorfärg5 4 3 2 2 2" xfId="36819" xr:uid="{AA810B38-1080-4470-BE61-31144695DE14}"/>
    <cellStyle name="20% - Dekorfärg5 4 3 2 2_Apart tables" xfId="49682" xr:uid="{E8C9BB96-8DFF-4FFB-91E3-C648EF39BB34}"/>
    <cellStyle name="20% - Dekorfärg5 4 3 2 3" xfId="31807" xr:uid="{47C6B4B5-9CF5-483A-AEC7-80F3BF95415F}"/>
    <cellStyle name="20% - Dekorfärg5 4 3 2 4" xfId="36818" xr:uid="{555F6614-F638-47F4-8FBC-D422AB48842A}"/>
    <cellStyle name="20% - Dekorfärg5 4 3 2_3. Loans" xfId="7866" xr:uid="{0C15FF24-4DCD-4AB7-A6D8-01FA17A9EB81}"/>
    <cellStyle name="20% - Dekorfärg5 4 3 3" xfId="7867" xr:uid="{1603210E-C438-4A62-8E9F-F9A90AA132D4}"/>
    <cellStyle name="20% - Dekorfärg5 4 3 3 2" xfId="7868" xr:uid="{4A83DD8B-7F1B-44CE-B585-65BF89446D31}"/>
    <cellStyle name="20% - Dekorfärg5 4 3 3 2 2" xfId="36821" xr:uid="{8B33FCB9-E304-4311-9E4B-061EC4C23DEA}"/>
    <cellStyle name="20% - Dekorfärg5 4 3 3 2_Apart tables" xfId="49683" xr:uid="{0A3F8BCD-BBAB-4677-BCAC-753ABAE7130B}"/>
    <cellStyle name="20% - Dekorfärg5 4 3 3 3" xfId="36820" xr:uid="{8F5DBD47-D63E-427A-B808-B283AA6A297E}"/>
    <cellStyle name="20% - Dekorfärg5 4 3 3_3. Loans" xfId="7869" xr:uid="{B379D77A-9394-4EFA-B675-CF3B4B26D672}"/>
    <cellStyle name="20% - Dekorfärg5 4 3 4" xfId="7870" xr:uid="{5D471F62-6CC7-44DF-ACD8-43ADDEDD7F28}"/>
    <cellStyle name="20% - Dekorfärg5 4 3 4 2" xfId="36822" xr:uid="{5EDD86E6-D18E-40EE-8D2D-46C2A93E7E8D}"/>
    <cellStyle name="20% - Dekorfärg5 4 3 4_Apart tables" xfId="49684" xr:uid="{65134692-B20C-4903-B5E9-49E54F25C355}"/>
    <cellStyle name="20% - Dekorfärg5 4 3 5" xfId="7871" xr:uid="{8A063007-624C-4C40-8408-13F262A68000}"/>
    <cellStyle name="20% - Dekorfärg5 4 3 5 2" xfId="36823" xr:uid="{6C5E2389-F891-4DD5-B05F-7AD57F9BEAC2}"/>
    <cellStyle name="20% - Dekorfärg5 4 3 5_Apart tables" xfId="49685" xr:uid="{CA448651-F7A9-4A25-B9A2-1CDDFC219D71}"/>
    <cellStyle name="20% - Dekorfärg5 4 3 6" xfId="31808" xr:uid="{1034B136-2C6A-4651-AAF1-DB52FFCE9238}"/>
    <cellStyle name="20% - Dekorfärg5 4 3 7" xfId="35014" xr:uid="{C0BEB175-04CF-4512-869B-552C18C15812}"/>
    <cellStyle name="20% - Dekorfärg5 4 3 8" xfId="39473" xr:uid="{6EE28D90-A1EF-46AA-886D-E24CC590E523}"/>
    <cellStyle name="20% - Dekorfärg5 4 3_3. Loans" xfId="7872" xr:uid="{E09561A4-B7B7-4C7E-9F30-5037501CA786}"/>
    <cellStyle name="20% - Dekorfärg5 4 4" xfId="7873" xr:uid="{D8EB2B92-C019-46FE-9236-37B775C10537}"/>
    <cellStyle name="20% - Dekorfärg5 4 4 2" xfId="7874" xr:uid="{AD40A76A-25CB-478E-8648-18838AB7D614}"/>
    <cellStyle name="20% - Dekorfärg5 4 4 2 2" xfId="7875" xr:uid="{54206650-A0B6-48CC-8A9C-FDEC673285C6}"/>
    <cellStyle name="20% - Dekorfärg5 4 4 2 2 2" xfId="36826" xr:uid="{2EB64E28-CC8F-4F18-AC60-F039C10C695F}"/>
    <cellStyle name="20% - Dekorfärg5 4 4 2 2_Apart tables" xfId="49686" xr:uid="{6A828D96-4680-4464-B15D-778D6325BDCF}"/>
    <cellStyle name="20% - Dekorfärg5 4 4 2 3" xfId="36825" xr:uid="{94F96300-1F35-4716-928D-F979B645D313}"/>
    <cellStyle name="20% - Dekorfärg5 4 4 2_3. Loans" xfId="7876" xr:uid="{CDD26F14-7834-4917-B667-6074AD94311C}"/>
    <cellStyle name="20% - Dekorfärg5 4 4 3" xfId="7877" xr:uid="{FE4A9657-92B7-4E6A-921A-12ADD09698D5}"/>
    <cellStyle name="20% - Dekorfärg5 4 4 3 2" xfId="36827" xr:uid="{E459DA6E-ECD0-435D-A3C3-2DFE6F8124A7}"/>
    <cellStyle name="20% - Dekorfärg5 4 4 3_Apart tables" xfId="49687" xr:uid="{B3DB2EF8-BC8A-485E-9988-A8D8994933AD}"/>
    <cellStyle name="20% - Dekorfärg5 4 4 4" xfId="31809" xr:uid="{4F8C508F-6F24-4ADA-A9AB-7C8201387284}"/>
    <cellStyle name="20% - Dekorfärg5 4 4 5" xfId="36824" xr:uid="{3592CA3C-812D-43B5-8483-DBD99571C133}"/>
    <cellStyle name="20% - Dekorfärg5 4 4_3. Loans" xfId="7878" xr:uid="{48466AB3-4D79-4BF4-9C3E-55C2CDB8BA70}"/>
    <cellStyle name="20% - Dekorfärg5 4 5" xfId="7879" xr:uid="{B5898886-F7DD-42A3-8C4B-0AB5498287AF}"/>
    <cellStyle name="20% - Dekorfärg5 4 5 2" xfId="7880" xr:uid="{BF95BD12-CAA3-4BC5-9743-230FB24BB558}"/>
    <cellStyle name="20% - Dekorfärg5 4 5 2 2" xfId="36829" xr:uid="{1F43DEF8-7519-4978-9723-E7F6C6806F99}"/>
    <cellStyle name="20% - Dekorfärg5 4 5 2_Apart tables" xfId="49688" xr:uid="{B13F5A30-1424-427B-8DDD-96A84E17BA01}"/>
    <cellStyle name="20% - Dekorfärg5 4 5 3" xfId="7881" xr:uid="{74D90C5C-185A-4C14-B0A7-0FF82D051A8F}"/>
    <cellStyle name="20% - Dekorfärg5 4 5 4" xfId="36828" xr:uid="{6BDAA29C-1054-4755-9E45-FF8836CDD381}"/>
    <cellStyle name="20% - Dekorfärg5 4 5_3. Loans" xfId="7882" xr:uid="{476ED9BF-B829-4F7A-88B1-A08B2CC3ADEB}"/>
    <cellStyle name="20% - Dekorfärg5 4 6" xfId="7883" xr:uid="{09D50E5A-6870-4946-9171-6B689AC5AE00}"/>
    <cellStyle name="20% - Dekorfärg5 4 6 2" xfId="7884" xr:uid="{9B5B1972-67B1-4BEF-AF8E-D5DAE4FA51CC}"/>
    <cellStyle name="20% - Dekorfärg5 4 6 3" xfId="7885" xr:uid="{FEB6E7AB-85B4-42CE-9C24-260D24379002}"/>
    <cellStyle name="20% - Dekorfärg5 4 6 4" xfId="36830" xr:uid="{E4F46094-9413-4192-A11F-C7C33623B438}"/>
    <cellStyle name="20% - Dekorfärg5 4 6_3. Loans" xfId="7886" xr:uid="{51326DA5-9836-4EF2-9124-428C34806CFC}"/>
    <cellStyle name="20% - Dekorfärg5 4 7" xfId="7887" xr:uid="{9ECED01D-7E62-464D-BA3B-6BB30EF9C8EB}"/>
    <cellStyle name="20% - Dekorfärg5 4 7 2" xfId="7888" xr:uid="{9B4B618C-8918-4FF7-9E22-4A0C4DD089D1}"/>
    <cellStyle name="20% - Dekorfärg5 4 7 3" xfId="7889" xr:uid="{401C4DF7-DE7B-43EC-BEC3-F83C8C29934F}"/>
    <cellStyle name="20% - Dekorfärg5 4 7 4" xfId="36831" xr:uid="{FE13C3E4-0337-4945-8BED-70CA1BFD3E55}"/>
    <cellStyle name="20% - Dekorfärg5 4 7_3. Loans" xfId="7890" xr:uid="{B4768D1A-A7B3-41B4-9CBF-8D40E9970B42}"/>
    <cellStyle name="20% - Dekorfärg5 4 8" xfId="7891" xr:uid="{78351171-36CA-4163-9A7D-CAFF919C7C92}"/>
    <cellStyle name="20% - Dekorfärg5 4 8 2" xfId="31810" xr:uid="{BE92003C-7643-459D-A0A7-185C07A23236}"/>
    <cellStyle name="20% - Dekorfärg5 4 9" xfId="7892" xr:uid="{B56E2272-5922-471A-9AD6-A653B55EDF9F}"/>
    <cellStyle name="20% - Dekorfärg5 4_3. Loans" xfId="7893" xr:uid="{2BDA8654-6B32-415D-9F71-21F48D90E65F}"/>
    <cellStyle name="20% - Dekorfärg5 40" xfId="7894" xr:uid="{BE2C9DAD-3A6E-4E73-BF36-4AC7403A6809}"/>
    <cellStyle name="20% - Dekorfärg5 40 2" xfId="7895" xr:uid="{2AB98E20-97DE-430D-8510-81F5736E704F}"/>
    <cellStyle name="20% - Dekorfärg5 40 3" xfId="7896" xr:uid="{B62950FA-8F61-4326-87AC-4D06E5CF6FF6}"/>
    <cellStyle name="20% - Dekorfärg5 40 4" xfId="36832" xr:uid="{1B35055D-2BC8-4B6E-9DF5-103DFD926C49}"/>
    <cellStyle name="20% - Dekorfärg5 40_3. Loans" xfId="7897" xr:uid="{BF579F6B-AEC0-40A6-8AB0-20880D82C357}"/>
    <cellStyle name="20% - Dekorfärg5 41" xfId="7898" xr:uid="{5B378DAE-0C57-48B2-88BF-BC1C8AB42A0B}"/>
    <cellStyle name="20% - Dekorfärg5 41 2" xfId="7899" xr:uid="{EA8FBB59-204C-4850-A3CC-0D1EFADE0600}"/>
    <cellStyle name="20% - Dekorfärg5 41 3" xfId="7900" xr:uid="{8FC3D893-0281-4DC5-8AA5-A2F6CCFDED6B}"/>
    <cellStyle name="20% - Dekorfärg5 41 4" xfId="36833" xr:uid="{5956FC50-1D11-4EEA-8BDF-C2054ABAFE25}"/>
    <cellStyle name="20% - Dekorfärg5 41_3. Loans" xfId="7901" xr:uid="{7478FFFE-5200-4E37-B2E9-BC8C0CE37069}"/>
    <cellStyle name="20% - Dekorfärg5 42" xfId="7902" xr:uid="{87235D5A-1986-4049-81F4-A277DB9AC4A9}"/>
    <cellStyle name="20% - Dekorfärg5 42 2" xfId="7903" xr:uid="{108A6D5F-F94B-4466-8731-94E3F198CDC8}"/>
    <cellStyle name="20% - Dekorfärg5 42 3" xfId="7904" xr:uid="{D9AC7E3C-20B8-4D5E-975E-4F4AF2FFE02B}"/>
    <cellStyle name="20% - Dekorfärg5 42 4" xfId="36834" xr:uid="{98B3F64F-3D42-4FDF-8EB3-09C9E1409B21}"/>
    <cellStyle name="20% - Dekorfärg5 42_3. Loans" xfId="7905" xr:uid="{6A5FC5DB-C136-42AF-88AF-A2F9FD0DC884}"/>
    <cellStyle name="20% - Dekorfärg5 43" xfId="7906" xr:uid="{65462496-DEA4-4A86-B567-3646A2843E84}"/>
    <cellStyle name="20% - Dekorfärg5 43 2" xfId="7907" xr:uid="{27CE8798-8DD8-4E2B-8F13-D71EFEB16B04}"/>
    <cellStyle name="20% - Dekorfärg5 43 3" xfId="7908" xr:uid="{2D442A76-6C45-4786-BCD9-F4E0FBA4F716}"/>
    <cellStyle name="20% - Dekorfärg5 43 4" xfId="36835" xr:uid="{2ABFFE7B-718B-4C4F-9339-3419F584AEFF}"/>
    <cellStyle name="20% - Dekorfärg5 43_3. Loans" xfId="7909" xr:uid="{BC95400B-B25E-4275-9FEE-CAF4A2D3DE36}"/>
    <cellStyle name="20% - Dekorfärg5 44" xfId="7910" xr:uid="{1B543438-DC69-4D33-A18D-828E5252EACC}"/>
    <cellStyle name="20% - Dekorfärg5 44 2" xfId="7911" xr:uid="{FE1798E6-51AC-41F3-BA94-DC30226D8D83}"/>
    <cellStyle name="20% - Dekorfärg5 44 3" xfId="7912" xr:uid="{C8D6FC19-9F15-43F8-91D8-E988EE92E763}"/>
    <cellStyle name="20% - Dekorfärg5 44 4" xfId="36836" xr:uid="{C611C82D-92B2-4822-98B4-264F21E5D2C4}"/>
    <cellStyle name="20% - Dekorfärg5 44_3. Loans" xfId="7913" xr:uid="{1C835EED-D325-4F5F-83F6-1A840B2CE6BF}"/>
    <cellStyle name="20% - Dekorfärg5 45" xfId="7914" xr:uid="{92FF3C9C-B03F-457F-B425-AAEB50EA854D}"/>
    <cellStyle name="20% - Dekorfärg5 45 2" xfId="7915" xr:uid="{213DF63E-F235-48B3-8EE6-7231F6AF2342}"/>
    <cellStyle name="20% - Dekorfärg5 45 3" xfId="7916" xr:uid="{769A9BA8-CB05-4C4D-9F81-D6DC3459BA9D}"/>
    <cellStyle name="20% - Dekorfärg5 45 4" xfId="36837" xr:uid="{BCA254A5-6A28-4F20-87E4-2857E66857BB}"/>
    <cellStyle name="20% - Dekorfärg5 45_3. Loans" xfId="7917" xr:uid="{40145EBA-0857-45C8-9D1D-E949742B28EB}"/>
    <cellStyle name="20% - Dekorfärg5 46" xfId="7918" xr:uid="{99854309-5AD0-4247-BFD6-8555D692BA88}"/>
    <cellStyle name="20% - Dekorfärg5 46 2" xfId="7919" xr:uid="{525C7F92-0520-4328-AFD8-11F72725C89A}"/>
    <cellStyle name="20% - Dekorfärg5 46 3" xfId="7920" xr:uid="{D8CD0F8B-3388-4156-8C71-2BC348FC660E}"/>
    <cellStyle name="20% - Dekorfärg5 46 4" xfId="36838" xr:uid="{BC82461B-8098-419F-92BF-464C9B376DB0}"/>
    <cellStyle name="20% - Dekorfärg5 46_3. Loans" xfId="7921" xr:uid="{B454AEEA-065A-4B81-A114-6190C46144DD}"/>
    <cellStyle name="20% - Dekorfärg5 47" xfId="7922" xr:uid="{E63FABFB-0639-458D-A14C-97EE81C8A6DF}"/>
    <cellStyle name="20% - Dekorfärg5 47 2" xfId="7923" xr:uid="{41BD50BF-A88E-44ED-8E16-2D05F04745B3}"/>
    <cellStyle name="20% - Dekorfärg5 47 3" xfId="7924" xr:uid="{4DD7D534-7BA5-4FEB-9FD8-37FA554532DC}"/>
    <cellStyle name="20% - Dekorfärg5 47 4" xfId="36839" xr:uid="{AC742149-C716-44D4-9071-E05E137522A0}"/>
    <cellStyle name="20% - Dekorfärg5 47_3. Loans" xfId="7925" xr:uid="{47B22762-CC3F-4A20-B58E-77FC602251A2}"/>
    <cellStyle name="20% - Dekorfärg5 48" xfId="7926" xr:uid="{D61AEE5F-DB9E-4C84-93EF-2D71B5A5C648}"/>
    <cellStyle name="20% - Dekorfärg5 48 2" xfId="7927" xr:uid="{16433741-E382-48B6-A5D8-CA7726F25316}"/>
    <cellStyle name="20% - Dekorfärg5 48 3" xfId="7928" xr:uid="{F93A2E7D-CC78-4C83-BAD6-04D1597B292C}"/>
    <cellStyle name="20% - Dekorfärg5 48 4" xfId="36840" xr:uid="{7F805C82-9565-4714-8B53-FB1E83D376A2}"/>
    <cellStyle name="20% - Dekorfärg5 48_3. Loans" xfId="7929" xr:uid="{9E48C04B-5908-4550-97A7-895EEF9A2DA7}"/>
    <cellStyle name="20% - Dekorfärg5 49" xfId="7930" xr:uid="{CD95B1E3-1DE5-48B5-8680-9C8FC7BE1749}"/>
    <cellStyle name="20% - Dekorfärg5 49 2" xfId="7931" xr:uid="{71D45A65-C339-4DD2-BBB8-8BB73AD43E95}"/>
    <cellStyle name="20% - Dekorfärg5 49 3" xfId="7932" xr:uid="{7F79777B-631C-4C83-B439-3871E6131F57}"/>
    <cellStyle name="20% - Dekorfärg5 49_CASH 8000" xfId="44929" xr:uid="{3237290C-40E4-4FFC-AAEF-636749DD67B5}"/>
    <cellStyle name="20% - Dekorfärg5 5" xfId="7933" xr:uid="{E082D9C9-DE02-482C-AE4C-632922BBA748}"/>
    <cellStyle name="20% - Dekorfärg5 5 10" xfId="35015" xr:uid="{2402B92A-5116-412D-B2C7-021984C216E6}"/>
    <cellStyle name="20% - Dekorfärg5 5 2" xfId="7934" xr:uid="{0A557593-EB5A-42FB-B065-0F8A4E318088}"/>
    <cellStyle name="20% - Dekorfärg5 5 2 2" xfId="7935" xr:uid="{01E3F185-D7BA-48B6-AC44-3CD526AAB86F}"/>
    <cellStyle name="20% - Dekorfärg5 5 2 2 2" xfId="7936" xr:uid="{25EF445B-A88E-4C45-A1E2-EB34802B750A}"/>
    <cellStyle name="20% - Dekorfärg5 5 2 2 2 2" xfId="36842" xr:uid="{C56CDF37-C30A-405A-8D37-60E5D9F907A0}"/>
    <cellStyle name="20% - Dekorfärg5 5 2 2 2_Apart tables" xfId="49689" xr:uid="{F5BA2CB9-70F3-426B-BCE9-49B76CCFF08F}"/>
    <cellStyle name="20% - Dekorfärg5 5 2 2 3" xfId="31811" xr:uid="{AC51AD38-CCD2-45A0-9739-AF05D53C5B54}"/>
    <cellStyle name="20% - Dekorfärg5 5 2 2 4" xfId="36841" xr:uid="{0793FAA1-B0BF-4007-A83B-7C194F22D630}"/>
    <cellStyle name="20% - Dekorfärg5 5 2 2_3. Loans" xfId="7937" xr:uid="{C8DB9FA7-B99A-48F8-AEEC-62214D98FA16}"/>
    <cellStyle name="20% - Dekorfärg5 5 2 3" xfId="7938" xr:uid="{75C06BDF-3F60-416A-8F32-158252CDE29B}"/>
    <cellStyle name="20% - Dekorfärg5 5 2 3 2" xfId="7939" xr:uid="{4B61EE4D-7443-4C2C-ABFD-16AB846E8C02}"/>
    <cellStyle name="20% - Dekorfärg5 5 2 3 2 2" xfId="36844" xr:uid="{467FA781-CFE4-46E5-ADBC-D069714C7C31}"/>
    <cellStyle name="20% - Dekorfärg5 5 2 3 2_Apart tables" xfId="49690" xr:uid="{134AA3D4-2FAE-4B4A-A7D5-2DA46B2AB120}"/>
    <cellStyle name="20% - Dekorfärg5 5 2 3 3" xfId="36843" xr:uid="{16A13E15-4E01-437C-BCE5-B5BDCBC883D8}"/>
    <cellStyle name="20% - Dekorfärg5 5 2 3_3. Loans" xfId="7940" xr:uid="{78253CE1-2022-4371-AA3E-29E2296B4E2A}"/>
    <cellStyle name="20% - Dekorfärg5 5 2 4" xfId="7941" xr:uid="{3B79C90C-8EB0-41BF-98FF-0E4E3FB110D3}"/>
    <cellStyle name="20% - Dekorfärg5 5 2 4 2" xfId="36845" xr:uid="{CA955C66-D461-4504-BCB5-72D93FBCAC96}"/>
    <cellStyle name="20% - Dekorfärg5 5 2 4_Apart tables" xfId="49691" xr:uid="{882A5AE2-20F4-41B6-A4AE-F2030CE29222}"/>
    <cellStyle name="20% - Dekorfärg5 5 2 5" xfId="7942" xr:uid="{04910431-663F-4306-A03E-B4E299862F4C}"/>
    <cellStyle name="20% - Dekorfärg5 5 2 5 2" xfId="36846" xr:uid="{2B95CAB7-7389-45B3-8E0D-E024E9E18805}"/>
    <cellStyle name="20% - Dekorfärg5 5 2 5_Apart tables" xfId="49692" xr:uid="{ACC591A4-9017-44C9-8BC9-6795BE64057A}"/>
    <cellStyle name="20% - Dekorfärg5 5 2 6" xfId="31812" xr:uid="{CABC6CE9-A7F7-4312-9273-8AA14608CADE}"/>
    <cellStyle name="20% - Dekorfärg5 5 2 7" xfId="35016" xr:uid="{ED22B332-144D-41DA-935E-C80625165FAF}"/>
    <cellStyle name="20% - Dekorfärg5 5 2 8" xfId="39472" xr:uid="{8A88FEA9-E1BD-4CD7-9A4B-05404F107534}"/>
    <cellStyle name="20% - Dekorfärg5 5 2_3. Loans" xfId="7943" xr:uid="{B4931948-46D0-42BB-B370-B565AE939514}"/>
    <cellStyle name="20% - Dekorfärg5 5 3" xfId="7944" xr:uid="{7B3CAFD6-D8C7-48D5-934F-89D0A11230F3}"/>
    <cellStyle name="20% - Dekorfärg5 5 3 2" xfId="7945" xr:uid="{2E3F1CD8-AE92-4843-B164-42D2A27BDD80}"/>
    <cellStyle name="20% - Dekorfärg5 5 3 2 2" xfId="7946" xr:uid="{8198F6FC-7D25-4B64-846B-80C96C814280}"/>
    <cellStyle name="20% - Dekorfärg5 5 3 2 2 2" xfId="36849" xr:uid="{DC403AD6-D06A-40BA-9987-1149D9039F9E}"/>
    <cellStyle name="20% - Dekorfärg5 5 3 2 2_Apart tables" xfId="49693" xr:uid="{7D74DD0A-FD36-43D0-A88A-6739FEE66184}"/>
    <cellStyle name="20% - Dekorfärg5 5 3 2 3" xfId="36848" xr:uid="{8FB4FD83-73F4-4F01-B965-DDD835EEEE2F}"/>
    <cellStyle name="20% - Dekorfärg5 5 3 2_3. Loans" xfId="7947" xr:uid="{0D3C67AA-1C0B-4630-8891-D134CC494322}"/>
    <cellStyle name="20% - Dekorfärg5 5 3 3" xfId="7948" xr:uid="{D7296FBB-82D3-4E2C-912C-AA91BE7496F9}"/>
    <cellStyle name="20% - Dekorfärg5 5 3 3 2" xfId="36850" xr:uid="{659D45E9-A58C-4615-8D84-2D7C67E6DE89}"/>
    <cellStyle name="20% - Dekorfärg5 5 3 3_Apart tables" xfId="49694" xr:uid="{83271463-350B-49ED-A1E3-233FF179E94B}"/>
    <cellStyle name="20% - Dekorfärg5 5 3 4" xfId="31813" xr:uid="{FB4D8CBE-6789-4C2D-98BB-4CAE7C15231F}"/>
    <cellStyle name="20% - Dekorfärg5 5 3 5" xfId="36847" xr:uid="{1D255A1E-EA96-4451-8546-4ED1D05A4326}"/>
    <cellStyle name="20% - Dekorfärg5 5 3_3. Loans" xfId="7949" xr:uid="{B4AFEEAD-06D6-4B39-BE8D-E5E83ED69A7B}"/>
    <cellStyle name="20% - Dekorfärg5 5 4" xfId="7950" xr:uid="{189DAC78-23BD-4E25-AA95-A29F9295DE2E}"/>
    <cellStyle name="20% - Dekorfärg5 5 4 2" xfId="7951" xr:uid="{867B1316-38B5-4EB1-9A02-E90D8A5BEBD2}"/>
    <cellStyle name="20% - Dekorfärg5 5 4 2 2" xfId="36852" xr:uid="{E84EE7EA-6EFD-40AB-9CFB-1E4CF0326A52}"/>
    <cellStyle name="20% - Dekorfärg5 5 4 2_Apart tables" xfId="49695" xr:uid="{3BB3E168-C202-433E-98E8-40C62226F299}"/>
    <cellStyle name="20% - Dekorfärg5 5 4 3" xfId="7952" xr:uid="{6C0FEDC9-2FAC-4112-B498-20B3EFB1D51E}"/>
    <cellStyle name="20% - Dekorfärg5 5 4 4" xfId="36851" xr:uid="{02B2525B-21F6-4A1C-BAA5-BE71400213EC}"/>
    <cellStyle name="20% - Dekorfärg5 5 4_3. Loans" xfId="7953" xr:uid="{B4BE5DEF-55FA-4667-A500-2653FC4CA7A4}"/>
    <cellStyle name="20% - Dekorfärg5 5 5" xfId="7954" xr:uid="{5F4BF11D-CC01-467A-9065-F2567214C52C}"/>
    <cellStyle name="20% - Dekorfärg5 5 5 2" xfId="7955" xr:uid="{183A1FAD-DC95-4530-9A82-E0372EBE39D6}"/>
    <cellStyle name="20% - Dekorfärg5 5 5 3" xfId="7956" xr:uid="{5A39AA52-5347-4741-84F5-1F08B4248C1E}"/>
    <cellStyle name="20% - Dekorfärg5 5 5 4" xfId="36853" xr:uid="{E2F8C6A9-F58C-461A-B905-B435A1AAEBD3}"/>
    <cellStyle name="20% - Dekorfärg5 5 5_3. Loans" xfId="7957" xr:uid="{562724C0-777D-498C-82C3-73EABC283B7E}"/>
    <cellStyle name="20% - Dekorfärg5 5 6" xfId="7958" xr:uid="{EBD006DA-2559-4D4A-ACC6-87031404D2B5}"/>
    <cellStyle name="20% - Dekorfärg5 5 6 2" xfId="7959" xr:uid="{4DE83269-4ED8-436C-9650-5D0575ACC695}"/>
    <cellStyle name="20% - Dekorfärg5 5 6 3" xfId="7960" xr:uid="{27C07DEE-162E-49B2-9511-9E6B704C20E1}"/>
    <cellStyle name="20% - Dekorfärg5 5 6 4" xfId="36854" xr:uid="{610ED470-C3F1-4086-9DFD-2BC61CE717EA}"/>
    <cellStyle name="20% - Dekorfärg5 5 6_3. Loans" xfId="7961" xr:uid="{03AAA080-E67E-41B0-87B1-1C3929424BB6}"/>
    <cellStyle name="20% - Dekorfärg5 5 7" xfId="7962" xr:uid="{4ED0C169-78FA-4C7F-98A2-BA6B6321BB2D}"/>
    <cellStyle name="20% - Dekorfärg5 5 7 2" xfId="7963" xr:uid="{8CA11041-8D15-4F42-B8DB-85FCB95FA3DC}"/>
    <cellStyle name="20% - Dekorfärg5 5 7 2 2" xfId="31814" xr:uid="{7970C1DA-9311-4006-B8ED-F4A134882A40}"/>
    <cellStyle name="20% - Dekorfärg5 5 7 3" xfId="7964" xr:uid="{D8B40041-A091-4509-9317-EF542DE14182}"/>
    <cellStyle name="20% - Dekorfärg5 5 7 4" xfId="31815" xr:uid="{BFD5D226-EF97-46E9-B191-09EA7020283F}"/>
    <cellStyle name="20% - Dekorfärg5 5 7_CASH 8000" xfId="44930" xr:uid="{ED1230E4-2D5E-4DFB-9B60-2315B4698C90}"/>
    <cellStyle name="20% - Dekorfärg5 5 8" xfId="7965" xr:uid="{101C1359-70CA-497D-A256-A0CF691463F6}"/>
    <cellStyle name="20% - Dekorfärg5 5 9" xfId="7966" xr:uid="{DE3EC0F0-6FEB-49DF-9175-208C501965EA}"/>
    <cellStyle name="20% - Dekorfärg5 5_3. Loans" xfId="7967" xr:uid="{3874992F-027B-43AB-A076-FD18CF5AF2C8}"/>
    <cellStyle name="20% - Dekorfärg5 50" xfId="7968" xr:uid="{64E05BEB-B0B6-4829-88DA-34A10341FF1A}"/>
    <cellStyle name="20% - Dekorfärg5 50 2" xfId="7969" xr:uid="{885E2674-90EB-473C-940F-C18A0BAA1696}"/>
    <cellStyle name="20% - Dekorfärg5 50 3" xfId="7970" xr:uid="{2C6C5160-8169-4EC4-B613-C74D5776AF71}"/>
    <cellStyle name="20% - Dekorfärg5 50_CASH 8000" xfId="44931" xr:uid="{7EAE5EEA-F5A2-43F1-A982-6648C24E92C1}"/>
    <cellStyle name="20% - Dekorfärg5 51" xfId="7971" xr:uid="{40CF5645-8EDC-4FE8-854F-91EC3E1B8474}"/>
    <cellStyle name="20% - Dekorfärg5 51 2" xfId="7972" xr:uid="{125377D8-AE61-43D9-9422-B0CEA56247DD}"/>
    <cellStyle name="20% - Dekorfärg5 51 3" xfId="7973" xr:uid="{4F26C34C-69DD-4477-814D-5DE953ECAEDE}"/>
    <cellStyle name="20% - Dekorfärg5 51_CASH 8000" xfId="44932" xr:uid="{F56BABBE-580E-4CE2-8F6F-2D1F3BADAF6D}"/>
    <cellStyle name="20% - Dekorfärg5 52" xfId="7974" xr:uid="{F9A15053-8575-443B-961F-6C0EEA23D47E}"/>
    <cellStyle name="20% - Dekorfärg5 52 2" xfId="7975" xr:uid="{A826D38F-64CC-460C-B3BE-C3CCF31C1A6E}"/>
    <cellStyle name="20% - Dekorfärg5 52 3" xfId="7976" xr:uid="{E0FE516B-93DC-496C-A538-FACC15F2DBCF}"/>
    <cellStyle name="20% - Dekorfärg5 52_CASH 8000" xfId="44933" xr:uid="{23D6B490-0057-4049-9FE4-54D14EBC74B3}"/>
    <cellStyle name="20% - Dekorfärg5 53" xfId="7977" xr:uid="{9C9B8F44-C946-4076-9124-5E06BB54FDCA}"/>
    <cellStyle name="20% - Dekorfärg5 53 2" xfId="7978" xr:uid="{B5912510-B7DC-4FEA-ADE9-83F52BCA0AC0}"/>
    <cellStyle name="20% - Dekorfärg5 53 3" xfId="7979" xr:uid="{1037CE05-5BC5-4A89-AD91-7B891AE23009}"/>
    <cellStyle name="20% - Dekorfärg5 53_CASH 8000" xfId="44934" xr:uid="{5541FC40-C0AF-4D63-8281-00749C89F6AD}"/>
    <cellStyle name="20% - Dekorfärg5 54" xfId="7980" xr:uid="{3E2896E6-F006-486C-8547-9D76BD9EB527}"/>
    <cellStyle name="20% - Dekorfärg5 54 2" xfId="7981" xr:uid="{FAF629EE-2AE4-4251-A706-3030A99996E5}"/>
    <cellStyle name="20% - Dekorfärg5 54 3" xfId="7982" xr:uid="{5B3DADB6-A6C2-427C-AE1D-C07E941A070C}"/>
    <cellStyle name="20% - Dekorfärg5 54_CASH 8000" xfId="44935" xr:uid="{4D9C7791-A1F5-4B4B-A9A2-69F85C59CD5C}"/>
    <cellStyle name="20% - Dekorfärg5 55" xfId="7983" xr:uid="{E0455E75-3303-4BE9-83B2-B8629A64F406}"/>
    <cellStyle name="20% - Dekorfärg5 55 2" xfId="7984" xr:uid="{BF828AE3-7980-46C1-8CFC-CA2FC14F937C}"/>
    <cellStyle name="20% - Dekorfärg5 55 3" xfId="7985" xr:uid="{2FC15746-9467-478D-B752-F77CC5F2363D}"/>
    <cellStyle name="20% - Dekorfärg5 55_CASH 8000" xfId="44936" xr:uid="{3A273124-4D4F-4085-A13D-7F1F16A2BD4E}"/>
    <cellStyle name="20% - Dekorfärg5 56" xfId="7986" xr:uid="{0FF42801-0AC3-4AA8-88AF-9DB3A6869DB1}"/>
    <cellStyle name="20% - Dekorfärg5 56 2" xfId="7987" xr:uid="{EACF894F-9BE0-4A66-B374-190506931D81}"/>
    <cellStyle name="20% - Dekorfärg5 56 3" xfId="7988" xr:uid="{F09A3B3E-8285-4DB0-8C77-90CD36903824}"/>
    <cellStyle name="20% - Dekorfärg5 56_CASH 8000" xfId="44937" xr:uid="{782662BC-64DE-4632-AC5A-A2182006F7FD}"/>
    <cellStyle name="20% - Dekorfärg5 57" xfId="7989" xr:uid="{1BD80D0F-9043-41B8-A597-B10DD055677B}"/>
    <cellStyle name="20% - Dekorfärg5 57 2" xfId="7990" xr:uid="{316160FF-CD53-4949-9170-FE256AAA3D29}"/>
    <cellStyle name="20% - Dekorfärg5 57 3" xfId="7991" xr:uid="{304AF4AA-5B39-4E08-935D-1C16942B44F7}"/>
    <cellStyle name="20% - Dekorfärg5 57_CASH 8000" xfId="44938" xr:uid="{66609585-DE70-42AF-B9A8-DFBF4F847B55}"/>
    <cellStyle name="20% - Dekorfärg5 58" xfId="7992" xr:uid="{6A2B806C-4A5F-45DF-BA54-8FA48CFFB3E4}"/>
    <cellStyle name="20% - Dekorfärg5 58 2" xfId="7993" xr:uid="{851291DA-702A-4605-8299-45D0654FD53F}"/>
    <cellStyle name="20% - Dekorfärg5 58 3" xfId="7994" xr:uid="{F7D96912-6DAD-4ABC-A0C6-835E7322A663}"/>
    <cellStyle name="20% - Dekorfärg5 58_CASH 8000" xfId="44939" xr:uid="{687715F6-6AE4-42B8-97C2-CAC72F5F02CA}"/>
    <cellStyle name="20% - Dekorfärg5 59" xfId="7995" xr:uid="{784D8075-F935-47C8-AC75-2E4920D0601F}"/>
    <cellStyle name="20% - Dekorfärg5 59 2" xfId="7996" xr:uid="{847F72CF-3BA2-47CC-A65A-078732F11DC1}"/>
    <cellStyle name="20% - Dekorfärg5 59 3" xfId="7997" xr:uid="{9E1218DB-9F0D-47D0-828E-35CAD887626E}"/>
    <cellStyle name="20% - Dekorfärg5 59_CASH 8000" xfId="44940" xr:uid="{10F172A2-A4CE-4548-AB8D-856C2E58A3E1}"/>
    <cellStyle name="20% - Dekorfärg5 6" xfId="7998" xr:uid="{85918372-448A-42D9-B219-2AB23FEAE552}"/>
    <cellStyle name="20% - Dekorfärg5 6 10" xfId="35017" xr:uid="{721F26CB-A344-475A-A2C6-ECD1FD1ACD6C}"/>
    <cellStyle name="20% - Dekorfärg5 6 2" xfId="7999" xr:uid="{4A6D402E-3904-468D-AA95-5CE613B87144}"/>
    <cellStyle name="20% - Dekorfärg5 6 2 2" xfId="8000" xr:uid="{42D36506-5983-43A4-978F-56BFE71FC82D}"/>
    <cellStyle name="20% - Dekorfärg5 6 2 2 2" xfId="8001" xr:uid="{41434EB4-922B-4DDE-8E5E-0E7F59FFC06F}"/>
    <cellStyle name="20% - Dekorfärg5 6 2 2 2 2" xfId="36856" xr:uid="{E7A32010-D871-4EF2-A092-836B059BB4A1}"/>
    <cellStyle name="20% - Dekorfärg5 6 2 2 2_Apart tables" xfId="49696" xr:uid="{4E19D4F7-2B2F-48BC-8E58-58B08AEC39F4}"/>
    <cellStyle name="20% - Dekorfärg5 6 2 2 3" xfId="31816" xr:uid="{73A81B97-3488-4801-B774-F15E71ACFAF7}"/>
    <cellStyle name="20% - Dekorfärg5 6 2 2 4" xfId="36855" xr:uid="{25637417-13F1-4148-A927-061555977D64}"/>
    <cellStyle name="20% - Dekorfärg5 6 2 2_3. Loans" xfId="8002" xr:uid="{97447AE3-DE87-4AFB-9202-984E402E2114}"/>
    <cellStyle name="20% - Dekorfärg5 6 2 3" xfId="8003" xr:uid="{AD4FFC6D-51C5-48AD-BC07-E72CE0FB1EFB}"/>
    <cellStyle name="20% - Dekorfärg5 6 2 3 2" xfId="8004" xr:uid="{9BF9E80A-C054-4A4A-8F20-725B175AB000}"/>
    <cellStyle name="20% - Dekorfärg5 6 2 3 2 2" xfId="36858" xr:uid="{0F2BB280-719C-409D-8F2C-9C820D7854D8}"/>
    <cellStyle name="20% - Dekorfärg5 6 2 3 2_Apart tables" xfId="49697" xr:uid="{74BBC5CB-6E9C-4803-AF46-0C5683DD5B77}"/>
    <cellStyle name="20% - Dekorfärg5 6 2 3 3" xfId="36857" xr:uid="{96B6900A-E25B-4823-AA27-157AFAE3AB86}"/>
    <cellStyle name="20% - Dekorfärg5 6 2 3_3. Loans" xfId="8005" xr:uid="{44040040-8CE9-45B1-B176-3B417D3DF479}"/>
    <cellStyle name="20% - Dekorfärg5 6 2 4" xfId="8006" xr:uid="{5384B54B-F810-44E6-83D0-6322A10D39A4}"/>
    <cellStyle name="20% - Dekorfärg5 6 2 4 2" xfId="36859" xr:uid="{B1A3FE0B-B2D3-42AB-B78E-6886EAB60D53}"/>
    <cellStyle name="20% - Dekorfärg5 6 2 4_Apart tables" xfId="49698" xr:uid="{EF4B4616-CA41-4B33-B778-B1E38C30C5C6}"/>
    <cellStyle name="20% - Dekorfärg5 6 2 5" xfId="8007" xr:uid="{B1EB0D73-0DF0-42D6-A626-694FEC6E698B}"/>
    <cellStyle name="20% - Dekorfärg5 6 2 5 2" xfId="36860" xr:uid="{91AD1BC8-67EE-49CA-9E5F-19F8FDEB1F37}"/>
    <cellStyle name="20% - Dekorfärg5 6 2 5_Apart tables" xfId="49699" xr:uid="{A264B3B8-A3B8-4A01-92FF-4EDFED9C7073}"/>
    <cellStyle name="20% - Dekorfärg5 6 2 6" xfId="31817" xr:uid="{51235A13-2760-48B0-A0C9-DA754FCACA47}"/>
    <cellStyle name="20% - Dekorfärg5 6 2 7" xfId="35018" xr:uid="{EC1838A4-2D72-4054-B5D9-720A532ACFEA}"/>
    <cellStyle name="20% - Dekorfärg5 6 2 8" xfId="39471" xr:uid="{EB7BC6E0-79C4-4D8C-A838-ECDCC95F9F1A}"/>
    <cellStyle name="20% - Dekorfärg5 6 2_3. Loans" xfId="8008" xr:uid="{9B69D613-B193-41AB-AEA3-2D1C7DE1BA06}"/>
    <cellStyle name="20% - Dekorfärg5 6 3" xfId="8009" xr:uid="{45A6E420-4EAD-4956-8251-0589EF7B352F}"/>
    <cellStyle name="20% - Dekorfärg5 6 3 2" xfId="8010" xr:uid="{E96696FD-D201-461D-85D5-28B25C01399C}"/>
    <cellStyle name="20% - Dekorfärg5 6 3 2 2" xfId="8011" xr:uid="{65D28710-9B3B-4215-81FA-D9999246230A}"/>
    <cellStyle name="20% - Dekorfärg5 6 3 2 2 2" xfId="36863" xr:uid="{53BE664C-ADFB-45A1-8971-0D94C0F53C3A}"/>
    <cellStyle name="20% - Dekorfärg5 6 3 2 2_Apart tables" xfId="49700" xr:uid="{9B097514-EED4-4B0B-8356-B336BF5169FB}"/>
    <cellStyle name="20% - Dekorfärg5 6 3 2 3" xfId="36862" xr:uid="{1B082C5A-A1AF-4CC0-87AA-6E62B420ADA0}"/>
    <cellStyle name="20% - Dekorfärg5 6 3 2_3. Loans" xfId="8012" xr:uid="{7C516959-33A6-48A3-BCCE-24C5C202BAF5}"/>
    <cellStyle name="20% - Dekorfärg5 6 3 3" xfId="8013" xr:uid="{3001E913-C57B-4C61-8C29-4E0087E54B9D}"/>
    <cellStyle name="20% - Dekorfärg5 6 3 3 2" xfId="36864" xr:uid="{0E8C622C-6C44-42E4-8812-55B0E1605989}"/>
    <cellStyle name="20% - Dekorfärg5 6 3 3_Apart tables" xfId="49701" xr:uid="{08514A62-2E8D-488E-91B1-CC393C5BCF66}"/>
    <cellStyle name="20% - Dekorfärg5 6 3 4" xfId="31818" xr:uid="{74EF4679-057C-4EB7-BC3C-3831E5327EE6}"/>
    <cellStyle name="20% - Dekorfärg5 6 3 5" xfId="36861" xr:uid="{E5FDC687-2306-4C78-99F9-EFDCCBE53D08}"/>
    <cellStyle name="20% - Dekorfärg5 6 3_3. Loans" xfId="8014" xr:uid="{74ECECB0-6406-4A51-A8E0-F9D8D5CC09E9}"/>
    <cellStyle name="20% - Dekorfärg5 6 4" xfId="8015" xr:uid="{91326A12-F324-4C1E-AF74-F70C98C4BB4E}"/>
    <cellStyle name="20% - Dekorfärg5 6 4 2" xfId="8016" xr:uid="{E753FC8C-7299-4041-B554-3144BE34ECE7}"/>
    <cellStyle name="20% - Dekorfärg5 6 4 2 2" xfId="36866" xr:uid="{762F1CD8-D582-434C-BD30-B4402068843B}"/>
    <cellStyle name="20% - Dekorfärg5 6 4 2_Apart tables" xfId="49702" xr:uid="{74530007-0616-4E56-8E71-6A7FE5CCEB5F}"/>
    <cellStyle name="20% - Dekorfärg5 6 4 3" xfId="8017" xr:uid="{009E982F-F5C4-4E92-8DEF-B30DBE63F837}"/>
    <cellStyle name="20% - Dekorfärg5 6 4 4" xfId="36865" xr:uid="{33EA03CD-AB69-4029-8C46-6778F2DD62EA}"/>
    <cellStyle name="20% - Dekorfärg5 6 4_3. Loans" xfId="8018" xr:uid="{2F117342-0806-42C8-9236-44B5673C7064}"/>
    <cellStyle name="20% - Dekorfärg5 6 5" xfId="8019" xr:uid="{9EC1169A-2DD7-4828-BBB7-6707998FD62E}"/>
    <cellStyle name="20% - Dekorfärg5 6 5 2" xfId="8020" xr:uid="{FD580B2E-06F1-4D0B-A785-5B531E99D886}"/>
    <cellStyle name="20% - Dekorfärg5 6 5 3" xfId="8021" xr:uid="{B28DD0D8-6786-4A46-8369-A6F580235A4A}"/>
    <cellStyle name="20% - Dekorfärg5 6 5 4" xfId="36867" xr:uid="{C4A60FAC-16A8-469E-B3A7-5AB6FC34E4E2}"/>
    <cellStyle name="20% - Dekorfärg5 6 5_3. Loans" xfId="8022" xr:uid="{FC33C6D3-355B-447A-A3A5-986867C5EEBC}"/>
    <cellStyle name="20% - Dekorfärg5 6 6" xfId="8023" xr:uid="{2A8514E6-7289-4C30-99FA-B37672B8BD2F}"/>
    <cellStyle name="20% - Dekorfärg5 6 6 2" xfId="8024" xr:uid="{65361690-898B-4DB2-B45E-8D470FDBBF5A}"/>
    <cellStyle name="20% - Dekorfärg5 6 6 3" xfId="8025" xr:uid="{4CA1E709-58C3-4D3E-9A6E-7536501DC5BB}"/>
    <cellStyle name="20% - Dekorfärg5 6 6 4" xfId="36868" xr:uid="{9AD03454-C7FD-4559-BB95-765F6038FE99}"/>
    <cellStyle name="20% - Dekorfärg5 6 6_3. Loans" xfId="8026" xr:uid="{DF09B70F-A52B-4383-9674-72ECA62DD461}"/>
    <cellStyle name="20% - Dekorfärg5 6 7" xfId="8027" xr:uid="{942B2FF6-7729-4065-B329-AC350E526356}"/>
    <cellStyle name="20% - Dekorfärg5 6 7 2" xfId="8028" xr:uid="{2AAB9A74-DEC4-4F6C-8393-39B48AA15E84}"/>
    <cellStyle name="20% - Dekorfärg5 6 7 2 2" xfId="31819" xr:uid="{C64E27E9-E0C5-462D-A3E1-11EA951AE35E}"/>
    <cellStyle name="20% - Dekorfärg5 6 7 3" xfId="8029" xr:uid="{AA9958D3-FC26-4038-B872-DF40DAA642CE}"/>
    <cellStyle name="20% - Dekorfärg5 6 7 4" xfId="31820" xr:uid="{FB6CDD48-0DF4-48BA-8D85-5B153E4280D7}"/>
    <cellStyle name="20% - Dekorfärg5 6 7_CASH 8000" xfId="44941" xr:uid="{E9BD7692-EACB-4E94-BFEC-F16B4BB323F1}"/>
    <cellStyle name="20% - Dekorfärg5 6 8" xfId="8030" xr:uid="{15D1AFD5-D229-4ADC-80A8-C42692EEF7E3}"/>
    <cellStyle name="20% - Dekorfärg5 6 9" xfId="8031" xr:uid="{71ED907A-9DE7-4FCD-BF6C-E8005D0A2464}"/>
    <cellStyle name="20% - Dekorfärg5 6_3. Loans" xfId="8032" xr:uid="{A2C61C7A-13BA-442A-9B79-A00BA2F35ADD}"/>
    <cellStyle name="20% - Dekorfärg5 60" xfId="8033" xr:uid="{3921459C-45A0-4558-989B-F63F525B0825}"/>
    <cellStyle name="20% - Dekorfärg5 60 2" xfId="8034" xr:uid="{396D4FFC-1645-44E1-A4CE-3AD9D27B749B}"/>
    <cellStyle name="20% - Dekorfärg5 60 3" xfId="8035" xr:uid="{4B16D92F-CB50-49A8-8E16-30AFD201835F}"/>
    <cellStyle name="20% - Dekorfärg5 60_CASH 8000" xfId="44942" xr:uid="{166B59CD-44FD-43F9-BCBE-332AB0C82DB4}"/>
    <cellStyle name="20% - Dekorfärg5 61" xfId="8036" xr:uid="{FB4FC7BA-140D-40B5-A1F7-629613991BC0}"/>
    <cellStyle name="20% - Dekorfärg5 61 2" xfId="8037" xr:uid="{F34463E0-1D83-4FD6-B288-4B0ED0F34440}"/>
    <cellStyle name="20% - Dekorfärg5 61 3" xfId="8038" xr:uid="{2181A5F0-26D1-4279-8BBA-AC951D5C5667}"/>
    <cellStyle name="20% - Dekorfärg5 61_CASH 8000" xfId="44943" xr:uid="{F2B4A9FD-E5A9-4C68-AE19-B50392E48EB8}"/>
    <cellStyle name="20% - Dekorfärg5 62" xfId="8039" xr:uid="{72F2A7E1-3169-46DF-81A5-3EAA4E350995}"/>
    <cellStyle name="20% - Dekorfärg5 62 2" xfId="8040" xr:uid="{128DC4C7-7E98-439D-90EF-239ADFC74A8E}"/>
    <cellStyle name="20% - Dekorfärg5 62 3" xfId="8041" xr:uid="{CCE310A5-EEAE-46B6-9D87-2E3DD8739A6A}"/>
    <cellStyle name="20% - Dekorfärg5 62_CASH 8000" xfId="44944" xr:uid="{443613FD-7B63-43BA-A56B-A1450117230B}"/>
    <cellStyle name="20% - Dekorfärg5 63" xfId="8042" xr:uid="{F241E4C7-0036-40D6-84F9-87B214EC22E5}"/>
    <cellStyle name="20% - Dekorfärg5 63 2" xfId="8043" xr:uid="{EF313D17-AA49-4512-BC12-27F0D00E58B6}"/>
    <cellStyle name="20% - Dekorfärg5 63 3" xfId="8044" xr:uid="{E4C5A814-29D9-4D0D-B581-0D52925B9F06}"/>
    <cellStyle name="20% - Dekorfärg5 63_CASH 8000" xfId="44945" xr:uid="{8B5960CC-1112-4323-B076-923B8C66BFF7}"/>
    <cellStyle name="20% - Dekorfärg5 64" xfId="8045" xr:uid="{5198DE67-28AC-4766-8B4C-F43D74A88F49}"/>
    <cellStyle name="20% - Dekorfärg5 65" xfId="8046" xr:uid="{7F1A19F4-AE1E-48A1-9B9C-3B17284E4D4C}"/>
    <cellStyle name="20% - Dekorfärg5 66" xfId="8047" xr:uid="{76A2E254-936B-4045-9AD9-11525492EAA5}"/>
    <cellStyle name="20% - Dekorfärg5 67" xfId="8048" xr:uid="{8B85A34D-BF8F-4B45-B98C-6C20B8B0F389}"/>
    <cellStyle name="20% - Dekorfärg5 68" xfId="8049" xr:uid="{654D9440-CB41-424E-8DE9-C209ED1AD798}"/>
    <cellStyle name="20% - Dekorfärg5 69" xfId="8050" xr:uid="{7B3E9E16-EF00-45AF-B3D2-2DCCBDB6ECDC}"/>
    <cellStyle name="20% - Dekorfärg5 7" xfId="8051" xr:uid="{AC61BB7F-BE3C-4CC4-9EE5-52CD820B1171}"/>
    <cellStyle name="20% - Dekorfärg5 7 10" xfId="35019" xr:uid="{A3C1A3B0-5CD4-48D9-AD1C-3184D25C7744}"/>
    <cellStyle name="20% - Dekorfärg5 7 2" xfId="8052" xr:uid="{B65EC979-B86D-4F0C-BAFA-BE1CAAC7624E}"/>
    <cellStyle name="20% - Dekorfärg5 7 2 2" xfId="8053" xr:uid="{E7D5B218-4E59-496A-9901-E9AE8B6FE6D7}"/>
    <cellStyle name="20% - Dekorfärg5 7 2 2 2" xfId="8054" xr:uid="{048C3ACD-796D-463C-ADEE-64EB09E6CB71}"/>
    <cellStyle name="20% - Dekorfärg5 7 2 2 2 2" xfId="36870" xr:uid="{1BEDE94B-8ABE-430E-8993-11258391D373}"/>
    <cellStyle name="20% - Dekorfärg5 7 2 2 2_Apart tables" xfId="49703" xr:uid="{893D5B3C-3D02-4167-96B5-4D402D0A4EFD}"/>
    <cellStyle name="20% - Dekorfärg5 7 2 2 3" xfId="31821" xr:uid="{D1E7AFDB-D9B7-4A39-A700-B9F940997004}"/>
    <cellStyle name="20% - Dekorfärg5 7 2 2 4" xfId="36869" xr:uid="{838D4B68-C988-434C-8C26-CE634E716568}"/>
    <cellStyle name="20% - Dekorfärg5 7 2 2_3. Loans" xfId="8055" xr:uid="{BEF4E58E-B923-4767-9278-67DEF4265588}"/>
    <cellStyle name="20% - Dekorfärg5 7 2 3" xfId="8056" xr:uid="{415541B3-B5FC-4E63-B902-972D992CBDA3}"/>
    <cellStyle name="20% - Dekorfärg5 7 2 3 2" xfId="8057" xr:uid="{98DCA39C-2022-4557-84C5-C91A5B49D142}"/>
    <cellStyle name="20% - Dekorfärg5 7 2 3 2 2" xfId="36872" xr:uid="{B8612D8F-AB2A-4ECB-B4A9-0A38817693D0}"/>
    <cellStyle name="20% - Dekorfärg5 7 2 3 2_Apart tables" xfId="49704" xr:uid="{08B4F463-F958-45D7-B538-67E55969DA7B}"/>
    <cellStyle name="20% - Dekorfärg5 7 2 3 3" xfId="36871" xr:uid="{A30C2CDD-9317-4AEA-B3FF-5EC0DADDE58E}"/>
    <cellStyle name="20% - Dekorfärg5 7 2 3_3. Loans" xfId="8058" xr:uid="{9C44C995-C8A8-4503-B70E-49E2207F3604}"/>
    <cellStyle name="20% - Dekorfärg5 7 2 4" xfId="8059" xr:uid="{B1D51220-E61B-4618-A4AE-9287F3D6D9FC}"/>
    <cellStyle name="20% - Dekorfärg5 7 2 4 2" xfId="36873" xr:uid="{E69CBF17-3AF8-42C4-9FBC-04D6585124E9}"/>
    <cellStyle name="20% - Dekorfärg5 7 2 4_Apart tables" xfId="49705" xr:uid="{944956BB-584C-4303-A727-6112DFB77BC0}"/>
    <cellStyle name="20% - Dekorfärg5 7 2 5" xfId="8060" xr:uid="{8885CE71-C60A-4035-B8C0-F0933ECDB2E9}"/>
    <cellStyle name="20% - Dekorfärg5 7 2 5 2" xfId="36874" xr:uid="{20CD40B3-E9D3-4632-A159-01B9F2F964E5}"/>
    <cellStyle name="20% - Dekorfärg5 7 2 5_Apart tables" xfId="49706" xr:uid="{B86729C0-72DF-4790-8016-1D7D1A20B5AE}"/>
    <cellStyle name="20% - Dekorfärg5 7 2 6" xfId="31822" xr:uid="{ADDB1C3F-9846-4056-9B9A-194E3005269F}"/>
    <cellStyle name="20% - Dekorfärg5 7 2 7" xfId="35020" xr:uid="{EB998054-F76C-4774-A0F8-C731AD980571}"/>
    <cellStyle name="20% - Dekorfärg5 7 2 8" xfId="39470" xr:uid="{CAD95979-D32B-4AC8-9146-66FE354521A4}"/>
    <cellStyle name="20% - Dekorfärg5 7 2_3. Loans" xfId="8061" xr:uid="{DC0DDB34-4117-4CFB-9B58-E2E8B9F601E0}"/>
    <cellStyle name="20% - Dekorfärg5 7 3" xfId="8062" xr:uid="{355AC0CD-0BF3-418E-B0C6-14F0FED85107}"/>
    <cellStyle name="20% - Dekorfärg5 7 3 2" xfId="8063" xr:uid="{4165AD3A-6391-4C3B-8F81-08229EA5D3F4}"/>
    <cellStyle name="20% - Dekorfärg5 7 3 2 2" xfId="8064" xr:uid="{80228F1D-4902-4A5A-BF19-9D753637F209}"/>
    <cellStyle name="20% - Dekorfärg5 7 3 2 2 2" xfId="36877" xr:uid="{0300D9D0-0FB8-4354-BCB6-6CA265558202}"/>
    <cellStyle name="20% - Dekorfärg5 7 3 2 2_Apart tables" xfId="49707" xr:uid="{F27DC381-62BE-4100-921B-E41BE4198A19}"/>
    <cellStyle name="20% - Dekorfärg5 7 3 2 3" xfId="36876" xr:uid="{A6D23032-07AF-4A29-8FB1-EE5F3597871D}"/>
    <cellStyle name="20% - Dekorfärg5 7 3 2_3. Loans" xfId="8065" xr:uid="{FD0A6666-FD93-4DA4-BB92-5B3433846317}"/>
    <cellStyle name="20% - Dekorfärg5 7 3 3" xfId="8066" xr:uid="{D5EB0613-80A6-416F-AA5D-C82C8D6825D4}"/>
    <cellStyle name="20% - Dekorfärg5 7 3 3 2" xfId="36878" xr:uid="{D811254D-6709-40DB-8964-8D24C1E892EF}"/>
    <cellStyle name="20% - Dekorfärg5 7 3 3_Apart tables" xfId="49708" xr:uid="{A7F715A1-272A-4154-B7E8-C31C084EB957}"/>
    <cellStyle name="20% - Dekorfärg5 7 3 4" xfId="31823" xr:uid="{02760101-6C39-40DC-AB52-F1B3336F6BEC}"/>
    <cellStyle name="20% - Dekorfärg5 7 3 5" xfId="36875" xr:uid="{7935C975-A4C6-4857-8814-E65EE2DD5E81}"/>
    <cellStyle name="20% - Dekorfärg5 7 3_3. Loans" xfId="8067" xr:uid="{55F58376-F542-4ECD-A83B-68A156CC8444}"/>
    <cellStyle name="20% - Dekorfärg5 7 4" xfId="8068" xr:uid="{79F5BA9F-77B7-479A-8DBD-BF4BBF32BA44}"/>
    <cellStyle name="20% - Dekorfärg5 7 4 2" xfId="8069" xr:uid="{0EC3B5D6-DB29-49D8-BAF4-99026C9BA9E4}"/>
    <cellStyle name="20% - Dekorfärg5 7 4 2 2" xfId="36880" xr:uid="{40B27038-21CF-4AF1-A530-2EA67E40E9C5}"/>
    <cellStyle name="20% - Dekorfärg5 7 4 2_Apart tables" xfId="49709" xr:uid="{2D870928-708A-4167-91EC-E6C717D95212}"/>
    <cellStyle name="20% - Dekorfärg5 7 4 3" xfId="8070" xr:uid="{95240862-EC0C-4D29-AD48-CDA5CD898E79}"/>
    <cellStyle name="20% - Dekorfärg5 7 4 4" xfId="36879" xr:uid="{FF473432-6E24-4590-B4E2-8B7237BBF19B}"/>
    <cellStyle name="20% - Dekorfärg5 7 4_3. Loans" xfId="8071" xr:uid="{F05E3A7D-66FB-4D33-9930-2EC72E64D186}"/>
    <cellStyle name="20% - Dekorfärg5 7 5" xfId="8072" xr:uid="{080F9CDA-1C6F-477B-8C38-198257FB3EEA}"/>
    <cellStyle name="20% - Dekorfärg5 7 5 2" xfId="8073" xr:uid="{484A787E-BB04-4473-90F4-5D6BB5BF08E4}"/>
    <cellStyle name="20% - Dekorfärg5 7 5 3" xfId="8074" xr:uid="{96031679-5D2A-49D8-9F19-8D80768A8A2B}"/>
    <cellStyle name="20% - Dekorfärg5 7 5 4" xfId="36881" xr:uid="{3A53E3E8-F04D-42D6-8BE8-EE974D0FE63B}"/>
    <cellStyle name="20% - Dekorfärg5 7 5_3. Loans" xfId="8075" xr:uid="{890CFD94-29D8-41F8-9EE7-E8346439FE8E}"/>
    <cellStyle name="20% - Dekorfärg5 7 6" xfId="8076" xr:uid="{AC77A480-18E1-4CB4-AB5B-B5AEF1AB757F}"/>
    <cellStyle name="20% - Dekorfärg5 7 6 2" xfId="8077" xr:uid="{9BED8C19-2449-4AA9-A004-000C8756A34D}"/>
    <cellStyle name="20% - Dekorfärg5 7 6 3" xfId="8078" xr:uid="{85D4E1F4-1B54-4CC2-9009-512518E825FE}"/>
    <cellStyle name="20% - Dekorfärg5 7 6 4" xfId="36882" xr:uid="{20B780EA-ACEB-4D2C-9DBA-0E9867459271}"/>
    <cellStyle name="20% - Dekorfärg5 7 6_3. Loans" xfId="8079" xr:uid="{DE5765C7-73E3-4F35-B836-9D06EC8FC30D}"/>
    <cellStyle name="20% - Dekorfärg5 7 7" xfId="8080" xr:uid="{58B7F523-44BE-4FD2-9234-86682B49B7EE}"/>
    <cellStyle name="20% - Dekorfärg5 7 7 2" xfId="8081" xr:uid="{C96A6787-29D6-4AD5-BA39-67724037829F}"/>
    <cellStyle name="20% - Dekorfärg5 7 7 3" xfId="8082" xr:uid="{FED9050C-4A0A-48D9-97BC-21ADBAD9B0AA}"/>
    <cellStyle name="20% - Dekorfärg5 7 7 4" xfId="31824" xr:uid="{D1BBD107-1121-489A-A72D-46818691D2B1}"/>
    <cellStyle name="20% - Dekorfärg5 7 7_CASH 8000" xfId="44946" xr:uid="{796FC876-836B-4EDB-B738-512B09EC838F}"/>
    <cellStyle name="20% - Dekorfärg5 7 8" xfId="8083" xr:uid="{CFEAE7B4-E6C1-4AA7-8D24-92CD8CAAC518}"/>
    <cellStyle name="20% - Dekorfärg5 7 9" xfId="8084" xr:uid="{9EA5CD3C-1E4C-440A-BB7E-039539A7AD01}"/>
    <cellStyle name="20% - Dekorfärg5 7_3. Loans" xfId="8085" xr:uid="{EEA4BC38-6C06-4D14-B75F-E1F793199EF2}"/>
    <cellStyle name="20% - Dekorfärg5 70" xfId="8086" xr:uid="{2089B058-BAA2-4394-9B9C-C3D64FBB9DEA}"/>
    <cellStyle name="20% - Dekorfärg5 71" xfId="8087" xr:uid="{0BAC7C6D-923F-4DEE-998A-AB5E949F7B3F}"/>
    <cellStyle name="20% - Dekorfärg5 72" xfId="8088" xr:uid="{8613E048-EBC8-486B-B849-A0598F28584D}"/>
    <cellStyle name="20% - Dekorfärg5 73" xfId="8089" xr:uid="{1974C898-E7BD-4E40-92D4-F1715391D054}"/>
    <cellStyle name="20% - Dekorfärg5 74" xfId="8090" xr:uid="{7B4788F8-9791-4DFF-854D-96076F82633B}"/>
    <cellStyle name="20% - Dekorfärg5 75" xfId="8091" xr:uid="{27CCA9D5-9311-4FF7-8DC5-259E2AC96124}"/>
    <cellStyle name="20% - Dekorfärg5 75 2" xfId="8092" xr:uid="{78C36B83-754B-45E1-9983-D7584F5B6D37}"/>
    <cellStyle name="20% - Dekorfärg5 75_CASH 8000" xfId="44947" xr:uid="{DA712F75-B7A5-4123-B81F-F8606F311BB6}"/>
    <cellStyle name="20% - Dekorfärg5 76" xfId="8093" xr:uid="{CF72D603-400B-4D16-8F57-9CBC8A21A7DB}"/>
    <cellStyle name="20% - Dekorfärg5 76 2" xfId="8094" xr:uid="{DDB9B7D7-1028-4DDC-BE0C-59ABE8A3BA11}"/>
    <cellStyle name="20% - Dekorfärg5 76_CASH 8000" xfId="44948" xr:uid="{B634FDF9-B614-4239-8B90-A30257E053D0}"/>
    <cellStyle name="20% - Dekorfärg5 77" xfId="8095" xr:uid="{74C6600F-9993-4851-8561-91A4BA22F1F3}"/>
    <cellStyle name="20% - Dekorfärg5 78" xfId="8096" xr:uid="{A8E1B203-6E96-4E2B-9B66-956AD8943568}"/>
    <cellStyle name="20% - Dekorfärg5 79" xfId="44663" xr:uid="{A65C1EB9-91C4-49D7-9BDD-16CE1A54D507}"/>
    <cellStyle name="20% - Dekorfärg5 8" xfId="8097" xr:uid="{CEB93D88-B2BE-4E12-9F25-238FBC7D6CCD}"/>
    <cellStyle name="20% - Dekorfärg5 8 10" xfId="35021" xr:uid="{AE7FD85B-399F-43A5-8828-EC6F922670E1}"/>
    <cellStyle name="20% - Dekorfärg5 8 2" xfId="8098" xr:uid="{7B196A09-A48B-4CDA-A22F-ACE8DB56113A}"/>
    <cellStyle name="20% - Dekorfärg5 8 2 2" xfId="8099" xr:uid="{05CC7659-55F3-4358-A099-A1742EC6F93A}"/>
    <cellStyle name="20% - Dekorfärg5 8 2 2 2" xfId="8100" xr:uid="{63915E31-288D-4BA1-B328-744725A284BE}"/>
    <cellStyle name="20% - Dekorfärg5 8 2 2 2 2" xfId="36884" xr:uid="{06C634F2-FD0C-4C91-976E-AD3968E2A8C1}"/>
    <cellStyle name="20% - Dekorfärg5 8 2 2 2_Apart tables" xfId="49710" xr:uid="{2F3EC284-D251-4C9B-B1A1-142DAC55C034}"/>
    <cellStyle name="20% - Dekorfärg5 8 2 2 3" xfId="31825" xr:uid="{3EBF9DF3-99AC-49D6-9F1D-A3637C2BFDB4}"/>
    <cellStyle name="20% - Dekorfärg5 8 2 2 4" xfId="36883" xr:uid="{D2650C52-4396-4DE0-A467-C0CF6DEAEACB}"/>
    <cellStyle name="20% - Dekorfärg5 8 2 2_3. Loans" xfId="8101" xr:uid="{52E67612-21D6-4F48-BBB7-C26A9614CF0B}"/>
    <cellStyle name="20% - Dekorfärg5 8 2 3" xfId="8102" xr:uid="{1C42D60B-BC4B-4566-85F0-28178B8B1A6E}"/>
    <cellStyle name="20% - Dekorfärg5 8 2 3 2" xfId="8103" xr:uid="{F60F4F29-58B3-4453-84C6-808E947CCF11}"/>
    <cellStyle name="20% - Dekorfärg5 8 2 3 2 2" xfId="36886" xr:uid="{F3FDA4DB-0354-4B24-A6D7-E6F827BCCE59}"/>
    <cellStyle name="20% - Dekorfärg5 8 2 3 2_Apart tables" xfId="49711" xr:uid="{4390C0B1-FBA8-4FA0-9092-873B7BCC7D58}"/>
    <cellStyle name="20% - Dekorfärg5 8 2 3 3" xfId="36885" xr:uid="{9F28A8D2-F84D-4001-8C21-AC9F3D2BD3B7}"/>
    <cellStyle name="20% - Dekorfärg5 8 2 3_3. Loans" xfId="8104" xr:uid="{6FBBD3CE-170E-47C3-A8EE-F8A7A6672275}"/>
    <cellStyle name="20% - Dekorfärg5 8 2 4" xfId="8105" xr:uid="{35BEB7D6-C323-4C41-BC3E-CBD73A958868}"/>
    <cellStyle name="20% - Dekorfärg5 8 2 4 2" xfId="36887" xr:uid="{81AD2D47-376F-4955-BFAB-D3B32CE14CA3}"/>
    <cellStyle name="20% - Dekorfärg5 8 2 4_Apart tables" xfId="49712" xr:uid="{D320036A-AF1A-4680-AE88-01AC819E90F7}"/>
    <cellStyle name="20% - Dekorfärg5 8 2 5" xfId="8106" xr:uid="{F46548B0-D640-4716-8172-DDDC54143F3A}"/>
    <cellStyle name="20% - Dekorfärg5 8 2 5 2" xfId="36888" xr:uid="{A846772D-A4D1-400E-B736-32C80F711CC8}"/>
    <cellStyle name="20% - Dekorfärg5 8 2 5_Apart tables" xfId="49713" xr:uid="{84EC03A0-0C51-4919-A31F-87A8576BB867}"/>
    <cellStyle name="20% - Dekorfärg5 8 2 6" xfId="31826" xr:uid="{CFD541CC-3842-4E8F-8167-364D01C4B80F}"/>
    <cellStyle name="20% - Dekorfärg5 8 2 7" xfId="35022" xr:uid="{529EAA24-9F43-4C8E-846E-F6BAD5094047}"/>
    <cellStyle name="20% - Dekorfärg5 8 2 8" xfId="39469" xr:uid="{4F468760-8A0D-43B1-8D1B-7936B110B7EB}"/>
    <cellStyle name="20% - Dekorfärg5 8 2_3. Loans" xfId="8107" xr:uid="{E0C288F3-2A58-40AF-8950-ADC87737EC14}"/>
    <cellStyle name="20% - Dekorfärg5 8 3" xfId="8108" xr:uid="{D4E9F30D-727A-49D0-8089-47B91C2E1897}"/>
    <cellStyle name="20% - Dekorfärg5 8 3 2" xfId="8109" xr:uid="{BFB74288-98A7-4FA4-8306-C61918B52A12}"/>
    <cellStyle name="20% - Dekorfärg5 8 3 2 2" xfId="8110" xr:uid="{9EA9AD63-3399-4CFB-ABEB-268B76351742}"/>
    <cellStyle name="20% - Dekorfärg5 8 3 2 2 2" xfId="36891" xr:uid="{2DFAE6D5-5F2F-4AFF-99C0-2F2135822888}"/>
    <cellStyle name="20% - Dekorfärg5 8 3 2 2_Apart tables" xfId="49714" xr:uid="{AD8C0852-0843-42B7-BEF8-19E53CDA2885}"/>
    <cellStyle name="20% - Dekorfärg5 8 3 2 3" xfId="36890" xr:uid="{17D25511-0096-407E-83D8-18ACD006FE14}"/>
    <cellStyle name="20% - Dekorfärg5 8 3 2_3. Loans" xfId="8111" xr:uid="{0F78F78A-3074-40A9-8306-BB3743F283CE}"/>
    <cellStyle name="20% - Dekorfärg5 8 3 3" xfId="8112" xr:uid="{D8EEA7EB-726F-420A-A843-5BBC1E25CE83}"/>
    <cellStyle name="20% - Dekorfärg5 8 3 3 2" xfId="36892" xr:uid="{C67C2731-078D-4387-9804-5463DEBC4E69}"/>
    <cellStyle name="20% - Dekorfärg5 8 3 3_Apart tables" xfId="49715" xr:uid="{B3DA10A7-97BB-4149-ABC9-6BA369CA50EF}"/>
    <cellStyle name="20% - Dekorfärg5 8 3 4" xfId="31827" xr:uid="{44067FE6-FF56-4F05-9608-E0449A457EC9}"/>
    <cellStyle name="20% - Dekorfärg5 8 3 5" xfId="36889" xr:uid="{AF8DE36A-5246-4F53-9F8C-9C656703C803}"/>
    <cellStyle name="20% - Dekorfärg5 8 3_3. Loans" xfId="8113" xr:uid="{3B9F3B01-501E-4F56-9785-E6D4F9FC1B09}"/>
    <cellStyle name="20% - Dekorfärg5 8 4" xfId="8114" xr:uid="{9BAB0B86-3B6E-4E7C-A0E1-CEBDC1013E44}"/>
    <cellStyle name="20% - Dekorfärg5 8 4 2" xfId="8115" xr:uid="{A7C8BAFD-C02B-49FF-808F-BBD3DF611042}"/>
    <cellStyle name="20% - Dekorfärg5 8 4 2 2" xfId="36894" xr:uid="{345AEE06-658F-4A8B-9BA1-DF6CBD8E0137}"/>
    <cellStyle name="20% - Dekorfärg5 8 4 2_Apart tables" xfId="49716" xr:uid="{7487A471-4F63-4D7B-AC6B-358C34E542A1}"/>
    <cellStyle name="20% - Dekorfärg5 8 4 3" xfId="8116" xr:uid="{0D54A2B6-0F16-4CC9-97EB-E7417C93B0F6}"/>
    <cellStyle name="20% - Dekorfärg5 8 4 4" xfId="36893" xr:uid="{6246EC84-7EB7-4808-A82D-1E75B48519DA}"/>
    <cellStyle name="20% - Dekorfärg5 8 4_3. Loans" xfId="8117" xr:uid="{5897EC11-5ED9-423C-8AA3-0EF757B681DF}"/>
    <cellStyle name="20% - Dekorfärg5 8 5" xfId="8118" xr:uid="{BA36C14E-1888-4347-858B-DE6C98212756}"/>
    <cellStyle name="20% - Dekorfärg5 8 5 2" xfId="8119" xr:uid="{791A647E-82AC-4778-879D-79032D450D74}"/>
    <cellStyle name="20% - Dekorfärg5 8 5 3" xfId="8120" xr:uid="{AB52EF2E-A0A6-4E71-AE2B-76334C52488B}"/>
    <cellStyle name="20% - Dekorfärg5 8 5 4" xfId="36895" xr:uid="{10031853-F04A-48C4-A5BE-CB792503AA6A}"/>
    <cellStyle name="20% - Dekorfärg5 8 5_3. Loans" xfId="8121" xr:uid="{E7714930-B320-4B84-8A77-F91AB9529AED}"/>
    <cellStyle name="20% - Dekorfärg5 8 6" xfId="8122" xr:uid="{B3E14B4B-566B-4277-A622-6454D73EBB28}"/>
    <cellStyle name="20% - Dekorfärg5 8 6 2" xfId="8123" xr:uid="{64E841C3-B187-45FB-9BF3-EE3459B82289}"/>
    <cellStyle name="20% - Dekorfärg5 8 6 3" xfId="8124" xr:uid="{BD7F83FC-FCE7-4BC2-B6EB-78F16F82CAEA}"/>
    <cellStyle name="20% - Dekorfärg5 8 6 4" xfId="36896" xr:uid="{3A3D0D43-7125-410A-8FAD-862273389731}"/>
    <cellStyle name="20% - Dekorfärg5 8 6_3. Loans" xfId="8125" xr:uid="{D0C447AE-263C-487D-AFF6-D5C1415F6EF1}"/>
    <cellStyle name="20% - Dekorfärg5 8 7" xfId="8126" xr:uid="{834BD426-4CE1-41A0-B224-C1FB3018D058}"/>
    <cellStyle name="20% - Dekorfärg5 8 7 2" xfId="8127" xr:uid="{20D65C57-223B-4645-9D99-CB032B37EB3B}"/>
    <cellStyle name="20% - Dekorfärg5 8 7 3" xfId="8128" xr:uid="{9BFCE0A3-DC40-46B6-8560-11F695FA59A1}"/>
    <cellStyle name="20% - Dekorfärg5 8 7 4" xfId="31828" xr:uid="{1926C226-4251-45BA-BC1D-404F2B958D7F}"/>
    <cellStyle name="20% - Dekorfärg5 8 7_CASH 8000" xfId="44949" xr:uid="{5D45F1E9-2F27-46D3-A121-023D42E03498}"/>
    <cellStyle name="20% - Dekorfärg5 8 8" xfId="8129" xr:uid="{5C251A39-3BF0-4B25-83CB-F485E7C82105}"/>
    <cellStyle name="20% - Dekorfärg5 8 9" xfId="8130" xr:uid="{0B504623-60F6-4EDF-8180-F0A978684432}"/>
    <cellStyle name="20% - Dekorfärg5 8_3. Loans" xfId="8131" xr:uid="{818CFF80-8971-4C60-8F08-CD98A9A9D4AF}"/>
    <cellStyle name="20% - Dekorfärg5 80" xfId="44773" xr:uid="{901B5486-66A3-4E81-A12E-5B4AF9B8E497}"/>
    <cellStyle name="20% - Dekorfärg5 81" xfId="44854" xr:uid="{A9FD62F5-3EA9-4388-9B38-4F6D13DF1910}"/>
    <cellStyle name="20% - Dekorfärg5 9" xfId="8132" xr:uid="{D98A640F-F561-482C-B005-81BCF42589CC}"/>
    <cellStyle name="20% - Dekorfärg5 9 10" xfId="35023" xr:uid="{7E0BF570-E252-44B2-9788-DFBCD29122A9}"/>
    <cellStyle name="20% - Dekorfärg5 9 2" xfId="8133" xr:uid="{198FEE6C-3781-47B1-8B23-C5F55A1BE463}"/>
    <cellStyle name="20% - Dekorfärg5 9 2 2" xfId="8134" xr:uid="{E010F432-1A53-42B6-8947-65214217F0A3}"/>
    <cellStyle name="20% - Dekorfärg5 9 2 2 2" xfId="8135" xr:uid="{06571396-1419-4F03-A78C-D47AC9056BAC}"/>
    <cellStyle name="20% - Dekorfärg5 9 2 2 2 2" xfId="36898" xr:uid="{11924734-FA05-4E42-ADCA-467BA804FD51}"/>
    <cellStyle name="20% - Dekorfärg5 9 2 2 2_Apart tables" xfId="49717" xr:uid="{4050B5C9-A800-43AB-8902-977368BCD03F}"/>
    <cellStyle name="20% - Dekorfärg5 9 2 2 3" xfId="31829" xr:uid="{7717385C-5503-4A1A-82DB-D964D914F5D4}"/>
    <cellStyle name="20% - Dekorfärg5 9 2 2 4" xfId="36897" xr:uid="{0EB95E5F-F841-4E3A-A7DF-BB9B3EC47E02}"/>
    <cellStyle name="20% - Dekorfärg5 9 2 2_3. Loans" xfId="8136" xr:uid="{4AB0DF8F-9A5E-4A27-940C-0DE4E0CB8F60}"/>
    <cellStyle name="20% - Dekorfärg5 9 2 3" xfId="8137" xr:uid="{2368FA9E-FCC0-41C5-B428-D73159D76DBB}"/>
    <cellStyle name="20% - Dekorfärg5 9 2 3 2" xfId="8138" xr:uid="{0444871E-AE47-415A-B6D3-0BDDC53FDB7D}"/>
    <cellStyle name="20% - Dekorfärg5 9 2 3 2 2" xfId="36900" xr:uid="{5866D95C-FCBC-4C40-BCF1-82F91AED0C12}"/>
    <cellStyle name="20% - Dekorfärg5 9 2 3 2_Apart tables" xfId="49718" xr:uid="{24619C37-D451-4076-B6EB-85166340C5C1}"/>
    <cellStyle name="20% - Dekorfärg5 9 2 3 3" xfId="36899" xr:uid="{9846662D-5744-4059-AE69-426DDB7A8300}"/>
    <cellStyle name="20% - Dekorfärg5 9 2 3_3. Loans" xfId="8139" xr:uid="{F422921C-B2E7-4735-A673-C0BC2481F655}"/>
    <cellStyle name="20% - Dekorfärg5 9 2 4" xfId="8140" xr:uid="{4E87ADA1-592A-437A-8512-01E7F93DE68A}"/>
    <cellStyle name="20% - Dekorfärg5 9 2 4 2" xfId="36901" xr:uid="{E5A7BFD1-5816-448F-AA90-34EA16EF9C41}"/>
    <cellStyle name="20% - Dekorfärg5 9 2 4_Apart tables" xfId="49719" xr:uid="{B4F562CC-6452-42B7-AC00-572AD6B12A2C}"/>
    <cellStyle name="20% - Dekorfärg5 9 2 5" xfId="8141" xr:uid="{65CBA45E-1A50-4AE5-9008-A1639C3728E9}"/>
    <cellStyle name="20% - Dekorfärg5 9 2 5 2" xfId="36902" xr:uid="{2DC066FD-A13F-4F76-AC63-E20A284A0E69}"/>
    <cellStyle name="20% - Dekorfärg5 9 2 5_Apart tables" xfId="49720" xr:uid="{C2E273BC-7625-46C9-B643-AAF32B5F89A9}"/>
    <cellStyle name="20% - Dekorfärg5 9 2 6" xfId="31830" xr:uid="{9DB13A1D-5BF6-45CD-9914-DC74386B4666}"/>
    <cellStyle name="20% - Dekorfärg5 9 2 7" xfId="35024" xr:uid="{7E5F537A-512A-4FB7-95B9-5C7274EC302A}"/>
    <cellStyle name="20% - Dekorfärg5 9 2 8" xfId="39468" xr:uid="{6238B615-8CB5-4F3C-81E7-82E86455BC24}"/>
    <cellStyle name="20% - Dekorfärg5 9 2_3. Loans" xfId="8142" xr:uid="{C16D8F1C-2613-4319-9DBC-1AFBFA1BAB88}"/>
    <cellStyle name="20% - Dekorfärg5 9 3" xfId="8143" xr:uid="{F67FB831-13C5-44BC-93F0-91F362E7D0D2}"/>
    <cellStyle name="20% - Dekorfärg5 9 3 2" xfId="8144" xr:uid="{EAFF2F2B-F850-45AC-8FD3-B88BC639CBFE}"/>
    <cellStyle name="20% - Dekorfärg5 9 3 2 2" xfId="8145" xr:uid="{C933D673-23D3-48CA-9871-4919BE2BEDA7}"/>
    <cellStyle name="20% - Dekorfärg5 9 3 2 2 2" xfId="36905" xr:uid="{2C2D3064-633E-4CE5-87E8-D393BA0E7F13}"/>
    <cellStyle name="20% - Dekorfärg5 9 3 2 2_Apart tables" xfId="49721" xr:uid="{009F5D30-0D13-4FF4-8A60-2DAB3EBB2C86}"/>
    <cellStyle name="20% - Dekorfärg5 9 3 2 3" xfId="36904" xr:uid="{8A7FCFBA-E2FF-4EB3-8D40-1E14EF4AF47F}"/>
    <cellStyle name="20% - Dekorfärg5 9 3 2_3. Loans" xfId="8146" xr:uid="{7063A791-F742-4271-917F-99CDE6023219}"/>
    <cellStyle name="20% - Dekorfärg5 9 3 3" xfId="8147" xr:uid="{74E644DC-AE42-485C-9D22-A166A95A0BFF}"/>
    <cellStyle name="20% - Dekorfärg5 9 3 3 2" xfId="36906" xr:uid="{3E668034-98EE-4A77-A076-DFC4C91CF6A8}"/>
    <cellStyle name="20% - Dekorfärg5 9 3 3_Apart tables" xfId="49722" xr:uid="{A5679C2D-2DC0-4978-8AF7-4F4007A0CDD9}"/>
    <cellStyle name="20% - Dekorfärg5 9 3 4" xfId="31831" xr:uid="{3E5C72B8-425C-4F57-AD7B-1DBB0E7F6827}"/>
    <cellStyle name="20% - Dekorfärg5 9 3 5" xfId="36903" xr:uid="{E0FD6CB2-B1F8-41EA-8EAD-BC1EED0CCC1E}"/>
    <cellStyle name="20% - Dekorfärg5 9 3_3. Loans" xfId="8148" xr:uid="{A097BE47-1F04-47F8-8335-E0B1840A3E5C}"/>
    <cellStyle name="20% - Dekorfärg5 9 4" xfId="8149" xr:uid="{CBDC2C7B-B8BB-4CB6-A8A9-D48D15FF0DE1}"/>
    <cellStyle name="20% - Dekorfärg5 9 4 2" xfId="8150" xr:uid="{C3A609DF-5A06-4DC7-8BC9-2AECA8FD5D3E}"/>
    <cellStyle name="20% - Dekorfärg5 9 4 2 2" xfId="36908" xr:uid="{24AD0EAF-4956-4C9B-984F-81909FF51867}"/>
    <cellStyle name="20% - Dekorfärg5 9 4 2_Apart tables" xfId="49723" xr:uid="{BC8B24BD-A171-4806-B05A-5D28028A787C}"/>
    <cellStyle name="20% - Dekorfärg5 9 4 3" xfId="8151" xr:uid="{D7F622CC-6AC2-4A37-B548-656E6379FB26}"/>
    <cellStyle name="20% - Dekorfärg5 9 4 4" xfId="36907" xr:uid="{AE427623-51C0-42C1-BF1D-06ACE0B313C7}"/>
    <cellStyle name="20% - Dekorfärg5 9 4_3. Loans" xfId="8152" xr:uid="{B0B11C84-6CE6-4A75-8F47-B8C874611B55}"/>
    <cellStyle name="20% - Dekorfärg5 9 5" xfId="8153" xr:uid="{1B042383-6476-4C09-9F0B-7CF44D32761A}"/>
    <cellStyle name="20% - Dekorfärg5 9 5 2" xfId="8154" xr:uid="{8CC74F29-45D0-466C-9232-32391A2F4430}"/>
    <cellStyle name="20% - Dekorfärg5 9 5 3" xfId="8155" xr:uid="{0CA7CEC9-A345-4768-BF7B-0D9CBD88525D}"/>
    <cellStyle name="20% - Dekorfärg5 9 5 4" xfId="36909" xr:uid="{5A498370-6544-4B11-80E8-786BB047F75C}"/>
    <cellStyle name="20% - Dekorfärg5 9 5_3. Loans" xfId="8156" xr:uid="{426DF4A4-A070-4FB7-A79F-0D6FACA85BEF}"/>
    <cellStyle name="20% - Dekorfärg5 9 6" xfId="8157" xr:uid="{DCEAD829-8D15-41BD-8DB1-CAE83986BE78}"/>
    <cellStyle name="20% - Dekorfärg5 9 6 2" xfId="8158" xr:uid="{BA375929-A4B9-4E5F-8EC4-4D25D4EACE77}"/>
    <cellStyle name="20% - Dekorfärg5 9 6 3" xfId="8159" xr:uid="{FCD0F4CA-B9CC-4AB1-992F-DA14307EF21E}"/>
    <cellStyle name="20% - Dekorfärg5 9 6 4" xfId="36910" xr:uid="{A8380AB3-3A8E-4B27-98A7-C4D2E240E581}"/>
    <cellStyle name="20% - Dekorfärg5 9 6_3. Loans" xfId="8160" xr:uid="{7F7CB374-3413-41A7-8EE9-EFAF5D668844}"/>
    <cellStyle name="20% - Dekorfärg5 9 7" xfId="8161" xr:uid="{71E2CFC0-4A3F-4063-B97C-313718790323}"/>
    <cellStyle name="20% - Dekorfärg5 9 7 2" xfId="8162" xr:uid="{5B55C3BD-F934-4971-84A2-FC2AC20A9F25}"/>
    <cellStyle name="20% - Dekorfärg5 9 7 3" xfId="8163" xr:uid="{FEDAE545-5BEE-4089-8BE4-68C0E80CB38A}"/>
    <cellStyle name="20% - Dekorfärg5 9 7 4" xfId="31832" xr:uid="{4FCF4AA7-41EE-4CEC-8247-07024CBFCA70}"/>
    <cellStyle name="20% - Dekorfärg5 9 7_CASH 8000" xfId="44950" xr:uid="{E44A6FF8-9451-4BF6-BA85-D9D8C948011A}"/>
    <cellStyle name="20% - Dekorfärg5 9 8" xfId="8164" xr:uid="{9FBFBB70-A664-409E-A9F0-ACF8861038E6}"/>
    <cellStyle name="20% - Dekorfärg5 9 9" xfId="8165" xr:uid="{16727759-D2E2-4815-A751-F9035414798C}"/>
    <cellStyle name="20% - Dekorfärg5 9_3. Loans" xfId="8166" xr:uid="{C1BEAE02-5679-426F-BD1C-851C74B64C52}"/>
    <cellStyle name="20% - Dekorfärg6" xfId="50822" xr:uid="{11B9625E-CAC0-442A-BA90-27F138F9B3B6}"/>
    <cellStyle name="20% - Dekorfärg6 10" xfId="8167" xr:uid="{EB421469-FBF1-493B-A5B0-D601A87E4C39}"/>
    <cellStyle name="20% - Dekorfärg6 10 10" xfId="35025" xr:uid="{0D7E8DEE-4CE6-40F9-BC1E-2598588BA95D}"/>
    <cellStyle name="20% - Dekorfärg6 10 2" xfId="8168" xr:uid="{9A18C3A0-2848-44DF-8B77-BFC4BE50E161}"/>
    <cellStyle name="20% - Dekorfärg6 10 2 2" xfId="8169" xr:uid="{58BE3623-9461-4800-BE21-C991943A8770}"/>
    <cellStyle name="20% - Dekorfärg6 10 2 2 2" xfId="8170" xr:uid="{498B2076-402D-4A99-A97F-9DD80C399749}"/>
    <cellStyle name="20% - Dekorfärg6 10 2 2 2 2" xfId="36912" xr:uid="{6371B1E2-3AB8-47E6-BBFA-ECA85C001279}"/>
    <cellStyle name="20% - Dekorfärg6 10 2 2 2_Apart tables" xfId="49724" xr:uid="{E0C73150-D429-47E8-AC0E-7BB8F6C18316}"/>
    <cellStyle name="20% - Dekorfärg6 10 2 2 3" xfId="31833" xr:uid="{CE20B84D-F764-4440-94A9-05CDCB6B1267}"/>
    <cellStyle name="20% - Dekorfärg6 10 2 2 4" xfId="36911" xr:uid="{DE6106C6-4145-4CA4-BDBF-2F593AB00A3A}"/>
    <cellStyle name="20% - Dekorfärg6 10 2 2_3. Loans" xfId="8171" xr:uid="{6E9B48D4-11BF-4D7F-B5D7-B6401379DD2B}"/>
    <cellStyle name="20% - Dekorfärg6 10 2 3" xfId="8172" xr:uid="{2527ACFB-F102-4677-A749-DC081B06F01B}"/>
    <cellStyle name="20% - Dekorfärg6 10 2 3 2" xfId="8173" xr:uid="{A3604398-6A45-4E63-BED1-960EE4650720}"/>
    <cellStyle name="20% - Dekorfärg6 10 2 3 2 2" xfId="36914" xr:uid="{3F72D250-E45B-40EF-8EC5-346820A2304A}"/>
    <cellStyle name="20% - Dekorfärg6 10 2 3 2_Apart tables" xfId="49725" xr:uid="{1D937312-E95A-4879-AD27-8E4F80817B8E}"/>
    <cellStyle name="20% - Dekorfärg6 10 2 3 3" xfId="36913" xr:uid="{85C13833-6C03-4980-92D9-273252C9BDD1}"/>
    <cellStyle name="20% - Dekorfärg6 10 2 3_3. Loans" xfId="8174" xr:uid="{1E181CC6-0750-4A6C-B0E7-76BA0CED5E18}"/>
    <cellStyle name="20% - Dekorfärg6 10 2 4" xfId="8175" xr:uid="{7557A955-DC64-4F3A-89D3-DA6B6D38C26F}"/>
    <cellStyle name="20% - Dekorfärg6 10 2 4 2" xfId="36915" xr:uid="{00CFC481-C8DF-4237-B702-C56A68BB3195}"/>
    <cellStyle name="20% - Dekorfärg6 10 2 4_Apart tables" xfId="49726" xr:uid="{5BA0D79B-9F43-4523-984C-6A1EC7F71B9D}"/>
    <cellStyle name="20% - Dekorfärg6 10 2 5" xfId="8176" xr:uid="{97EE2CCD-3F30-42D4-84B7-FEDE7F0FD675}"/>
    <cellStyle name="20% - Dekorfärg6 10 2 5 2" xfId="36916" xr:uid="{67B1BB88-18BD-4185-95E1-295030A6E7AA}"/>
    <cellStyle name="20% - Dekorfärg6 10 2 5_Apart tables" xfId="49727" xr:uid="{345ABA48-5321-4888-B94E-E7D254A40D61}"/>
    <cellStyle name="20% - Dekorfärg6 10 2 6" xfId="31834" xr:uid="{5DDC8A90-5B42-4EEB-A27D-BAEBF9DB8A2B}"/>
    <cellStyle name="20% - Dekorfärg6 10 2 7" xfId="35026" xr:uid="{23E140F2-11D3-4C4A-A7D6-644F77A5544E}"/>
    <cellStyle name="20% - Dekorfärg6 10 2 8" xfId="39467" xr:uid="{0FAB8374-C679-4D4A-8F81-DDDA4DB67BA6}"/>
    <cellStyle name="20% - Dekorfärg6 10 2_3. Loans" xfId="8177" xr:uid="{CB077D32-C861-4450-ACA2-2314C694BBAA}"/>
    <cellStyle name="20% - Dekorfärg6 10 3" xfId="8178" xr:uid="{785CCB76-6F9D-4B14-BE9B-68EB330B8615}"/>
    <cellStyle name="20% - Dekorfärg6 10 3 2" xfId="8179" xr:uid="{8892DFD0-5331-48EF-995F-2468DE70404D}"/>
    <cellStyle name="20% - Dekorfärg6 10 3 2 2" xfId="8180" xr:uid="{0AB1F656-553E-4756-914C-74D8689F44BD}"/>
    <cellStyle name="20% - Dekorfärg6 10 3 2 2 2" xfId="36919" xr:uid="{2FED7E1C-A28F-4AE3-A908-C6011A4FFCDD}"/>
    <cellStyle name="20% - Dekorfärg6 10 3 2 2_Apart tables" xfId="49728" xr:uid="{262D3C57-5399-4C45-81DE-89308169D751}"/>
    <cellStyle name="20% - Dekorfärg6 10 3 2 3" xfId="36918" xr:uid="{C6799CC5-8922-4501-9814-557ED2221879}"/>
    <cellStyle name="20% - Dekorfärg6 10 3 2_3. Loans" xfId="8181" xr:uid="{28C69523-F4D1-4BB7-9719-ADB584667E5A}"/>
    <cellStyle name="20% - Dekorfärg6 10 3 3" xfId="8182" xr:uid="{DB4F2C29-7AC5-4974-B5BB-406669186B80}"/>
    <cellStyle name="20% - Dekorfärg6 10 3 3 2" xfId="36920" xr:uid="{31754E43-1977-4A32-9848-2BE1D76614F4}"/>
    <cellStyle name="20% - Dekorfärg6 10 3 3_Apart tables" xfId="49729" xr:uid="{A944C4FB-A368-4B56-A80D-E0EDF5C42E34}"/>
    <cellStyle name="20% - Dekorfärg6 10 3 4" xfId="31835" xr:uid="{46B61EE0-FA71-4261-8190-2CA6C6D62613}"/>
    <cellStyle name="20% - Dekorfärg6 10 3 5" xfId="36917" xr:uid="{0B12A0F0-817B-41F0-89E3-2CA6C4BDE449}"/>
    <cellStyle name="20% - Dekorfärg6 10 3_3. Loans" xfId="8183" xr:uid="{5B17E69C-CDE9-4FD4-B406-A2EBBA9AD4F0}"/>
    <cellStyle name="20% - Dekorfärg6 10 4" xfId="8184" xr:uid="{1B76D1DF-3E2B-4E2A-9F0D-D424B9EF3211}"/>
    <cellStyle name="20% - Dekorfärg6 10 4 2" xfId="8185" xr:uid="{0E45656A-BBF5-4C68-B0C6-85290C07A5C4}"/>
    <cellStyle name="20% - Dekorfärg6 10 4 2 2" xfId="36922" xr:uid="{3AC97B4C-0889-4CC5-9CEA-140B4E4EA4DC}"/>
    <cellStyle name="20% - Dekorfärg6 10 4 2_Apart tables" xfId="49730" xr:uid="{ACB6023F-C6C8-4F16-8802-4E7F89A2BDA2}"/>
    <cellStyle name="20% - Dekorfärg6 10 4 3" xfId="8186" xr:uid="{65902AB6-D5C0-4230-8B82-050F44C856E9}"/>
    <cellStyle name="20% - Dekorfärg6 10 4 4" xfId="36921" xr:uid="{DF7545A6-C303-4B48-943C-67CFDF61BB9A}"/>
    <cellStyle name="20% - Dekorfärg6 10 4_3. Loans" xfId="8187" xr:uid="{8256EEBA-20CE-4160-A955-10AF31A668AA}"/>
    <cellStyle name="20% - Dekorfärg6 10 5" xfId="8188" xr:uid="{8F3F85D5-7D33-4B1B-8A06-4C75BA921384}"/>
    <cellStyle name="20% - Dekorfärg6 10 5 2" xfId="8189" xr:uid="{4CFEAB66-7AEC-473D-AD43-FAF9482E624F}"/>
    <cellStyle name="20% - Dekorfärg6 10 5 3" xfId="8190" xr:uid="{7B73286E-E3CD-4E35-96D9-0426613E3A4C}"/>
    <cellStyle name="20% - Dekorfärg6 10 5 4" xfId="36923" xr:uid="{A7E35FCD-443C-46A8-9164-D2CADAF8005C}"/>
    <cellStyle name="20% - Dekorfärg6 10 5_3. Loans" xfId="8191" xr:uid="{B8320125-BF9B-489D-B7E1-A7B08875B4D0}"/>
    <cellStyle name="20% - Dekorfärg6 10 6" xfId="8192" xr:uid="{3C63F1A7-9B77-440B-91EC-BBE021A52025}"/>
    <cellStyle name="20% - Dekorfärg6 10 6 2" xfId="8193" xr:uid="{708548A1-8BCC-4D75-B270-A1D4D6F28E4C}"/>
    <cellStyle name="20% - Dekorfärg6 10 6 3" xfId="8194" xr:uid="{1D41FBB9-D558-4640-A872-81F9657FEE16}"/>
    <cellStyle name="20% - Dekorfärg6 10 6 4" xfId="36924" xr:uid="{100C8829-482F-4D0C-99C6-069BAB9FACAA}"/>
    <cellStyle name="20% - Dekorfärg6 10 6_3. Loans" xfId="8195" xr:uid="{0AC4C28A-960A-46A0-A5F8-CD27553651AE}"/>
    <cellStyle name="20% - Dekorfärg6 10 7" xfId="8196" xr:uid="{29BAD9C9-3925-4456-B0F5-E61ABC0E155E}"/>
    <cellStyle name="20% - Dekorfärg6 10 7 2" xfId="8197" xr:uid="{BB6C8F8B-A14C-4306-B816-42A959A60135}"/>
    <cellStyle name="20% - Dekorfärg6 10 7 3" xfId="8198" xr:uid="{0865A799-546B-4976-8155-78EE717987EF}"/>
    <cellStyle name="20% - Dekorfärg6 10 7 4" xfId="31836" xr:uid="{29F5566E-9E37-41C3-9A15-D665C9310465}"/>
    <cellStyle name="20% - Dekorfärg6 10 7_CASH 8000" xfId="44951" xr:uid="{89BCF84D-30D4-40A7-9393-9108C13893E1}"/>
    <cellStyle name="20% - Dekorfärg6 10 8" xfId="8199" xr:uid="{608F404A-7F1F-42F8-B1C1-C779C44D4F4F}"/>
    <cellStyle name="20% - Dekorfärg6 10 9" xfId="8200" xr:uid="{323DE07A-C2D9-44BF-A3DB-43373DA8159E}"/>
    <cellStyle name="20% - Dekorfärg6 10_3. Loans" xfId="8201" xr:uid="{09ACA1AA-E4D7-4958-859F-968B801F8699}"/>
    <cellStyle name="20% - Dekorfärg6 11" xfId="8202" xr:uid="{F008DC48-7FA7-4B82-8F29-EA34E0F9E57B}"/>
    <cellStyle name="20% - Dekorfärg6 11 10" xfId="35027" xr:uid="{38156290-1787-4C6F-8366-7A197B2B1F8B}"/>
    <cellStyle name="20% - Dekorfärg6 11 2" xfId="8203" xr:uid="{3AA29B1A-756A-4218-BC31-CDC8B1A00AA3}"/>
    <cellStyle name="20% - Dekorfärg6 11 2 2" xfId="8204" xr:uid="{B5B3140A-C793-4094-ACBA-83268DC863C2}"/>
    <cellStyle name="20% - Dekorfärg6 11 2 2 2" xfId="8205" xr:uid="{05C65938-5A93-4514-9FA6-306A137BD206}"/>
    <cellStyle name="20% - Dekorfärg6 11 2 2 2 2" xfId="36927" xr:uid="{933DB291-E6A2-4ACA-B985-3A98C80098C1}"/>
    <cellStyle name="20% - Dekorfärg6 11 2 2 2_Apart tables" xfId="49731" xr:uid="{C5C09073-3AF3-4877-AD0B-781AA8DB9657}"/>
    <cellStyle name="20% - Dekorfärg6 11 2 2 3" xfId="36926" xr:uid="{712E7A50-D01A-4BC5-B61F-6207A93E123A}"/>
    <cellStyle name="20% - Dekorfärg6 11 2 2_3. Loans" xfId="8206" xr:uid="{58742024-EFFA-4A3B-B266-E7237EDF51E6}"/>
    <cellStyle name="20% - Dekorfärg6 11 2 3" xfId="8207" xr:uid="{265B41C0-BFF6-4835-AB33-F3617AB0541F}"/>
    <cellStyle name="20% - Dekorfärg6 11 2 3 2" xfId="36928" xr:uid="{A10036AC-5D1C-4594-8C6A-E082C85002CE}"/>
    <cellStyle name="20% - Dekorfärg6 11 2 3_Apart tables" xfId="49732" xr:uid="{6C745BE0-50BA-48A6-883E-6A733851D6E0}"/>
    <cellStyle name="20% - Dekorfärg6 11 2 4" xfId="31837" xr:uid="{75FDB96F-1BFF-47DF-AC13-424B65AE99CF}"/>
    <cellStyle name="20% - Dekorfärg6 11 2 5" xfId="36925" xr:uid="{2AA68538-736B-498C-8F58-8D7BB81E72DA}"/>
    <cellStyle name="20% - Dekorfärg6 11 2_3. Loans" xfId="8208" xr:uid="{D487B838-DFD3-4E49-B419-81F5D51A6041}"/>
    <cellStyle name="20% - Dekorfärg6 11 3" xfId="8209" xr:uid="{3730F509-AAD2-4FA1-87AC-AB67718DC532}"/>
    <cellStyle name="20% - Dekorfärg6 11 3 2" xfId="8210" xr:uid="{FDB082C7-477A-44FF-8508-6D808F0B53CE}"/>
    <cellStyle name="20% - Dekorfärg6 11 3 2 2" xfId="36930" xr:uid="{BE58232F-CE58-4241-B3BF-A773477BD329}"/>
    <cellStyle name="20% - Dekorfärg6 11 3 2_Apart tables" xfId="49733" xr:uid="{C7693DCF-7E3E-438C-B419-1754BFCC04E9}"/>
    <cellStyle name="20% - Dekorfärg6 11 3 3" xfId="8211" xr:uid="{2F844B70-7CA4-40A2-8B63-E121D420A8D2}"/>
    <cellStyle name="20% - Dekorfärg6 11 3 4" xfId="36929" xr:uid="{DB78BDAE-BF1E-4A6D-9357-9D33709C2866}"/>
    <cellStyle name="20% - Dekorfärg6 11 3_3. Loans" xfId="8212" xr:uid="{2E1020C0-C00C-447F-81EA-EE7A1B723C8A}"/>
    <cellStyle name="20% - Dekorfärg6 11 4" xfId="8213" xr:uid="{991B86A7-CF1A-4438-9C68-910AC9740B79}"/>
    <cellStyle name="20% - Dekorfärg6 11 4 2" xfId="8214" xr:uid="{D1567C77-E89B-4308-8185-72999FCA8CA2}"/>
    <cellStyle name="20% - Dekorfärg6 11 4 3" xfId="8215" xr:uid="{617261F7-3A46-4583-B4D1-074A029F6DE5}"/>
    <cellStyle name="20% - Dekorfärg6 11 4 4" xfId="36931" xr:uid="{89E55C19-468C-4225-ABE6-F5728D7B7913}"/>
    <cellStyle name="20% - Dekorfärg6 11 4_3. Loans" xfId="8216" xr:uid="{2474EC2E-368A-4040-86C7-92C425B1EDA9}"/>
    <cellStyle name="20% - Dekorfärg6 11 5" xfId="8217" xr:uid="{DFBA7B34-9E14-42A0-A557-506A6AA7C4DC}"/>
    <cellStyle name="20% - Dekorfärg6 11 5 2" xfId="8218" xr:uid="{4C17EEE8-7497-4B57-B8A3-5AD250296BBE}"/>
    <cellStyle name="20% - Dekorfärg6 11 5 3" xfId="8219" xr:uid="{0161A3B3-9EDF-4ADB-AFEA-CE364913994F}"/>
    <cellStyle name="20% - Dekorfärg6 11 5 4" xfId="36932" xr:uid="{7BDF3C09-30AE-4C6D-891B-111780485386}"/>
    <cellStyle name="20% - Dekorfärg6 11 5_3. Loans" xfId="8220" xr:uid="{32A4F439-C315-4761-B564-91C3BDCB122C}"/>
    <cellStyle name="20% - Dekorfärg6 11 6" xfId="8221" xr:uid="{68C4CA08-0F64-49B6-A0EC-D1720F013CF6}"/>
    <cellStyle name="20% - Dekorfärg6 11 6 2" xfId="8222" xr:uid="{52E5E1CF-61C7-418E-B1C1-64AC768482B1}"/>
    <cellStyle name="20% - Dekorfärg6 11 6 3" xfId="8223" xr:uid="{B6BFDBFE-E49D-4DAB-8839-3A64EA1D49E4}"/>
    <cellStyle name="20% - Dekorfärg6 11 6 4" xfId="31838" xr:uid="{F40872E6-4837-45ED-8F6B-B33542D9E98C}"/>
    <cellStyle name="20% - Dekorfärg6 11 6_CASH 8000" xfId="44952" xr:uid="{58F213E2-231D-4910-86FA-E96DDCEDC3CF}"/>
    <cellStyle name="20% - Dekorfärg6 11 7" xfId="8224" xr:uid="{E786C945-F508-4300-B86E-41859C4D7D97}"/>
    <cellStyle name="20% - Dekorfärg6 11 7 2" xfId="8225" xr:uid="{8FE9F907-95E5-4D38-94F7-B7C96D07AF44}"/>
    <cellStyle name="20% - Dekorfärg6 11 7 3" xfId="8226" xr:uid="{D3B4BC2B-E93A-440A-978E-6F6CDCA5F27E}"/>
    <cellStyle name="20% - Dekorfärg6 11 7_CASH 8000" xfId="44953" xr:uid="{D63A23E1-D5EE-4803-949D-C94CC75BD062}"/>
    <cellStyle name="20% - Dekorfärg6 11 8" xfId="8227" xr:uid="{04E20FC0-281C-4E48-A66C-A7383C288E58}"/>
    <cellStyle name="20% - Dekorfärg6 11 9" xfId="8228" xr:uid="{7C8562B7-FBD8-4223-8208-39C308F2D1D4}"/>
    <cellStyle name="20% - Dekorfärg6 11_3. Loans" xfId="8229" xr:uid="{C0A31B06-4A64-4880-AD06-21C07570F465}"/>
    <cellStyle name="20% - Dekorfärg6 12" xfId="8230" xr:uid="{5B20CA57-BD84-4E1E-BBB2-377CA06B2BC0}"/>
    <cellStyle name="20% - Dekorfärg6 12 10" xfId="35028" xr:uid="{EA6564D1-6014-4E46-8AE5-E81C8F13D234}"/>
    <cellStyle name="20% - Dekorfärg6 12 2" xfId="8231" xr:uid="{54591506-807C-4860-A7AF-A19E78E2AC85}"/>
    <cellStyle name="20% - Dekorfärg6 12 2 2" xfId="8232" xr:uid="{CB18742A-0961-43E1-A090-C3545BC77866}"/>
    <cellStyle name="20% - Dekorfärg6 12 2 2 2" xfId="8233" xr:uid="{3BB361CB-98B0-4BCB-8D98-CEA2402A705E}"/>
    <cellStyle name="20% - Dekorfärg6 12 2 2 2 2" xfId="36935" xr:uid="{664930D7-F460-4E00-BF59-B5E09FCBF994}"/>
    <cellStyle name="20% - Dekorfärg6 12 2 2 2_Apart tables" xfId="49734" xr:uid="{85434361-92F3-4047-9BA0-58B91B6FFF0C}"/>
    <cellStyle name="20% - Dekorfärg6 12 2 2 3" xfId="36934" xr:uid="{65E6C0E2-22C6-4C7E-BCF9-14D343425DB5}"/>
    <cellStyle name="20% - Dekorfärg6 12 2 2_3. Loans" xfId="8234" xr:uid="{3BFD1CEE-D85E-4CCA-A8F3-134FC200A5E4}"/>
    <cellStyle name="20% - Dekorfärg6 12 2 3" xfId="8235" xr:uid="{42FE3F93-7F85-42E1-99DD-B8765BE662D0}"/>
    <cellStyle name="20% - Dekorfärg6 12 2 3 2" xfId="36936" xr:uid="{DAFE0585-079E-4798-8B97-90E16766ACF8}"/>
    <cellStyle name="20% - Dekorfärg6 12 2 3_Apart tables" xfId="49735" xr:uid="{C4749820-0E20-4895-9B3F-67E0E628C16F}"/>
    <cellStyle name="20% - Dekorfärg6 12 2 4" xfId="31839" xr:uid="{AE5D32A1-810F-4668-897E-FB38FB6F9E53}"/>
    <cellStyle name="20% - Dekorfärg6 12 2 5" xfId="36933" xr:uid="{064A519D-E131-4F74-90FB-35F11726CB8B}"/>
    <cellStyle name="20% - Dekorfärg6 12 2_3. Loans" xfId="8236" xr:uid="{811C359E-3442-4413-85AF-512FB8720508}"/>
    <cellStyle name="20% - Dekorfärg6 12 3" xfId="8237" xr:uid="{F5A14325-5A79-4376-9591-FE440D05A691}"/>
    <cellStyle name="20% - Dekorfärg6 12 3 2" xfId="8238" xr:uid="{D8113B98-F30B-4CBD-BD08-E1E62A9AB82C}"/>
    <cellStyle name="20% - Dekorfärg6 12 3 2 2" xfId="36938" xr:uid="{086C9933-388C-407C-818C-374EC225E19E}"/>
    <cellStyle name="20% - Dekorfärg6 12 3 2_Apart tables" xfId="49736" xr:uid="{870459A8-2A8D-49A0-A17F-5C8D06FCCE5B}"/>
    <cellStyle name="20% - Dekorfärg6 12 3 3" xfId="8239" xr:uid="{ED245C19-32F8-4F26-9072-D63AE3FE80B5}"/>
    <cellStyle name="20% - Dekorfärg6 12 3 4" xfId="36937" xr:uid="{D4457FA6-A4E9-493D-9A95-149C6C3A1D16}"/>
    <cellStyle name="20% - Dekorfärg6 12 3_3. Loans" xfId="8240" xr:uid="{A3E22104-4D7E-4BFD-BC5A-49F23885948A}"/>
    <cellStyle name="20% - Dekorfärg6 12 4" xfId="8241" xr:uid="{866B70D2-2A63-447C-A49A-799307FC26E6}"/>
    <cellStyle name="20% - Dekorfärg6 12 4 2" xfId="8242" xr:uid="{E0B52D67-2920-4DF9-9C68-8E45FFCF3B5F}"/>
    <cellStyle name="20% - Dekorfärg6 12 4 3" xfId="8243" xr:uid="{D6A97B9B-0BEB-4CC5-AFA7-83ACA58B5D17}"/>
    <cellStyle name="20% - Dekorfärg6 12 4 4" xfId="36939" xr:uid="{E0439B6B-6EAB-47D1-8846-7634D5D90219}"/>
    <cellStyle name="20% - Dekorfärg6 12 4_3. Loans" xfId="8244" xr:uid="{6AC050B7-4A69-4D77-8648-BBEA186A80C7}"/>
    <cellStyle name="20% - Dekorfärg6 12 5" xfId="8245" xr:uid="{0034CC07-0E23-47FB-8263-7692A3406D0C}"/>
    <cellStyle name="20% - Dekorfärg6 12 5 2" xfId="8246" xr:uid="{3ABA2C43-733F-42C6-8DE6-EA91B21B061E}"/>
    <cellStyle name="20% - Dekorfärg6 12 5 3" xfId="8247" xr:uid="{1D625B35-FB9B-4371-A07F-6438E0DF47AC}"/>
    <cellStyle name="20% - Dekorfärg6 12 5 4" xfId="36940" xr:uid="{0C246D4D-2696-4C82-89E7-9E788588E15E}"/>
    <cellStyle name="20% - Dekorfärg6 12 5_3. Loans" xfId="8248" xr:uid="{466B39B6-C55D-4E2E-8DEA-61A8E43689E8}"/>
    <cellStyle name="20% - Dekorfärg6 12 6" xfId="8249" xr:uid="{12979037-9690-4D7B-BAB9-4E6AF2E779BC}"/>
    <cellStyle name="20% - Dekorfärg6 12 6 2" xfId="8250" xr:uid="{0D1B7643-8098-4754-8F82-ACD64D952C9C}"/>
    <cellStyle name="20% - Dekorfärg6 12 6 3" xfId="8251" xr:uid="{D4B71835-1476-41D8-9ECD-AA2FBCF43BE5}"/>
    <cellStyle name="20% - Dekorfärg6 12 6 4" xfId="31840" xr:uid="{911C3CD6-24B6-4E87-9CE5-AF59A65A18C2}"/>
    <cellStyle name="20% - Dekorfärg6 12 6_CASH 8000" xfId="44954" xr:uid="{CAF38BBE-D99D-440A-94AF-230FBBD693C5}"/>
    <cellStyle name="20% - Dekorfärg6 12 7" xfId="8252" xr:uid="{77CE573B-220D-4E48-BE19-792261F6715B}"/>
    <cellStyle name="20% - Dekorfärg6 12 7 2" xfId="8253" xr:uid="{7059514A-2943-4F57-B06A-F8F8DE0F36A8}"/>
    <cellStyle name="20% - Dekorfärg6 12 7 3" xfId="8254" xr:uid="{C02F7344-A195-43FF-9504-D87453AFB7DE}"/>
    <cellStyle name="20% - Dekorfärg6 12 7_CASH 8000" xfId="44955" xr:uid="{6CA17E8F-2C45-414C-B7B2-F825E6722EEF}"/>
    <cellStyle name="20% - Dekorfärg6 12 8" xfId="8255" xr:uid="{62D54C39-1954-4757-B589-805F87D9E065}"/>
    <cellStyle name="20% - Dekorfärg6 12 9" xfId="8256" xr:uid="{5C180828-14FB-48E2-A5DD-D2D0DBE4EB54}"/>
    <cellStyle name="20% - Dekorfärg6 12_3. Loans" xfId="8257" xr:uid="{1A115A06-0743-4113-ABB2-DD28171C6008}"/>
    <cellStyle name="20% - Dekorfärg6 13" xfId="8258" xr:uid="{5BEFF5BA-FAB1-43B5-B14B-D1C85068B91E}"/>
    <cellStyle name="20% - Dekorfärg6 13 10" xfId="35029" xr:uid="{C23F4F03-9EEB-4FB6-9A4E-178A1696B5A6}"/>
    <cellStyle name="20% - Dekorfärg6 13 2" xfId="8259" xr:uid="{C7AAB88C-5A21-42B8-8D7E-4FFE5878C25C}"/>
    <cellStyle name="20% - Dekorfärg6 13 2 2" xfId="8260" xr:uid="{CCE4D8CB-C3CB-4427-97BA-89693A8C292F}"/>
    <cellStyle name="20% - Dekorfärg6 13 2 2 2" xfId="8261" xr:uid="{BAA2B962-166C-4186-88F9-157092E25D9C}"/>
    <cellStyle name="20% - Dekorfärg6 13 2 2 2 2" xfId="36943" xr:uid="{1A982EB5-629B-4F4B-B041-13AD8A41AC90}"/>
    <cellStyle name="20% - Dekorfärg6 13 2 2 2_Apart tables" xfId="49737" xr:uid="{19280267-3C9D-451C-8E10-25F1C984412F}"/>
    <cellStyle name="20% - Dekorfärg6 13 2 2 3" xfId="36942" xr:uid="{4B6EF311-73CB-4207-84E6-D59A485D522D}"/>
    <cellStyle name="20% - Dekorfärg6 13 2 2_3. Loans" xfId="8262" xr:uid="{29D5F771-6C03-415D-A9F3-B3EFF3AF222D}"/>
    <cellStyle name="20% - Dekorfärg6 13 2 3" xfId="8263" xr:uid="{FFAD73B4-5C2B-4819-A670-842F7AF2B67C}"/>
    <cellStyle name="20% - Dekorfärg6 13 2 3 2" xfId="36944" xr:uid="{BA744660-2E3A-43E2-9C7D-A108E5911795}"/>
    <cellStyle name="20% - Dekorfärg6 13 2 3_Apart tables" xfId="49738" xr:uid="{108565E8-F637-4CC6-AF21-D4748EBF9671}"/>
    <cellStyle name="20% - Dekorfärg6 13 2 4" xfId="31841" xr:uid="{C2DE45C8-0CA3-44A8-B3A0-1AAB899F288F}"/>
    <cellStyle name="20% - Dekorfärg6 13 2 5" xfId="36941" xr:uid="{7E3F1198-D267-4164-A7DD-DD40F7C34245}"/>
    <cellStyle name="20% - Dekorfärg6 13 2_3. Loans" xfId="8264" xr:uid="{B6D377B4-EC4F-4408-9840-EDD770B801BE}"/>
    <cellStyle name="20% - Dekorfärg6 13 3" xfId="8265" xr:uid="{7BE05131-5F85-4C49-9898-29B657E16704}"/>
    <cellStyle name="20% - Dekorfärg6 13 3 2" xfId="8266" xr:uid="{8A5E127D-3ADE-44BE-8323-054C7B3A9570}"/>
    <cellStyle name="20% - Dekorfärg6 13 3 2 2" xfId="36946" xr:uid="{623C1814-12CD-473B-87EC-C30732527132}"/>
    <cellStyle name="20% - Dekorfärg6 13 3 2_Apart tables" xfId="49739" xr:uid="{C5EC89D1-92F2-43FE-81E7-95EB2D3548D1}"/>
    <cellStyle name="20% - Dekorfärg6 13 3 3" xfId="8267" xr:uid="{F9D9D64D-F343-496D-B796-59DABB36880C}"/>
    <cellStyle name="20% - Dekorfärg6 13 3 4" xfId="36945" xr:uid="{5FF14404-CBD7-460A-9C5D-61665AF8185E}"/>
    <cellStyle name="20% - Dekorfärg6 13 3_3. Loans" xfId="8268" xr:uid="{181B80FC-331D-4133-86DE-46D351D1C7B0}"/>
    <cellStyle name="20% - Dekorfärg6 13 4" xfId="8269" xr:uid="{39CAD9E8-809E-47DD-8195-66737A00F01C}"/>
    <cellStyle name="20% - Dekorfärg6 13 4 2" xfId="8270" xr:uid="{72EB8321-402B-436A-BB7D-85FA3385802A}"/>
    <cellStyle name="20% - Dekorfärg6 13 4 3" xfId="8271" xr:uid="{7BE1295B-0C1D-4E54-89F3-2FEA233C0F21}"/>
    <cellStyle name="20% - Dekorfärg6 13 4 4" xfId="36947" xr:uid="{49FEC3C2-3924-46D2-9D92-B0B859746FF0}"/>
    <cellStyle name="20% - Dekorfärg6 13 4_3. Loans" xfId="8272" xr:uid="{E0793CD0-FB55-47A6-B6E4-AD17C03CCF94}"/>
    <cellStyle name="20% - Dekorfärg6 13 5" xfId="8273" xr:uid="{F78BC83E-C1E5-4E1D-B5E4-FD5A2151F82F}"/>
    <cellStyle name="20% - Dekorfärg6 13 5 2" xfId="8274" xr:uid="{9E53C04C-4C37-42FC-AB7E-9AF4944FCEB2}"/>
    <cellStyle name="20% - Dekorfärg6 13 5 3" xfId="8275" xr:uid="{09C64BC1-6925-4CFE-8102-8325E679AAA1}"/>
    <cellStyle name="20% - Dekorfärg6 13 5 4" xfId="36948" xr:uid="{1C6BF85F-2804-4D94-B649-25635F2AED16}"/>
    <cellStyle name="20% - Dekorfärg6 13 5_3. Loans" xfId="8276" xr:uid="{21B0E509-8F10-4385-A3B8-36A274ABCD7E}"/>
    <cellStyle name="20% - Dekorfärg6 13 6" xfId="8277" xr:uid="{412A241F-BD41-474F-8C7C-15FB6BCD2E4A}"/>
    <cellStyle name="20% - Dekorfärg6 13 6 2" xfId="8278" xr:uid="{BAF412F1-08ED-46BA-8941-BB54D125BBBD}"/>
    <cellStyle name="20% - Dekorfärg6 13 6 3" xfId="8279" xr:uid="{006F692A-1F22-49C5-B997-725EC871D8BD}"/>
    <cellStyle name="20% - Dekorfärg6 13 6 4" xfId="31842" xr:uid="{B1E692D1-1209-4C19-9C3A-60F7282BC3AD}"/>
    <cellStyle name="20% - Dekorfärg6 13 6_CASH 8000" xfId="44956" xr:uid="{A1DD190B-C392-497D-8AB2-D8528BEA7E99}"/>
    <cellStyle name="20% - Dekorfärg6 13 7" xfId="8280" xr:uid="{E089784A-0B08-4953-BEFC-BA0E68FC87AA}"/>
    <cellStyle name="20% - Dekorfärg6 13 7 2" xfId="8281" xr:uid="{B3A7E1F1-3F82-4149-BB8A-E88B7B7512CA}"/>
    <cellStyle name="20% - Dekorfärg6 13 7 3" xfId="8282" xr:uid="{5510D37B-4227-4086-A4EE-EEB952E64592}"/>
    <cellStyle name="20% - Dekorfärg6 13 7_CASH 8000" xfId="44957" xr:uid="{59FA2A34-C8A4-4520-91D7-48944C23F61F}"/>
    <cellStyle name="20% - Dekorfärg6 13 8" xfId="8283" xr:uid="{D555630E-4F55-47E6-B559-509B8E6A9281}"/>
    <cellStyle name="20% - Dekorfärg6 13 9" xfId="8284" xr:uid="{9D812D72-8147-4800-B6B5-015E47CAD944}"/>
    <cellStyle name="20% - Dekorfärg6 13_3. Loans" xfId="8285" xr:uid="{483DDB1D-494E-4FA4-AF7A-0BB4DA798773}"/>
    <cellStyle name="20% - Dekorfärg6 14" xfId="8286" xr:uid="{6315FAB6-70F9-4280-84D8-C50FD3C0E773}"/>
    <cellStyle name="20% - Dekorfärg6 14 10" xfId="35030" xr:uid="{F04BB419-81A1-40C2-B89F-208B4937D6A9}"/>
    <cellStyle name="20% - Dekorfärg6 14 2" xfId="8287" xr:uid="{F7385D3A-77BD-40E0-A276-724DE65B8BB1}"/>
    <cellStyle name="20% - Dekorfärg6 14 2 2" xfId="8288" xr:uid="{6A5092E3-F9D2-4B99-9461-A52DE790F5F7}"/>
    <cellStyle name="20% - Dekorfärg6 14 2 2 2" xfId="8289" xr:uid="{8165E805-1B50-4627-9308-B4E57D95BAC0}"/>
    <cellStyle name="20% - Dekorfärg6 14 2 2 2 2" xfId="36951" xr:uid="{D2E1A371-67E1-4156-8A7A-EC6F4F9A8B06}"/>
    <cellStyle name="20% - Dekorfärg6 14 2 2 2_Apart tables" xfId="49740" xr:uid="{830A76A6-D3CA-4941-BC70-17857BB1B29D}"/>
    <cellStyle name="20% - Dekorfärg6 14 2 2 3" xfId="36950" xr:uid="{A60ED464-D42F-4879-86CC-CFBDE2125DB5}"/>
    <cellStyle name="20% - Dekorfärg6 14 2 2_3. Loans" xfId="8290" xr:uid="{333CAF45-0353-48EC-9F6D-2DEEBDB02931}"/>
    <cellStyle name="20% - Dekorfärg6 14 2 3" xfId="8291" xr:uid="{B6FF1A50-436D-45C5-9702-273034DB32AE}"/>
    <cellStyle name="20% - Dekorfärg6 14 2 3 2" xfId="36952" xr:uid="{243FEA24-17A4-40C7-A6CF-7F485493AFF4}"/>
    <cellStyle name="20% - Dekorfärg6 14 2 3_Apart tables" xfId="49741" xr:uid="{63834AB0-68C5-4051-BD85-4887348B2FBB}"/>
    <cellStyle name="20% - Dekorfärg6 14 2 4" xfId="31843" xr:uid="{8DB16270-606E-4B9C-BF17-DBB3CAD6BCDF}"/>
    <cellStyle name="20% - Dekorfärg6 14 2 5" xfId="36949" xr:uid="{493597CE-0746-448E-9AD4-3492C63DA343}"/>
    <cellStyle name="20% - Dekorfärg6 14 2_3. Loans" xfId="8292" xr:uid="{18EC5BD4-01C0-4E18-B645-ACAF1C3F1535}"/>
    <cellStyle name="20% - Dekorfärg6 14 3" xfId="8293" xr:uid="{45EEF1B4-EA84-479B-BFE8-C4289F5B5189}"/>
    <cellStyle name="20% - Dekorfärg6 14 3 2" xfId="8294" xr:uid="{E6DAABC5-363E-478C-9E68-60ED63599BAA}"/>
    <cellStyle name="20% - Dekorfärg6 14 3 2 2" xfId="36954" xr:uid="{E8D4C93E-0214-4F8F-A300-1C0A4323D2DF}"/>
    <cellStyle name="20% - Dekorfärg6 14 3 2_Apart tables" xfId="49742" xr:uid="{E4FDAFDF-4A5C-4C16-BFBF-C4D267B92399}"/>
    <cellStyle name="20% - Dekorfärg6 14 3 3" xfId="8295" xr:uid="{F5433DC5-1814-44DE-997C-7014099A8E1C}"/>
    <cellStyle name="20% - Dekorfärg6 14 3 4" xfId="36953" xr:uid="{ABA3A5C4-618C-4D90-88FB-27D8FEA70F54}"/>
    <cellStyle name="20% - Dekorfärg6 14 3_3. Loans" xfId="8296" xr:uid="{19820FDD-D7A3-48E9-AEA6-E2E38D3691DB}"/>
    <cellStyle name="20% - Dekorfärg6 14 4" xfId="8297" xr:uid="{6C794241-EE01-4E43-A5CF-1ED94977A6F5}"/>
    <cellStyle name="20% - Dekorfärg6 14 4 2" xfId="8298" xr:uid="{F5471120-FD95-4D59-8AC7-AD980F5B0C64}"/>
    <cellStyle name="20% - Dekorfärg6 14 4 3" xfId="8299" xr:uid="{4AD1939F-042D-4F06-BDA6-EF369140097B}"/>
    <cellStyle name="20% - Dekorfärg6 14 4 4" xfId="36955" xr:uid="{36A40FE6-0ABC-4B8C-8B00-AFA7208ADA66}"/>
    <cellStyle name="20% - Dekorfärg6 14 4_3. Loans" xfId="8300" xr:uid="{78062248-3E05-4B40-9196-1E6772684E2B}"/>
    <cellStyle name="20% - Dekorfärg6 14 5" xfId="8301" xr:uid="{F8C2C057-F77F-403D-A93E-C804514B183A}"/>
    <cellStyle name="20% - Dekorfärg6 14 5 2" xfId="8302" xr:uid="{155F6E21-2A10-4D03-8085-862193142F42}"/>
    <cellStyle name="20% - Dekorfärg6 14 5 3" xfId="8303" xr:uid="{28D8A401-33AA-40B8-A665-85A00E693DB8}"/>
    <cellStyle name="20% - Dekorfärg6 14 5 4" xfId="36956" xr:uid="{5E001B44-92CE-47FC-AA92-BCA45D978EE7}"/>
    <cellStyle name="20% - Dekorfärg6 14 5_3. Loans" xfId="8304" xr:uid="{5B67E510-051E-4A73-9236-1ED1FE2548A3}"/>
    <cellStyle name="20% - Dekorfärg6 14 6" xfId="8305" xr:uid="{3CD4E14C-24A6-4F27-BF03-930E466C6102}"/>
    <cellStyle name="20% - Dekorfärg6 14 6 2" xfId="8306" xr:uid="{6F45C576-631E-4377-832D-EC175F2D6DA9}"/>
    <cellStyle name="20% - Dekorfärg6 14 6 3" xfId="8307" xr:uid="{C00217D5-AC1F-4E3B-B64B-BD0997BA560E}"/>
    <cellStyle name="20% - Dekorfärg6 14 6 4" xfId="31844" xr:uid="{C0E1DE8B-0673-4F30-8BF4-A70C77EABDCB}"/>
    <cellStyle name="20% - Dekorfärg6 14 6_CASH 8000" xfId="44958" xr:uid="{F173F798-007D-40D0-9B70-CB196B937559}"/>
    <cellStyle name="20% - Dekorfärg6 14 7" xfId="8308" xr:uid="{F8FE7959-6F0D-415C-A1A2-98AAE40FA6C4}"/>
    <cellStyle name="20% - Dekorfärg6 14 7 2" xfId="8309" xr:uid="{960E7105-2658-48C2-A143-A7C57B995CC3}"/>
    <cellStyle name="20% - Dekorfärg6 14 7 3" xfId="8310" xr:uid="{B6DBD96D-B7F5-43DB-9A46-D2B75902CDC0}"/>
    <cellStyle name="20% - Dekorfärg6 14 7_CASH 8000" xfId="44959" xr:uid="{5CD62690-18E6-4D1A-B58E-101FE1A60F73}"/>
    <cellStyle name="20% - Dekorfärg6 14 8" xfId="8311" xr:uid="{DCBC770B-BC3B-4BEB-B986-5814B480CEE8}"/>
    <cellStyle name="20% - Dekorfärg6 14 9" xfId="8312" xr:uid="{A7A82702-BD00-4501-9141-764B03DCFB9D}"/>
    <cellStyle name="20% - Dekorfärg6 14_3. Loans" xfId="8313" xr:uid="{F4D9CE37-77DF-4229-95B2-9DB3C803B028}"/>
    <cellStyle name="20% - Dekorfärg6 15" xfId="8314" xr:uid="{81F7F9B8-890E-4B5D-81DE-2B99C0F84DAE}"/>
    <cellStyle name="20% - Dekorfärg6 15 10" xfId="35031" xr:uid="{CF006F7B-7B77-47CB-B09B-7575DC9E1680}"/>
    <cellStyle name="20% - Dekorfärg6 15 2" xfId="8315" xr:uid="{1E489E54-031D-4626-BBB7-39A752CD46DD}"/>
    <cellStyle name="20% - Dekorfärg6 15 2 2" xfId="8316" xr:uid="{02F776CE-2611-4B51-99D8-FD664F97DCEF}"/>
    <cellStyle name="20% - Dekorfärg6 15 2 2 2" xfId="8317" xr:uid="{AF6AA375-1B21-48C4-925C-25D1AF8C9837}"/>
    <cellStyle name="20% - Dekorfärg6 15 2 2 2 2" xfId="36959" xr:uid="{BD3DB7C8-34BF-42CE-934E-90E10E6C6046}"/>
    <cellStyle name="20% - Dekorfärg6 15 2 2 2_Apart tables" xfId="49743" xr:uid="{B36EE14F-8446-4737-AD2C-649EBA88F8E9}"/>
    <cellStyle name="20% - Dekorfärg6 15 2 2 3" xfId="36958" xr:uid="{12D1C2CF-3FA3-4DBC-B3BB-176F3CEE550D}"/>
    <cellStyle name="20% - Dekorfärg6 15 2 2_3. Loans" xfId="8318" xr:uid="{CD5A7A16-5021-4376-9A9A-310B3EC28598}"/>
    <cellStyle name="20% - Dekorfärg6 15 2 3" xfId="8319" xr:uid="{57EC526E-D5AB-4D05-A007-B84088690E8D}"/>
    <cellStyle name="20% - Dekorfärg6 15 2 3 2" xfId="36960" xr:uid="{9CB5512C-1F72-41D1-982A-36508A65E28E}"/>
    <cellStyle name="20% - Dekorfärg6 15 2 3_Apart tables" xfId="49744" xr:uid="{ABADF2FE-4909-4EAB-9DCA-764597495C50}"/>
    <cellStyle name="20% - Dekorfärg6 15 2 4" xfId="31845" xr:uid="{3B1E16A6-D4AE-44F3-83E1-F7D5D48353C1}"/>
    <cellStyle name="20% - Dekorfärg6 15 2 5" xfId="36957" xr:uid="{610176A2-7EDF-4A7B-84B5-103E2454576B}"/>
    <cellStyle name="20% - Dekorfärg6 15 2_3. Loans" xfId="8320" xr:uid="{20724EDE-570D-4A40-B14E-1925BF0B161D}"/>
    <cellStyle name="20% - Dekorfärg6 15 3" xfId="8321" xr:uid="{9315653D-7B15-42DE-AAAE-3899EA67BE5F}"/>
    <cellStyle name="20% - Dekorfärg6 15 3 2" xfId="8322" xr:uid="{B0BAE8AD-7123-4EBD-9D7C-4CC2A9788A04}"/>
    <cellStyle name="20% - Dekorfärg6 15 3 2 2" xfId="36962" xr:uid="{E33F1012-7BF0-4DC5-B6D4-5E2B9967D083}"/>
    <cellStyle name="20% - Dekorfärg6 15 3 2_Apart tables" xfId="49745" xr:uid="{0D24874E-DEB5-48E5-8CDC-907317CB9D09}"/>
    <cellStyle name="20% - Dekorfärg6 15 3 3" xfId="8323" xr:uid="{523ED4A9-9D7B-4658-8201-BA661D41BB82}"/>
    <cellStyle name="20% - Dekorfärg6 15 3 4" xfId="36961" xr:uid="{B587029F-E4F4-4950-950C-D643C25EF651}"/>
    <cellStyle name="20% - Dekorfärg6 15 3_3. Loans" xfId="8324" xr:uid="{93E864A5-CD85-48A6-A336-F13EAEB51A59}"/>
    <cellStyle name="20% - Dekorfärg6 15 4" xfId="8325" xr:uid="{35800909-FAF5-4037-BB33-2E462CE8DE45}"/>
    <cellStyle name="20% - Dekorfärg6 15 4 2" xfId="8326" xr:uid="{262870C4-FA63-468A-8E67-0FFDD006CE51}"/>
    <cellStyle name="20% - Dekorfärg6 15 4 3" xfId="8327" xr:uid="{D591449F-23AA-4D62-9518-0E916EDCD372}"/>
    <cellStyle name="20% - Dekorfärg6 15 4 4" xfId="36963" xr:uid="{3E0626B4-466E-429D-8AC6-DA08141C8324}"/>
    <cellStyle name="20% - Dekorfärg6 15 4_3. Loans" xfId="8328" xr:uid="{1F379590-7C60-4D18-AC8A-AE4559B60D49}"/>
    <cellStyle name="20% - Dekorfärg6 15 5" xfId="8329" xr:uid="{E58E4ABF-F999-41B9-84B5-AB8165DF8DC2}"/>
    <cellStyle name="20% - Dekorfärg6 15 5 2" xfId="8330" xr:uid="{B366B5D4-2AC8-41DB-99EE-2986C511AD14}"/>
    <cellStyle name="20% - Dekorfärg6 15 5 3" xfId="8331" xr:uid="{FAF1D4A9-0373-458D-896E-F01C3595A307}"/>
    <cellStyle name="20% - Dekorfärg6 15 5 4" xfId="36964" xr:uid="{CF3AA6B1-82F8-40A4-89CC-D4120493182A}"/>
    <cellStyle name="20% - Dekorfärg6 15 5_3. Loans" xfId="8332" xr:uid="{53539DC0-AB0E-44AE-9195-13FB0F68C312}"/>
    <cellStyle name="20% - Dekorfärg6 15 6" xfId="8333" xr:uid="{4B13AD86-57DD-4929-8069-6222358B9B9B}"/>
    <cellStyle name="20% - Dekorfärg6 15 6 2" xfId="8334" xr:uid="{830FBD3F-3592-41CF-A3B5-B2A418E4B41A}"/>
    <cellStyle name="20% - Dekorfärg6 15 6 3" xfId="8335" xr:uid="{45F3603D-4BF3-4865-8C74-9B6F1E3A15BD}"/>
    <cellStyle name="20% - Dekorfärg6 15 6 4" xfId="31846" xr:uid="{7F122976-F1A2-4C48-9A70-C6C230D79934}"/>
    <cellStyle name="20% - Dekorfärg6 15 6_CASH 8000" xfId="44960" xr:uid="{39C3FE01-ACD0-4B48-9127-65E5D410FBFD}"/>
    <cellStyle name="20% - Dekorfärg6 15 7" xfId="8336" xr:uid="{70CA6AFB-CA0F-4946-B752-14B932D0959A}"/>
    <cellStyle name="20% - Dekorfärg6 15 7 2" xfId="8337" xr:uid="{BA757322-BBAF-4F8F-BC0C-A0453F512D0E}"/>
    <cellStyle name="20% - Dekorfärg6 15 7 3" xfId="8338" xr:uid="{C81D8B18-CE88-47AD-93C8-04F56448CCBB}"/>
    <cellStyle name="20% - Dekorfärg6 15 7_CASH 8000" xfId="44961" xr:uid="{D59CD4C4-1D8C-4F47-B12B-18E26D8B5E9D}"/>
    <cellStyle name="20% - Dekorfärg6 15 8" xfId="8339" xr:uid="{E66377F8-A971-4260-9B93-BCA78C025FD5}"/>
    <cellStyle name="20% - Dekorfärg6 15 9" xfId="8340" xr:uid="{F5C96988-7449-4C10-980D-3BD1C1F56318}"/>
    <cellStyle name="20% - Dekorfärg6 15_3. Loans" xfId="8341" xr:uid="{00435B6B-4E2E-41B1-8B85-29DA89AD86A0}"/>
    <cellStyle name="20% - Dekorfärg6 16" xfId="8342" xr:uid="{A0930655-E282-49E4-A7A5-6526A89C06E4}"/>
    <cellStyle name="20% - Dekorfärg6 16 10" xfId="35032" xr:uid="{99D52ECB-22AA-42EC-8883-0E0AE632324E}"/>
    <cellStyle name="20% - Dekorfärg6 16 2" xfId="8343" xr:uid="{C548518E-33A8-494E-A18A-CF0ED5DDBE03}"/>
    <cellStyle name="20% - Dekorfärg6 16 2 2" xfId="8344" xr:uid="{E2C4E6B5-FDAA-497F-8E3E-872D6B9CF0FA}"/>
    <cellStyle name="20% - Dekorfärg6 16 2 2 2" xfId="8345" xr:uid="{B9786121-EF49-4C53-8C62-750264958879}"/>
    <cellStyle name="20% - Dekorfärg6 16 2 2 2 2" xfId="36967" xr:uid="{4338BEAF-6FAD-480A-BB03-1FCD6281673F}"/>
    <cellStyle name="20% - Dekorfärg6 16 2 2 2_Apart tables" xfId="49746" xr:uid="{2BB4D3F3-C9D3-41A7-860C-D6249C4DC9EC}"/>
    <cellStyle name="20% - Dekorfärg6 16 2 2 3" xfId="36966" xr:uid="{7B284A04-6326-4AFC-98FD-E7909D956808}"/>
    <cellStyle name="20% - Dekorfärg6 16 2 2_3. Loans" xfId="8346" xr:uid="{1F72434F-2816-436C-93FB-29144017E19A}"/>
    <cellStyle name="20% - Dekorfärg6 16 2 3" xfId="8347" xr:uid="{679E491E-AF1B-4138-B3E5-170B8FF99595}"/>
    <cellStyle name="20% - Dekorfärg6 16 2 3 2" xfId="36968" xr:uid="{9F8C28B6-AB12-4B52-9AFA-4902AB430A70}"/>
    <cellStyle name="20% - Dekorfärg6 16 2 3_Apart tables" xfId="49747" xr:uid="{A873788A-43DF-4383-AC83-8298D1F9A7A7}"/>
    <cellStyle name="20% - Dekorfärg6 16 2 4" xfId="31847" xr:uid="{992A2CFA-F42B-4767-AB55-4FA4FA4D3BD5}"/>
    <cellStyle name="20% - Dekorfärg6 16 2 5" xfId="36965" xr:uid="{73377263-DA8F-44C2-A66E-B7A1F0775BB5}"/>
    <cellStyle name="20% - Dekorfärg6 16 2_3. Loans" xfId="8348" xr:uid="{6D8572BA-45AE-4C14-9F9F-07C0BAE99A4E}"/>
    <cellStyle name="20% - Dekorfärg6 16 3" xfId="8349" xr:uid="{E99D80E3-80FE-49BD-95C4-EA8AFCAF96E4}"/>
    <cellStyle name="20% - Dekorfärg6 16 3 2" xfId="8350" xr:uid="{ACE5A6E5-FBB7-474C-94D5-9FC4B2264D47}"/>
    <cellStyle name="20% - Dekorfärg6 16 3 2 2" xfId="36970" xr:uid="{17BAC91C-5773-4796-AFAF-3FBFA60737C3}"/>
    <cellStyle name="20% - Dekorfärg6 16 3 2_Apart tables" xfId="49748" xr:uid="{15F37F38-C55B-4231-8EB0-E9D2743437AD}"/>
    <cellStyle name="20% - Dekorfärg6 16 3 3" xfId="8351" xr:uid="{49892F8B-E4B6-4959-BFF7-5B8646D03EF4}"/>
    <cellStyle name="20% - Dekorfärg6 16 3 4" xfId="36969" xr:uid="{58EF81FB-A0E0-47A4-AB65-73E2382BB659}"/>
    <cellStyle name="20% - Dekorfärg6 16 3_3. Loans" xfId="8352" xr:uid="{4CAF2FBD-BD30-46C2-9394-C253BE150ECC}"/>
    <cellStyle name="20% - Dekorfärg6 16 4" xfId="8353" xr:uid="{4792098F-05A9-48E7-B8AB-CBE5B8E58A9D}"/>
    <cellStyle name="20% - Dekorfärg6 16 4 2" xfId="8354" xr:uid="{A59C2BFC-BAE5-4CF4-8194-E5FB93E6C5EA}"/>
    <cellStyle name="20% - Dekorfärg6 16 4 3" xfId="8355" xr:uid="{33F97A4E-E1EA-4F86-86C3-18528EE3BD42}"/>
    <cellStyle name="20% - Dekorfärg6 16 4 4" xfId="36971" xr:uid="{3782AE2C-2AE7-48C7-A0C2-C5639065E9D2}"/>
    <cellStyle name="20% - Dekorfärg6 16 4_3. Loans" xfId="8356" xr:uid="{F4FD970F-034A-479F-BC62-F20AFC92015C}"/>
    <cellStyle name="20% - Dekorfärg6 16 5" xfId="8357" xr:uid="{7564404B-5E70-4302-BC39-FC6E1AFC3874}"/>
    <cellStyle name="20% - Dekorfärg6 16 5 2" xfId="8358" xr:uid="{FC493ABC-B3F0-4F45-91F9-79D240D1FFAB}"/>
    <cellStyle name="20% - Dekorfärg6 16 5 3" xfId="8359" xr:uid="{65660BB5-D28C-4215-9263-CF2D5CC12B9F}"/>
    <cellStyle name="20% - Dekorfärg6 16 5 4" xfId="36972" xr:uid="{073AFBE3-7403-4ACC-86DC-E40802E4403C}"/>
    <cellStyle name="20% - Dekorfärg6 16 5_3. Loans" xfId="8360" xr:uid="{0698303E-86AB-4E57-9600-865B4509895D}"/>
    <cellStyle name="20% - Dekorfärg6 16 6" xfId="8361" xr:uid="{997AF7FC-BD95-43F1-9563-396FB5E783AD}"/>
    <cellStyle name="20% - Dekorfärg6 16 6 2" xfId="8362" xr:uid="{0249B7E6-BA33-4AE3-A2A5-6054BB39935A}"/>
    <cellStyle name="20% - Dekorfärg6 16 6 3" xfId="8363" xr:uid="{8E14F180-A0FC-49E1-8947-47D73981FFAC}"/>
    <cellStyle name="20% - Dekorfärg6 16 6 4" xfId="31848" xr:uid="{42BD7121-1500-4E1D-8F98-5F4128EEB622}"/>
    <cellStyle name="20% - Dekorfärg6 16 6_CASH 8000" xfId="44962" xr:uid="{73718D22-09A2-4065-9B0E-83A5D29F9550}"/>
    <cellStyle name="20% - Dekorfärg6 16 7" xfId="8364" xr:uid="{69146167-AF38-46B8-B7C4-A3FCC204076B}"/>
    <cellStyle name="20% - Dekorfärg6 16 7 2" xfId="8365" xr:uid="{66CABC15-E799-4FF4-B0EC-C2668CA4BD4C}"/>
    <cellStyle name="20% - Dekorfärg6 16 7 3" xfId="8366" xr:uid="{F3FD4261-8F68-4533-A736-18DED2A1980B}"/>
    <cellStyle name="20% - Dekorfärg6 16 7_CASH 8000" xfId="44963" xr:uid="{AFB9845B-6EE4-473B-9FE5-17FB6845CB70}"/>
    <cellStyle name="20% - Dekorfärg6 16 8" xfId="8367" xr:uid="{94BB14BF-74A4-4057-8328-B3663977447E}"/>
    <cellStyle name="20% - Dekorfärg6 16 9" xfId="8368" xr:uid="{4B780572-F111-467E-AA59-5B5FE2E20803}"/>
    <cellStyle name="20% - Dekorfärg6 16_3. Loans" xfId="8369" xr:uid="{DB0FAECF-3A5E-4411-B3C6-5B8E86CF1B15}"/>
    <cellStyle name="20% - Dekorfärg6 17" xfId="8370" xr:uid="{D72257B0-02C8-4728-8417-D4CCE2003370}"/>
    <cellStyle name="20% - Dekorfärg6 17 10" xfId="35033" xr:uid="{89C60204-4DEF-4319-BC1A-2EE32EFB7058}"/>
    <cellStyle name="20% - Dekorfärg6 17 2" xfId="8371" xr:uid="{98CB24D4-1AA0-44B6-AAE5-42393033DFB1}"/>
    <cellStyle name="20% - Dekorfärg6 17 2 2" xfId="8372" xr:uid="{9B30A057-4088-4881-B6E9-C90D8255202B}"/>
    <cellStyle name="20% - Dekorfärg6 17 2 2 2" xfId="8373" xr:uid="{1E2F889B-79F5-41F2-9226-214F39254A5C}"/>
    <cellStyle name="20% - Dekorfärg6 17 2 2 2 2" xfId="36975" xr:uid="{35425845-1AB2-4FBB-AD69-D2C19008375A}"/>
    <cellStyle name="20% - Dekorfärg6 17 2 2 2_Apart tables" xfId="49749" xr:uid="{93087250-DEA4-41C9-8C9E-2668449568A5}"/>
    <cellStyle name="20% - Dekorfärg6 17 2 2 3" xfId="36974" xr:uid="{04A079F7-5D85-4AC4-ABCF-1602DE17F821}"/>
    <cellStyle name="20% - Dekorfärg6 17 2 2_3. Loans" xfId="8374" xr:uid="{4C486617-8B9B-4526-95DE-22F89043E4A5}"/>
    <cellStyle name="20% - Dekorfärg6 17 2 3" xfId="8375" xr:uid="{673D98AD-5989-40C5-834B-91CDA39E0D18}"/>
    <cellStyle name="20% - Dekorfärg6 17 2 3 2" xfId="36976" xr:uid="{6E412F1B-0777-4FF7-B600-334D983CEC98}"/>
    <cellStyle name="20% - Dekorfärg6 17 2 3_Apart tables" xfId="49750" xr:uid="{9E556FEA-6BD9-4986-AEB5-8A0453939FFF}"/>
    <cellStyle name="20% - Dekorfärg6 17 2 4" xfId="31849" xr:uid="{D20ECA00-3FF2-4499-A974-559C7A1AB17D}"/>
    <cellStyle name="20% - Dekorfärg6 17 2 5" xfId="36973" xr:uid="{93B1AEA7-634A-4C1A-8B4A-1D4E8706B523}"/>
    <cellStyle name="20% - Dekorfärg6 17 2_3. Loans" xfId="8376" xr:uid="{C5016B01-9776-42D5-A153-705F9DE09C05}"/>
    <cellStyle name="20% - Dekorfärg6 17 3" xfId="8377" xr:uid="{DB909516-99A5-4B2A-A4D5-BA87579299AA}"/>
    <cellStyle name="20% - Dekorfärg6 17 3 2" xfId="8378" xr:uid="{35498FD9-D393-42D8-B174-6CFFFC5B7043}"/>
    <cellStyle name="20% - Dekorfärg6 17 3 2 2" xfId="36978" xr:uid="{25FAA8CF-7FEE-4339-8724-D4AE6A61DF80}"/>
    <cellStyle name="20% - Dekorfärg6 17 3 2_Apart tables" xfId="49751" xr:uid="{136C6D21-BB7E-419D-8B29-F387100BBB69}"/>
    <cellStyle name="20% - Dekorfärg6 17 3 3" xfId="8379" xr:uid="{21022A6D-64C0-4742-8D3E-08746D29EE10}"/>
    <cellStyle name="20% - Dekorfärg6 17 3 4" xfId="36977" xr:uid="{551CB677-6A36-48E7-969C-C292AD75C9B5}"/>
    <cellStyle name="20% - Dekorfärg6 17 3_3. Loans" xfId="8380" xr:uid="{46F7F739-E89B-4601-B9FB-3B971B9A4ACB}"/>
    <cellStyle name="20% - Dekorfärg6 17 4" xfId="8381" xr:uid="{4CB3AF77-A992-4EC1-A458-1986DB1954D0}"/>
    <cellStyle name="20% - Dekorfärg6 17 4 2" xfId="8382" xr:uid="{6D31BFD9-2D2E-4BE1-936D-572C1833F241}"/>
    <cellStyle name="20% - Dekorfärg6 17 4 3" xfId="8383" xr:uid="{51D5E610-BD89-4872-930B-4ED94B037259}"/>
    <cellStyle name="20% - Dekorfärg6 17 4 4" xfId="36979" xr:uid="{6ED9EA0B-F708-4DB2-8262-F4026F0431B5}"/>
    <cellStyle name="20% - Dekorfärg6 17 4_3. Loans" xfId="8384" xr:uid="{C5988A14-5AE9-4127-B771-C6236527D60D}"/>
    <cellStyle name="20% - Dekorfärg6 17 5" xfId="8385" xr:uid="{1ABDF77E-99CF-4666-BFD1-AC71B8477EF9}"/>
    <cellStyle name="20% - Dekorfärg6 17 5 2" xfId="8386" xr:uid="{CECD7D4A-7995-4A70-B8B7-24AF0764E5E2}"/>
    <cellStyle name="20% - Dekorfärg6 17 5 3" xfId="8387" xr:uid="{F7AD8E56-192C-407F-A84A-F568309486F1}"/>
    <cellStyle name="20% - Dekorfärg6 17 5 4" xfId="36980" xr:uid="{4CC5D7E4-CD53-411D-B709-A55AAA80AE5E}"/>
    <cellStyle name="20% - Dekorfärg6 17 5_3. Loans" xfId="8388" xr:uid="{C37BA305-1200-4961-B15F-F0435F2A374B}"/>
    <cellStyle name="20% - Dekorfärg6 17 6" xfId="8389" xr:uid="{C6F6740F-F8B0-40F3-88A8-C9262884D7BE}"/>
    <cellStyle name="20% - Dekorfärg6 17 6 2" xfId="8390" xr:uid="{E6141385-156E-4EAC-AE68-3B07F67B7E54}"/>
    <cellStyle name="20% - Dekorfärg6 17 6 3" xfId="8391" xr:uid="{E36F91E3-DB50-46C8-808A-66B77A666331}"/>
    <cellStyle name="20% - Dekorfärg6 17 6 4" xfId="31850" xr:uid="{0FB6F066-3FC8-4EF9-B454-5858B72FE71B}"/>
    <cellStyle name="20% - Dekorfärg6 17 6_CASH 8000" xfId="44964" xr:uid="{587AA9CD-D705-450C-B9A7-AF25AEFCDA15}"/>
    <cellStyle name="20% - Dekorfärg6 17 7" xfId="8392" xr:uid="{79AC0DFB-BDE1-4AC7-8CAD-FAE5C762D995}"/>
    <cellStyle name="20% - Dekorfärg6 17 7 2" xfId="8393" xr:uid="{2DDE28DA-E28D-4064-BA30-0DEF0DEE39AE}"/>
    <cellStyle name="20% - Dekorfärg6 17 7 3" xfId="8394" xr:uid="{85C3FA9C-78D7-4722-BA49-B7568E9A7D33}"/>
    <cellStyle name="20% - Dekorfärg6 17 7_CASH 8000" xfId="44965" xr:uid="{52BDE637-C9D7-4C7E-9736-94B5B8EDA16D}"/>
    <cellStyle name="20% - Dekorfärg6 17 8" xfId="8395" xr:uid="{A151F342-DA0C-4279-ADBD-A8DD77EA14D2}"/>
    <cellStyle name="20% - Dekorfärg6 17 9" xfId="8396" xr:uid="{1DEE7C09-C487-4784-B5BA-90ADB30A9F63}"/>
    <cellStyle name="20% - Dekorfärg6 17_3. Loans" xfId="8397" xr:uid="{1C3DF1E4-C404-449B-9F57-321CFCE0F15E}"/>
    <cellStyle name="20% - Dekorfärg6 18" xfId="8398" xr:uid="{080CA051-6D65-46DF-ACD3-AECAD61AE453}"/>
    <cellStyle name="20% - Dekorfärg6 18 10" xfId="35034" xr:uid="{5BC0D3ED-9255-49C9-B207-FE641CB568DD}"/>
    <cellStyle name="20% - Dekorfärg6 18 2" xfId="8399" xr:uid="{7B4961C9-D04E-4D9E-A2C8-67BEEE325EF9}"/>
    <cellStyle name="20% - Dekorfärg6 18 2 2" xfId="8400" xr:uid="{5FE941BC-0EF3-4478-8251-08914C6DD9D7}"/>
    <cellStyle name="20% - Dekorfärg6 18 2 2 2" xfId="8401" xr:uid="{11200415-8CEE-4585-B69D-BD882345783A}"/>
    <cellStyle name="20% - Dekorfärg6 18 2 2 2 2" xfId="36983" xr:uid="{380A6337-6215-4696-AC96-A229A5C5F219}"/>
    <cellStyle name="20% - Dekorfärg6 18 2 2 2_Apart tables" xfId="49752" xr:uid="{2FD09EE3-043F-4162-9B6B-7ABA06B80806}"/>
    <cellStyle name="20% - Dekorfärg6 18 2 2 3" xfId="36982" xr:uid="{C65AE100-1EDC-44C4-A1B2-02A1B933BC62}"/>
    <cellStyle name="20% - Dekorfärg6 18 2 2_3. Loans" xfId="8402" xr:uid="{89D06434-0DF8-4718-BB37-A8EDC594F878}"/>
    <cellStyle name="20% - Dekorfärg6 18 2 3" xfId="8403" xr:uid="{7768DABB-B85A-490D-870F-B062F707B555}"/>
    <cellStyle name="20% - Dekorfärg6 18 2 3 2" xfId="36984" xr:uid="{C4BE4883-ED4D-4252-9EAF-D060E8EC1EBB}"/>
    <cellStyle name="20% - Dekorfärg6 18 2 3_Apart tables" xfId="49753" xr:uid="{673512FC-956D-4EEC-86FD-09AECFB987E3}"/>
    <cellStyle name="20% - Dekorfärg6 18 2 4" xfId="31851" xr:uid="{7F8A831A-B78B-4D06-B4F5-E8B99892F020}"/>
    <cellStyle name="20% - Dekorfärg6 18 2 5" xfId="36981" xr:uid="{DC53E04F-7830-48E3-A550-3891625B0A52}"/>
    <cellStyle name="20% - Dekorfärg6 18 2_3. Loans" xfId="8404" xr:uid="{0EA3E1CD-1AE3-41E8-AE61-6DAFA3787EA7}"/>
    <cellStyle name="20% - Dekorfärg6 18 3" xfId="8405" xr:uid="{3FBA3D0C-E2A1-420E-92C0-E76EF3E9013E}"/>
    <cellStyle name="20% - Dekorfärg6 18 3 2" xfId="8406" xr:uid="{5057D0F3-A7A4-4E2A-9507-98BA5BD01D09}"/>
    <cellStyle name="20% - Dekorfärg6 18 3 2 2" xfId="36986" xr:uid="{AED035E4-7CBA-4F0A-AD60-1AD7CE9288CE}"/>
    <cellStyle name="20% - Dekorfärg6 18 3 2_Apart tables" xfId="49754" xr:uid="{7640772E-5885-424D-B198-DC4E71622D6B}"/>
    <cellStyle name="20% - Dekorfärg6 18 3 3" xfId="8407" xr:uid="{F65C2470-7BB2-448F-87BC-8CE3EE4EF1D3}"/>
    <cellStyle name="20% - Dekorfärg6 18 3 4" xfId="36985" xr:uid="{EE43D15E-E48C-47C0-839C-E373FB38E5B4}"/>
    <cellStyle name="20% - Dekorfärg6 18 3_3. Loans" xfId="8408" xr:uid="{035AFCD3-9064-4DE2-9CB9-D1D651045E0D}"/>
    <cellStyle name="20% - Dekorfärg6 18 4" xfId="8409" xr:uid="{4B70D620-C02B-4A51-AC3C-DA783F5C1A8F}"/>
    <cellStyle name="20% - Dekorfärg6 18 4 2" xfId="8410" xr:uid="{6F7BFB0A-B95A-42C2-8925-C744C53B118F}"/>
    <cellStyle name="20% - Dekorfärg6 18 4 3" xfId="8411" xr:uid="{AE5AD18F-6FDD-471F-BB54-CB9CB974A6EC}"/>
    <cellStyle name="20% - Dekorfärg6 18 4 4" xfId="36987" xr:uid="{C6873080-2A25-47F8-A33B-0ABB8885A0E9}"/>
    <cellStyle name="20% - Dekorfärg6 18 4_3. Loans" xfId="8412" xr:uid="{D49DCE89-3BF4-467C-A415-A86D0203EEF3}"/>
    <cellStyle name="20% - Dekorfärg6 18 5" xfId="8413" xr:uid="{4C7EA30C-DDBB-4AB9-A1B3-CB7244EE3145}"/>
    <cellStyle name="20% - Dekorfärg6 18 5 2" xfId="8414" xr:uid="{4D21AC12-E150-4A2F-A5EB-6DAE85B0ED5E}"/>
    <cellStyle name="20% - Dekorfärg6 18 5 3" xfId="8415" xr:uid="{85D0E3F2-57DB-45BB-9956-955C0ABAD682}"/>
    <cellStyle name="20% - Dekorfärg6 18 5 4" xfId="36988" xr:uid="{75A7C9E8-5F9E-4655-8ABE-9C2315D3E0BE}"/>
    <cellStyle name="20% - Dekorfärg6 18 5_3. Loans" xfId="8416" xr:uid="{97D428BB-3532-4A3F-8FB3-BA228ECCCD54}"/>
    <cellStyle name="20% - Dekorfärg6 18 6" xfId="8417" xr:uid="{B3EFD4F1-5A3C-44DC-8DA5-3E7C84650373}"/>
    <cellStyle name="20% - Dekorfärg6 18 6 2" xfId="8418" xr:uid="{1171D009-AB14-4147-BB13-0008B97D7D69}"/>
    <cellStyle name="20% - Dekorfärg6 18 6 3" xfId="8419" xr:uid="{244CC0DF-733D-428B-98D3-F7969A0D049C}"/>
    <cellStyle name="20% - Dekorfärg6 18 6 4" xfId="31852" xr:uid="{B23DAA7A-E4F0-4BCE-8941-5D3B194754E9}"/>
    <cellStyle name="20% - Dekorfärg6 18 6_CASH 8000" xfId="44966" xr:uid="{988CC7EF-F77B-4321-B3E1-129D781A607C}"/>
    <cellStyle name="20% - Dekorfärg6 18 7" xfId="8420" xr:uid="{3F4E4601-6997-4915-B654-75FBFDD13AF1}"/>
    <cellStyle name="20% - Dekorfärg6 18 7 2" xfId="8421" xr:uid="{DFAABB67-6CF6-4398-B5C3-22DDD4CEE950}"/>
    <cellStyle name="20% - Dekorfärg6 18 7 3" xfId="8422" xr:uid="{81753C8C-9E3D-4220-BCDE-BDF94CE5CAAE}"/>
    <cellStyle name="20% - Dekorfärg6 18 7_CASH 8000" xfId="44967" xr:uid="{2164EAA5-AB50-48FE-9739-0709B537496D}"/>
    <cellStyle name="20% - Dekorfärg6 18 8" xfId="8423" xr:uid="{82D2AC85-3B85-46F2-8C51-5FAEFC18F155}"/>
    <cellStyle name="20% - Dekorfärg6 18 9" xfId="8424" xr:uid="{8A520EF1-CA6A-4D1D-8E38-3C60046A0C89}"/>
    <cellStyle name="20% - Dekorfärg6 18_3. Loans" xfId="8425" xr:uid="{CFBF0334-F8DE-416D-89E1-793D0AC88D57}"/>
    <cellStyle name="20% - Dekorfärg6 19" xfId="8426" xr:uid="{B71B405E-86AD-4749-9255-E6DCD3DED23B}"/>
    <cellStyle name="20% - Dekorfärg6 19 10" xfId="35035" xr:uid="{20164AAB-308D-47FD-9B64-B67584604D7D}"/>
    <cellStyle name="20% - Dekorfärg6 19 2" xfId="8427" xr:uid="{5DD54691-809D-4ED2-B4B6-79BE2358C986}"/>
    <cellStyle name="20% - Dekorfärg6 19 2 2" xfId="8428" xr:uid="{7C12FE54-5E06-4F26-AEB2-C507973F1D93}"/>
    <cellStyle name="20% - Dekorfärg6 19 2 2 2" xfId="8429" xr:uid="{2E2B429B-3E6E-49D9-A0F4-356B9500D3A3}"/>
    <cellStyle name="20% - Dekorfärg6 19 2 2 2 2" xfId="36991" xr:uid="{7C206F2C-A3E0-4E03-A4BB-8115AB0EC105}"/>
    <cellStyle name="20% - Dekorfärg6 19 2 2 2_Apart tables" xfId="49755" xr:uid="{1E11716D-78AF-4054-A69A-6FB861330FC8}"/>
    <cellStyle name="20% - Dekorfärg6 19 2 2 3" xfId="36990" xr:uid="{8EF8E300-AAA8-4B90-AB16-62F29DD0C65E}"/>
    <cellStyle name="20% - Dekorfärg6 19 2 2_3. Loans" xfId="8430" xr:uid="{9EC3855F-4AD3-4AAB-8CCB-68CF08D2D0EF}"/>
    <cellStyle name="20% - Dekorfärg6 19 2 3" xfId="8431" xr:uid="{68A4E59A-4D12-448E-B181-116394DD1E29}"/>
    <cellStyle name="20% - Dekorfärg6 19 2 3 2" xfId="36992" xr:uid="{A0ADE982-E185-4834-AE55-EEC83F3E65F1}"/>
    <cellStyle name="20% - Dekorfärg6 19 2 3_Apart tables" xfId="49756" xr:uid="{B7FC3B31-B287-4AE4-8868-7D09F606244B}"/>
    <cellStyle name="20% - Dekorfärg6 19 2 4" xfId="31853" xr:uid="{5C7E0FC3-70B4-418C-BE9A-56C5A2C276E1}"/>
    <cellStyle name="20% - Dekorfärg6 19 2 5" xfId="36989" xr:uid="{E6F62741-E791-426B-B95D-04920547F2CA}"/>
    <cellStyle name="20% - Dekorfärg6 19 2_3. Loans" xfId="8432" xr:uid="{8A97BD86-7626-45C8-BB44-807E302D4488}"/>
    <cellStyle name="20% - Dekorfärg6 19 3" xfId="8433" xr:uid="{479F1CF3-51DB-451C-AF52-96702A6CB60F}"/>
    <cellStyle name="20% - Dekorfärg6 19 3 2" xfId="8434" xr:uid="{12F488E1-FAF5-4104-A119-D758D14C4697}"/>
    <cellStyle name="20% - Dekorfärg6 19 3 2 2" xfId="36994" xr:uid="{2F972028-6337-473B-A880-0713D41799CB}"/>
    <cellStyle name="20% - Dekorfärg6 19 3 2_Apart tables" xfId="49757" xr:uid="{30378D55-653D-41CC-A199-A190B79D9A48}"/>
    <cellStyle name="20% - Dekorfärg6 19 3 3" xfId="8435" xr:uid="{DF37C70F-4022-4D96-BBC8-26249E9CBF34}"/>
    <cellStyle name="20% - Dekorfärg6 19 3 4" xfId="36993" xr:uid="{B11FD695-047F-4DDD-B6C4-D73F95643FCF}"/>
    <cellStyle name="20% - Dekorfärg6 19 3_3. Loans" xfId="8436" xr:uid="{3667C91B-8A18-44B6-B0C5-E72D01A6707B}"/>
    <cellStyle name="20% - Dekorfärg6 19 4" xfId="8437" xr:uid="{CADE99D2-B741-43E2-9DCF-4188461D2D39}"/>
    <cellStyle name="20% - Dekorfärg6 19 4 2" xfId="8438" xr:uid="{96433526-4544-4550-B4F5-735EF035B024}"/>
    <cellStyle name="20% - Dekorfärg6 19 4 3" xfId="8439" xr:uid="{8A5992E4-9A6D-43B7-8616-1DD8D069A021}"/>
    <cellStyle name="20% - Dekorfärg6 19 4 4" xfId="36995" xr:uid="{36333B76-BB12-4168-AF9C-047468FFBD49}"/>
    <cellStyle name="20% - Dekorfärg6 19 4_3. Loans" xfId="8440" xr:uid="{E0BAC5A8-C985-4596-AE9A-7CE70F33441B}"/>
    <cellStyle name="20% - Dekorfärg6 19 5" xfId="8441" xr:uid="{AFACDC56-E22A-4368-9294-16D17A72CB83}"/>
    <cellStyle name="20% - Dekorfärg6 19 5 2" xfId="8442" xr:uid="{9269071C-6EFE-4C58-934C-12BC585FB72E}"/>
    <cellStyle name="20% - Dekorfärg6 19 5 3" xfId="8443" xr:uid="{42E0EAF2-A5A0-4E64-BB20-18F94B87FEDB}"/>
    <cellStyle name="20% - Dekorfärg6 19 5 4" xfId="36996" xr:uid="{C956A548-2906-44A9-8450-4083274A8D1E}"/>
    <cellStyle name="20% - Dekorfärg6 19 5_3. Loans" xfId="8444" xr:uid="{3B2D0C41-68A3-4BE4-A4C4-E3D0BF284813}"/>
    <cellStyle name="20% - Dekorfärg6 19 6" xfId="8445" xr:uid="{93FDF447-98ED-4391-B442-B10952F3EF8A}"/>
    <cellStyle name="20% - Dekorfärg6 19 6 2" xfId="8446" xr:uid="{1E0654CE-409D-4EFC-9DA0-592D8906263D}"/>
    <cellStyle name="20% - Dekorfärg6 19 6 3" xfId="8447" xr:uid="{B1FCEA8F-2A04-4900-AB88-BCD248040318}"/>
    <cellStyle name="20% - Dekorfärg6 19 6 4" xfId="31854" xr:uid="{F568213E-4290-418D-931A-B62E17F98C53}"/>
    <cellStyle name="20% - Dekorfärg6 19 6_CASH 8000" xfId="44968" xr:uid="{FAB90A18-75EC-4C1B-8B3A-0277816CB13A}"/>
    <cellStyle name="20% - Dekorfärg6 19 7" xfId="8448" xr:uid="{2E20A8DC-2CFE-48BC-981C-F88F8FE0EAFB}"/>
    <cellStyle name="20% - Dekorfärg6 19 7 2" xfId="8449" xr:uid="{CE11AC5A-218D-4618-954D-20C52A2FAE1C}"/>
    <cellStyle name="20% - Dekorfärg6 19 7 3" xfId="8450" xr:uid="{85561727-8DD0-4C8F-842D-4109662A4D0B}"/>
    <cellStyle name="20% - Dekorfärg6 19 7_CASH 8000" xfId="44969" xr:uid="{31E5BCD2-367C-4C48-8B91-8C7C7BCFCBAB}"/>
    <cellStyle name="20% - Dekorfärg6 19 8" xfId="8451" xr:uid="{31672AC3-68D0-4DF8-B257-6DC8A525DB8D}"/>
    <cellStyle name="20% - Dekorfärg6 19 9" xfId="8452" xr:uid="{790CE20B-C582-4CF8-B20B-7B70798507F9}"/>
    <cellStyle name="20% - Dekorfärg6 19_3. Loans" xfId="8453" xr:uid="{F20E4748-546B-4666-8670-F10AD257DDD8}"/>
    <cellStyle name="20% - Dekorfärg6 2" xfId="70" xr:uid="{E4B06426-E80B-4B20-8534-5CA5258C2B3B}"/>
    <cellStyle name="20% - Dekorfärg6 2 10" xfId="35036" xr:uid="{C7255441-83E7-4BB5-ACF8-E0C2B2A8C7F8}"/>
    <cellStyle name="20% - Dekorfärg6 2 11" xfId="44666" xr:uid="{AE5E5DF7-080A-4578-8281-B28B68B985C5}"/>
    <cellStyle name="20% - Dekorfärg6 2 2" xfId="8454" xr:uid="{0798F02C-4070-40A3-91DD-CE3674BA015B}"/>
    <cellStyle name="20% - Dekorfärg6 2 2 2" xfId="8455" xr:uid="{F584DE8C-D50E-4C0E-8994-1C1B101E687E}"/>
    <cellStyle name="20% - Dekorfärg6 2 2 2 2" xfId="8456" xr:uid="{5F174927-AD88-4789-9115-006D4C4F75CA}"/>
    <cellStyle name="20% - Dekorfärg6 2 2 2 2 2" xfId="36998" xr:uid="{E434CC80-6038-475C-ABE8-50241091FF8E}"/>
    <cellStyle name="20% - Dekorfärg6 2 2 2 2_Apart tables" xfId="49758" xr:uid="{4E1FDEB3-A892-47F8-854E-EB6E2295B7D6}"/>
    <cellStyle name="20% - Dekorfärg6 2 2 2 3" xfId="31855" xr:uid="{0CC1C644-83F5-4B95-9CA7-DFD59E91FA3E}"/>
    <cellStyle name="20% - Dekorfärg6 2 2 2 4" xfId="36997" xr:uid="{4C01D20A-2E62-4E7D-B530-C84BC903BEDF}"/>
    <cellStyle name="20% - Dekorfärg6 2 2 2_3. Loans" xfId="8457" xr:uid="{952ECB91-DB16-40FE-8865-A2DB9E3EDEA6}"/>
    <cellStyle name="20% - Dekorfärg6 2 2 3" xfId="8458" xr:uid="{99DF884E-0440-4883-8B51-FA2FAB42259C}"/>
    <cellStyle name="20% - Dekorfärg6 2 2 3 2" xfId="8459" xr:uid="{8C187A17-0412-42CB-91DD-FFEA5BC1B067}"/>
    <cellStyle name="20% - Dekorfärg6 2 2 3 2 2" xfId="37000" xr:uid="{A54C968E-48F8-44D0-8784-3D59FE139B9F}"/>
    <cellStyle name="20% - Dekorfärg6 2 2 3 2_Apart tables" xfId="49759" xr:uid="{B070A75B-A3F6-4843-BF18-77D689621171}"/>
    <cellStyle name="20% - Dekorfärg6 2 2 3 3" xfId="36999" xr:uid="{9FEBE2CB-5EA7-4F3F-8D32-5054B5AB97B2}"/>
    <cellStyle name="20% - Dekorfärg6 2 2 3_3. Loans" xfId="8460" xr:uid="{BC3E1BB6-4461-4170-93C9-F6ED6056EBA7}"/>
    <cellStyle name="20% - Dekorfärg6 2 2 4" xfId="8461" xr:uid="{83218E05-CD15-458C-9E97-015DC943D6EE}"/>
    <cellStyle name="20% - Dekorfärg6 2 2 4 2" xfId="37001" xr:uid="{6D97A0A1-5598-42E4-B341-107245C98536}"/>
    <cellStyle name="20% - Dekorfärg6 2 2 4_Apart tables" xfId="49760" xr:uid="{3EBFD6D7-119D-480C-8E95-78562EF8F3F2}"/>
    <cellStyle name="20% - Dekorfärg6 2 2 5" xfId="8462" xr:uid="{FDEE482C-2A24-45F3-B3E1-8451DB3CE660}"/>
    <cellStyle name="20% - Dekorfärg6 2 2 5 2" xfId="37002" xr:uid="{42518EE7-26E4-4D07-B5A6-E79DCE5F080C}"/>
    <cellStyle name="20% - Dekorfärg6 2 2 5_Apart tables" xfId="49761" xr:uid="{6128F156-96A9-41BE-BCB0-C25225EA97CC}"/>
    <cellStyle name="20% - Dekorfärg6 2 2 6" xfId="31856" xr:uid="{041DB8DF-9EAC-4B64-993F-B85591C735D1}"/>
    <cellStyle name="20% - Dekorfärg6 2 2 6 2" xfId="31857" xr:uid="{88F01ECF-AF28-4B0C-85FD-2D017E58BA05}"/>
    <cellStyle name="20% - Dekorfärg6 2 2 7" xfId="35037" xr:uid="{B2321172-215C-4C27-923A-526E1B7BB7FD}"/>
    <cellStyle name="20% - Dekorfärg6 2 2 8" xfId="39466" xr:uid="{C7DD092A-5F36-449A-8687-2E4F260B48BC}"/>
    <cellStyle name="20% - Dekorfärg6 2 2_3. Loans" xfId="8463" xr:uid="{E13F9964-15D5-4316-8454-B9D336157ED6}"/>
    <cellStyle name="20% - Dekorfärg6 2 3" xfId="8464" xr:uid="{F8FE05CF-4410-40B3-B7E7-0CE817487A31}"/>
    <cellStyle name="20% - Dekorfärg6 2 3 2" xfId="8465" xr:uid="{7E8E5BC9-AABB-4080-96FC-3E0CB3C13161}"/>
    <cellStyle name="20% - Dekorfärg6 2 3 2 2" xfId="8466" xr:uid="{2416FEC8-8E57-4A85-BC01-BCF6582CEA91}"/>
    <cellStyle name="20% - Dekorfärg6 2 3 2 2 2" xfId="37004" xr:uid="{0E7408C7-9A77-4FBC-B1EE-069A1A6C2E17}"/>
    <cellStyle name="20% - Dekorfärg6 2 3 2 2_Apart tables" xfId="49762" xr:uid="{7EC6527D-E044-4709-BA9D-BC990769A3FB}"/>
    <cellStyle name="20% - Dekorfärg6 2 3 2 3" xfId="31858" xr:uid="{3DCC5C12-F281-4838-B8C1-82EDC9227675}"/>
    <cellStyle name="20% - Dekorfärg6 2 3 2 4" xfId="37003" xr:uid="{E9AAF542-8353-4295-90D4-4662BD99A287}"/>
    <cellStyle name="20% - Dekorfärg6 2 3 2_3. Loans" xfId="8467" xr:uid="{2F0A113B-A401-4E2D-B449-0FEC8D9B359B}"/>
    <cellStyle name="20% - Dekorfärg6 2 3 3" xfId="8468" xr:uid="{EA97FA54-F623-47E5-8D67-27F55D3819B9}"/>
    <cellStyle name="20% - Dekorfärg6 2 3 3 2" xfId="8469" xr:uid="{7CA4A238-6DCB-476F-A68F-9B30D7A5B889}"/>
    <cellStyle name="20% - Dekorfärg6 2 3 3 2 2" xfId="37006" xr:uid="{A77DBC75-37C8-4986-87D2-926FEFFDE46F}"/>
    <cellStyle name="20% - Dekorfärg6 2 3 3 2_Apart tables" xfId="49763" xr:uid="{B9E0D166-934C-48F7-A8E0-A72218E09DB6}"/>
    <cellStyle name="20% - Dekorfärg6 2 3 3 3" xfId="37005" xr:uid="{67F9800A-23DF-432C-B0CA-C1AB4A66FE7D}"/>
    <cellStyle name="20% - Dekorfärg6 2 3 3_3. Loans" xfId="8470" xr:uid="{9489CF1D-D1B5-4C48-B0F3-22457E6A27D7}"/>
    <cellStyle name="20% - Dekorfärg6 2 3 4" xfId="8471" xr:uid="{040D2A77-6BFD-48F5-96D2-8938A24D3F6F}"/>
    <cellStyle name="20% - Dekorfärg6 2 3 4 2" xfId="37007" xr:uid="{5D32DE76-3266-441E-A3A6-F7560990BDFE}"/>
    <cellStyle name="20% - Dekorfärg6 2 3 4_Apart tables" xfId="49764" xr:uid="{A58E199F-2786-4470-AC5C-C2010935928B}"/>
    <cellStyle name="20% - Dekorfärg6 2 3 5" xfId="8472" xr:uid="{7C10535B-150A-41E8-9413-4454DCA802FF}"/>
    <cellStyle name="20% - Dekorfärg6 2 3 5 2" xfId="37008" xr:uid="{E220A274-FCC9-4775-91F8-18D34021B52F}"/>
    <cellStyle name="20% - Dekorfärg6 2 3 5_Apart tables" xfId="49765" xr:uid="{49B63557-550C-4B3A-9200-32F15B0E1586}"/>
    <cellStyle name="20% - Dekorfärg6 2 3 6" xfId="31859" xr:uid="{3D17F32A-3837-4C34-94D0-31205354E330}"/>
    <cellStyle name="20% - Dekorfärg6 2 3 7" xfId="35038" xr:uid="{B4EB4C32-EE52-4179-9E57-536D3015550E}"/>
    <cellStyle name="20% - Dekorfärg6 2 3 8" xfId="39465" xr:uid="{BCB75EF7-95FB-4551-BF95-B45B467EFCA6}"/>
    <cellStyle name="20% - Dekorfärg6 2 3_3. Loans" xfId="8473" xr:uid="{2014D40E-F1F7-447E-B964-775CA1DD5CCE}"/>
    <cellStyle name="20% - Dekorfärg6 2 4" xfId="8474" xr:uid="{1BD74AAB-B08B-4504-8D93-8257516D5EC7}"/>
    <cellStyle name="20% - Dekorfärg6 2 4 2" xfId="8475" xr:uid="{45CB6909-1639-42F8-96E9-BE76FF75BA9D}"/>
    <cellStyle name="20% - Dekorfärg6 2 4 2 2" xfId="8476" xr:uid="{2ADFF8D1-B308-4F15-84A1-81E8AC22CEB5}"/>
    <cellStyle name="20% - Dekorfärg6 2 4 2 2 2" xfId="37011" xr:uid="{86E46175-5141-45F5-8811-23C02A63ACEA}"/>
    <cellStyle name="20% - Dekorfärg6 2 4 2 2_Apart tables" xfId="49766" xr:uid="{9C501648-D4DA-49A4-9EFD-DBFB679DF2F9}"/>
    <cellStyle name="20% - Dekorfärg6 2 4 2 3" xfId="37010" xr:uid="{C81C0DAD-2CA1-4661-BECF-F58E05783B91}"/>
    <cellStyle name="20% - Dekorfärg6 2 4 2_3. Loans" xfId="8477" xr:uid="{EE91D5AD-6FC0-4AE9-B168-CB0741678EA6}"/>
    <cellStyle name="20% - Dekorfärg6 2 4 3" xfId="8478" xr:uid="{EEC168EE-0B35-4954-AAB1-44B9E5158108}"/>
    <cellStyle name="20% - Dekorfärg6 2 4 3 2" xfId="37012" xr:uid="{86CDC1D3-E42F-4BCB-A518-7797314976A5}"/>
    <cellStyle name="20% - Dekorfärg6 2 4 3_Apart tables" xfId="49767" xr:uid="{5408027D-17F5-4868-8125-4C17BF76B5D1}"/>
    <cellStyle name="20% - Dekorfärg6 2 4 4" xfId="8479" xr:uid="{A8A4E560-1767-4BFE-B1B5-968D92CE0DDF}"/>
    <cellStyle name="20% - Dekorfärg6 2 4 4 2" xfId="37013" xr:uid="{5A1214F4-2078-4BAA-8E85-94694AC70F7F}"/>
    <cellStyle name="20% - Dekorfärg6 2 4 4_Apart tables" xfId="49768" xr:uid="{6D39E2D8-84D0-4543-B1CE-CB8D47D63689}"/>
    <cellStyle name="20% - Dekorfärg6 2 4 5" xfId="31860" xr:uid="{F469021E-6131-4671-8DA1-FF8C597E23D9}"/>
    <cellStyle name="20% - Dekorfärg6 2 4 6" xfId="37009" xr:uid="{556EAB99-1F48-425D-ADFA-07AA38E0425A}"/>
    <cellStyle name="20% - Dekorfärg6 2 4_3. Loans" xfId="8480" xr:uid="{37C5080A-29FC-402E-BD0E-9B40D07F635D}"/>
    <cellStyle name="20% - Dekorfärg6 2 5" xfId="8481" xr:uid="{7BA61D41-5909-497F-88BA-CCB089346D40}"/>
    <cellStyle name="20% - Dekorfärg6 2 5 2" xfId="8482" xr:uid="{19C5581B-92EF-46F3-8996-913F1C8117F9}"/>
    <cellStyle name="20% - Dekorfärg6 2 5 2 2" xfId="37015" xr:uid="{186B3366-BCF8-44A9-B640-F38E065A0AD9}"/>
    <cellStyle name="20% - Dekorfärg6 2 5 2_Apart tables" xfId="49769" xr:uid="{13CB48D4-6073-46D7-B062-E986BD7C8489}"/>
    <cellStyle name="20% - Dekorfärg6 2 5 3" xfId="8483" xr:uid="{971657D5-0A75-43DA-8FC1-411AD8A85BE4}"/>
    <cellStyle name="20% - Dekorfärg6 2 5 4" xfId="37014" xr:uid="{472049F4-6B02-45B1-8605-3B0EEDB58A90}"/>
    <cellStyle name="20% - Dekorfärg6 2 5_3. Loans" xfId="8484" xr:uid="{63C80747-F126-4D15-853C-5387442BC916}"/>
    <cellStyle name="20% - Dekorfärg6 2 6" xfId="8485" xr:uid="{3C3C195B-9554-4C4A-9320-1BC99E191DB7}"/>
    <cellStyle name="20% - Dekorfärg6 2 6 2" xfId="8486" xr:uid="{431C56C4-FAEF-4251-91CB-8BAD0ED80C7A}"/>
    <cellStyle name="20% - Dekorfärg6 2 6 3" xfId="8487" xr:uid="{97C33198-ADAB-4DE9-99C3-5E365A0E8BD8}"/>
    <cellStyle name="20% - Dekorfärg6 2 6 4" xfId="37016" xr:uid="{966D77B1-C618-4D37-860B-D6B4FB440EEA}"/>
    <cellStyle name="20% - Dekorfärg6 2 6_3. Loans" xfId="8488" xr:uid="{74E588D6-706C-4FB9-9A3D-D76A0FBBCD7F}"/>
    <cellStyle name="20% - Dekorfärg6 2 7" xfId="8489" xr:uid="{67E24DD1-BED7-4099-A4F7-07DD0F52DE89}"/>
    <cellStyle name="20% - Dekorfärg6 2 7 2" xfId="8490" xr:uid="{42CE2799-9A36-4CC1-96C6-94BCDD7C94D7}"/>
    <cellStyle name="20% - Dekorfärg6 2 7 3" xfId="8491" xr:uid="{46BD96D9-8CF6-4D82-B65F-03214173B447}"/>
    <cellStyle name="20% - Dekorfärg6 2 7 4" xfId="37017" xr:uid="{BC141CDD-1B92-4A37-A981-C9EDF93B731A}"/>
    <cellStyle name="20% - Dekorfärg6 2 7_3. Loans" xfId="8492" xr:uid="{A1A1D54A-CCA4-4438-9683-A1E18A5EA581}"/>
    <cellStyle name="20% - Dekorfärg6 2 8" xfId="8493" xr:uid="{020E2249-60FC-4128-8159-80596A9D6531}"/>
    <cellStyle name="20% - Dekorfärg6 2 8 2" xfId="31861" xr:uid="{C90F33BE-101F-4478-BE1C-E5BD65D0BCC8}"/>
    <cellStyle name="20% - Dekorfärg6 2 8 3" xfId="31862" xr:uid="{D85BE700-2E5A-4F33-8509-ACBB8EBEF2ED}"/>
    <cellStyle name="20% - Dekorfärg6 2 9" xfId="8494" xr:uid="{46E37BB3-4F43-468D-83D5-47DC62661C1C}"/>
    <cellStyle name="20% - Dekorfärg6 2_3. Loans" xfId="8495" xr:uid="{0D45B6A4-9CF8-49F5-8226-7B5938061DF6}"/>
    <cellStyle name="20% - Dekorfärg6 20" xfId="8496" xr:uid="{6C1A8B35-93FF-4662-9618-3886318AA5AF}"/>
    <cellStyle name="20% - Dekorfärg6 20 10" xfId="35039" xr:uid="{119324B8-2916-487F-9802-6E65933DE53B}"/>
    <cellStyle name="20% - Dekorfärg6 20 2" xfId="8497" xr:uid="{EB83FA37-5C87-4085-897E-CAFE26BBE531}"/>
    <cellStyle name="20% - Dekorfärg6 20 2 2" xfId="8498" xr:uid="{6D2EBDDD-AD25-46C8-ACD1-447B3FC6750C}"/>
    <cellStyle name="20% - Dekorfärg6 20 2 2 2" xfId="8499" xr:uid="{B3A99B1D-5A87-4815-BA9D-499A6C979043}"/>
    <cellStyle name="20% - Dekorfärg6 20 2 2 2 2" xfId="37020" xr:uid="{D28DF8F1-89D4-42E3-9003-7946EC5C9778}"/>
    <cellStyle name="20% - Dekorfärg6 20 2 2 2_Apart tables" xfId="49770" xr:uid="{09C10E83-68AF-42F8-B141-C25032CF3787}"/>
    <cellStyle name="20% - Dekorfärg6 20 2 2 3" xfId="37019" xr:uid="{FE1BD659-5F64-4E28-9D99-14C38EC42BF3}"/>
    <cellStyle name="20% - Dekorfärg6 20 2 2_3. Loans" xfId="8500" xr:uid="{9BC11630-1151-483E-861D-4C0686890E99}"/>
    <cellStyle name="20% - Dekorfärg6 20 2 3" xfId="8501" xr:uid="{E649B810-B407-44EC-B60D-EA1289789195}"/>
    <cellStyle name="20% - Dekorfärg6 20 2 3 2" xfId="37021" xr:uid="{80A40174-2390-41FA-89F1-0B7A9DC6326F}"/>
    <cellStyle name="20% - Dekorfärg6 20 2 3_Apart tables" xfId="49771" xr:uid="{AD0BE460-01A9-4D57-B253-34E365412B28}"/>
    <cellStyle name="20% - Dekorfärg6 20 2 4" xfId="31863" xr:uid="{52CDF9F5-9002-43DD-A776-CC04F6B9CE83}"/>
    <cellStyle name="20% - Dekorfärg6 20 2 5" xfId="37018" xr:uid="{DE2A8599-BD6F-4AD1-B38C-25C0F81EECDD}"/>
    <cellStyle name="20% - Dekorfärg6 20 2_3. Loans" xfId="8502" xr:uid="{0A69C07B-48CD-477C-A468-F12F4078231D}"/>
    <cellStyle name="20% - Dekorfärg6 20 3" xfId="8503" xr:uid="{1DDAC4E8-6157-4C22-82AB-DB97982A1FA4}"/>
    <cellStyle name="20% - Dekorfärg6 20 3 2" xfId="8504" xr:uid="{2B2A981B-B4ED-4918-837D-E10211301419}"/>
    <cellStyle name="20% - Dekorfärg6 20 3 2 2" xfId="37023" xr:uid="{CB9CB74A-72C5-438C-8906-07581A7FBA3F}"/>
    <cellStyle name="20% - Dekorfärg6 20 3 2_Apart tables" xfId="49772" xr:uid="{E00D4561-262D-44AF-BDCE-22C38B274045}"/>
    <cellStyle name="20% - Dekorfärg6 20 3 3" xfId="8505" xr:uid="{AC393AD9-5D2E-4805-BF0D-683A5FEF0E14}"/>
    <cellStyle name="20% - Dekorfärg6 20 3 4" xfId="37022" xr:uid="{366DFD81-B37E-443A-A5CC-44B589E7449F}"/>
    <cellStyle name="20% - Dekorfärg6 20 3_3. Loans" xfId="8506" xr:uid="{38DC3F24-8926-4A97-8091-6713002CC760}"/>
    <cellStyle name="20% - Dekorfärg6 20 4" xfId="8507" xr:uid="{CE94EEF3-6BBF-41DB-9B7D-7786D639690E}"/>
    <cellStyle name="20% - Dekorfärg6 20 4 2" xfId="8508" xr:uid="{A19524CF-B2C6-40D2-8449-44EB1C50E1F5}"/>
    <cellStyle name="20% - Dekorfärg6 20 4 3" xfId="8509" xr:uid="{AF3787D8-D3A0-471D-9AC7-F2DA32349D56}"/>
    <cellStyle name="20% - Dekorfärg6 20 4 4" xfId="37024" xr:uid="{D0AF9AB5-9535-4E1D-9B3D-783CEF57C363}"/>
    <cellStyle name="20% - Dekorfärg6 20 4_3. Loans" xfId="8510" xr:uid="{174C8A9F-06D2-4490-A971-EA24123E464F}"/>
    <cellStyle name="20% - Dekorfärg6 20 5" xfId="8511" xr:uid="{846158E0-7058-4C2B-A503-C49B82AD7D6C}"/>
    <cellStyle name="20% - Dekorfärg6 20 5 2" xfId="8512" xr:uid="{F0CBCA16-D120-4D28-946D-206C98CD4C10}"/>
    <cellStyle name="20% - Dekorfärg6 20 5 3" xfId="8513" xr:uid="{482399B7-143C-46D8-B1F9-319DF7952DDD}"/>
    <cellStyle name="20% - Dekorfärg6 20 5 4" xfId="37025" xr:uid="{FA31EDB4-E3C1-43EA-B6D0-3902254A0A85}"/>
    <cellStyle name="20% - Dekorfärg6 20 5_3. Loans" xfId="8514" xr:uid="{A984D36B-C436-44D7-BC8E-0F614B6AFC3E}"/>
    <cellStyle name="20% - Dekorfärg6 20 6" xfId="8515" xr:uid="{CBD26CAF-DB58-4871-95E2-5DCB683E5CA6}"/>
    <cellStyle name="20% - Dekorfärg6 20 6 2" xfId="8516" xr:uid="{1E004C9B-46E7-42DC-B8AB-C92DE3688493}"/>
    <cellStyle name="20% - Dekorfärg6 20 6 3" xfId="8517" xr:uid="{2B5EC86E-3DD3-4CE3-8A7D-AF23BC81FA8E}"/>
    <cellStyle name="20% - Dekorfärg6 20 6 4" xfId="31864" xr:uid="{68A83805-0EA3-4E9F-9678-2B06F9A131E2}"/>
    <cellStyle name="20% - Dekorfärg6 20 6_CASH 8000" xfId="44970" xr:uid="{CBD871FA-33C5-4B8E-B6EB-1C2A4A0501CA}"/>
    <cellStyle name="20% - Dekorfärg6 20 7" xfId="8518" xr:uid="{F1CCB12F-7DA6-49EE-AD15-CE1F3F8A50EB}"/>
    <cellStyle name="20% - Dekorfärg6 20 7 2" xfId="8519" xr:uid="{B7CC568B-6AFB-4890-BB08-F05E10BE8F1B}"/>
    <cellStyle name="20% - Dekorfärg6 20 7 3" xfId="8520" xr:uid="{54BE5433-D9FD-463D-8FF7-29C1A0FD1832}"/>
    <cellStyle name="20% - Dekorfärg6 20 7_CASH 8000" xfId="44971" xr:uid="{5A79F75E-6D54-41F5-A68E-29E1CF733FF4}"/>
    <cellStyle name="20% - Dekorfärg6 20 8" xfId="8521" xr:uid="{CF09700C-3FC2-4BDC-9C0B-06800D703B67}"/>
    <cellStyle name="20% - Dekorfärg6 20 9" xfId="8522" xr:uid="{C6C57152-A241-4DFA-BCA3-CA8432585D53}"/>
    <cellStyle name="20% - Dekorfärg6 20_3. Loans" xfId="8523" xr:uid="{95C9832F-D080-4E67-909F-A9932F994FB1}"/>
    <cellStyle name="20% - Dekorfärg6 21" xfId="8524" xr:uid="{88BF5C6A-DF02-4673-9ADD-800B762A0A8F}"/>
    <cellStyle name="20% - Dekorfärg6 21 10" xfId="35040" xr:uid="{68846E87-146B-4511-9C2D-BE558C7CB344}"/>
    <cellStyle name="20% - Dekorfärg6 21 2" xfId="8525" xr:uid="{FA43AFB7-DCB1-414C-8170-E85C3235E933}"/>
    <cellStyle name="20% - Dekorfärg6 21 2 2" xfId="8526" xr:uid="{E37DFB9F-152C-4991-AE07-C1E0F9E5019B}"/>
    <cellStyle name="20% - Dekorfärg6 21 2 2 2" xfId="8527" xr:uid="{BC9F6126-1D32-41B7-8FBA-18C058D7337F}"/>
    <cellStyle name="20% - Dekorfärg6 21 2 2 2 2" xfId="37028" xr:uid="{3C1E95EC-525A-4201-87D1-EAAB7EA6CBF9}"/>
    <cellStyle name="20% - Dekorfärg6 21 2 2 2_Apart tables" xfId="49773" xr:uid="{F82E714B-EA11-4494-9D88-3E6AFE32ECBB}"/>
    <cellStyle name="20% - Dekorfärg6 21 2 2 3" xfId="37027" xr:uid="{0BEB4B2D-5031-48AF-A5DD-36ED2E79BDDC}"/>
    <cellStyle name="20% - Dekorfärg6 21 2 2_3. Loans" xfId="8528" xr:uid="{F3A70CD0-70B0-4056-A940-44C96B839930}"/>
    <cellStyle name="20% - Dekorfärg6 21 2 3" xfId="8529" xr:uid="{609BB90F-03A0-471D-B4CC-4A99A745A772}"/>
    <cellStyle name="20% - Dekorfärg6 21 2 3 2" xfId="37029" xr:uid="{527782F3-3095-4F74-A484-E6C95C568E22}"/>
    <cellStyle name="20% - Dekorfärg6 21 2 3_Apart tables" xfId="49774" xr:uid="{53C6C194-8DC4-419C-9422-BD844C08FF12}"/>
    <cellStyle name="20% - Dekorfärg6 21 2 4" xfId="31865" xr:uid="{A528DFE3-7840-40C3-8BE3-6F7E91D19CF9}"/>
    <cellStyle name="20% - Dekorfärg6 21 2 5" xfId="37026" xr:uid="{D0B53F39-9DDD-4297-B254-F5385D21F40C}"/>
    <cellStyle name="20% - Dekorfärg6 21 2_3. Loans" xfId="8530" xr:uid="{E16011CA-09FA-4DDC-8209-7CF1F395A367}"/>
    <cellStyle name="20% - Dekorfärg6 21 3" xfId="8531" xr:uid="{17600D46-AF3C-48F1-8798-24B083E7AF05}"/>
    <cellStyle name="20% - Dekorfärg6 21 3 2" xfId="8532" xr:uid="{882612B4-E6A5-40E6-A698-C03AA08F1013}"/>
    <cellStyle name="20% - Dekorfärg6 21 3 2 2" xfId="37031" xr:uid="{8BD4154C-C629-4711-9C35-21F85C0256CA}"/>
    <cellStyle name="20% - Dekorfärg6 21 3 2_Apart tables" xfId="49775" xr:uid="{F2AB7827-04E3-4E09-A837-6E8F6589FC52}"/>
    <cellStyle name="20% - Dekorfärg6 21 3 3" xfId="8533" xr:uid="{76BE3CCC-367C-42CD-BD04-A86734891000}"/>
    <cellStyle name="20% - Dekorfärg6 21 3 4" xfId="37030" xr:uid="{0057785F-6AB5-4023-B860-C67F74441831}"/>
    <cellStyle name="20% - Dekorfärg6 21 3_3. Loans" xfId="8534" xr:uid="{860266FC-0316-44B0-A3B5-FB46064F651E}"/>
    <cellStyle name="20% - Dekorfärg6 21 4" xfId="8535" xr:uid="{27FA2AD5-8A3E-4CF3-A630-AF2037BB50FF}"/>
    <cellStyle name="20% - Dekorfärg6 21 4 2" xfId="8536" xr:uid="{EE1E104E-1283-4777-B451-954F5CC7CC65}"/>
    <cellStyle name="20% - Dekorfärg6 21 4 3" xfId="8537" xr:uid="{3CD3ED2A-30B8-4E67-8E0C-E27E25BBEAED}"/>
    <cellStyle name="20% - Dekorfärg6 21 4 4" xfId="37032" xr:uid="{15C2F292-62D8-4E49-AD64-334C9CE165B3}"/>
    <cellStyle name="20% - Dekorfärg6 21 4_3. Loans" xfId="8538" xr:uid="{4EC92983-C782-4E10-88E1-07CA32C5D8A9}"/>
    <cellStyle name="20% - Dekorfärg6 21 5" xfId="8539" xr:uid="{33EFCB95-B6F2-4E4F-AD90-F37AD32AEED7}"/>
    <cellStyle name="20% - Dekorfärg6 21 5 2" xfId="8540" xr:uid="{7BEAD041-4617-4D7E-8B25-9D37DA577426}"/>
    <cellStyle name="20% - Dekorfärg6 21 5 3" xfId="8541" xr:uid="{C5559425-5CFF-406F-A95B-A839B9064A90}"/>
    <cellStyle name="20% - Dekorfärg6 21 5 4" xfId="37033" xr:uid="{189A7A6B-BA49-4780-B93A-7AEA611CE0E1}"/>
    <cellStyle name="20% - Dekorfärg6 21 5_3. Loans" xfId="8542" xr:uid="{43C8C876-C1D9-40A7-B717-8BDA2D8D0BA8}"/>
    <cellStyle name="20% - Dekorfärg6 21 6" xfId="8543" xr:uid="{EA706C99-37E8-4134-AA55-4C3DE33DA128}"/>
    <cellStyle name="20% - Dekorfärg6 21 6 2" xfId="8544" xr:uid="{8746825B-FCF1-4EB8-B770-B5DCB2B887A1}"/>
    <cellStyle name="20% - Dekorfärg6 21 6 3" xfId="8545" xr:uid="{348C1761-A298-480F-910A-4CE70553478E}"/>
    <cellStyle name="20% - Dekorfärg6 21 6 4" xfId="31866" xr:uid="{609654F9-0C7D-46CB-9B40-CA1B8B9398C0}"/>
    <cellStyle name="20% - Dekorfärg6 21 6_CASH 8000" xfId="44972" xr:uid="{910B5965-9771-4D6B-AD9B-1B3009E48340}"/>
    <cellStyle name="20% - Dekorfärg6 21 7" xfId="8546" xr:uid="{DCB81F45-4E29-4D61-B219-EFD7CD6DAA3D}"/>
    <cellStyle name="20% - Dekorfärg6 21 7 2" xfId="8547" xr:uid="{5982E72A-82DB-4A2F-B753-D6889033DA26}"/>
    <cellStyle name="20% - Dekorfärg6 21 7 3" xfId="8548" xr:uid="{AEE6C314-59B8-4B31-9026-BF011BD2402A}"/>
    <cellStyle name="20% - Dekorfärg6 21 7_CASH 8000" xfId="44973" xr:uid="{F9C1E569-73B6-4581-927A-BE449B236292}"/>
    <cellStyle name="20% - Dekorfärg6 21 8" xfId="8549" xr:uid="{D07F8FBF-5525-4DF6-AC63-9B60E6294000}"/>
    <cellStyle name="20% - Dekorfärg6 21 9" xfId="8550" xr:uid="{6C0B799F-5D3F-4473-8B90-FA69356420FD}"/>
    <cellStyle name="20% - Dekorfärg6 21_3. Loans" xfId="8551" xr:uid="{BB4B2253-66F6-43A1-9ECA-504B5222F627}"/>
    <cellStyle name="20% - Dekorfärg6 22" xfId="8552" xr:uid="{E84D0DCA-4398-4B3F-A068-548AAF76408C}"/>
    <cellStyle name="20% - Dekorfärg6 22 10" xfId="35041" xr:uid="{4D232CE5-167C-48E0-9224-924D3D9F0A75}"/>
    <cellStyle name="20% - Dekorfärg6 22 2" xfId="8553" xr:uid="{60DE7624-8371-4852-AF8B-8B39CDEC629D}"/>
    <cellStyle name="20% - Dekorfärg6 22 2 2" xfId="8554" xr:uid="{6762CFDE-2F33-4979-96B3-51CA792DA9AF}"/>
    <cellStyle name="20% - Dekorfärg6 22 2 2 2" xfId="8555" xr:uid="{82C99C05-E858-4DC1-9D0C-A32F7B68E167}"/>
    <cellStyle name="20% - Dekorfärg6 22 2 2 2 2" xfId="37036" xr:uid="{30A53190-9B9F-4E63-95E5-28DC451C722A}"/>
    <cellStyle name="20% - Dekorfärg6 22 2 2 2_Apart tables" xfId="49776" xr:uid="{1A7A1493-9472-49EA-9BA5-FB04457AC3BF}"/>
    <cellStyle name="20% - Dekorfärg6 22 2 2 3" xfId="37035" xr:uid="{3285B22A-683B-42B4-9963-38ADCEA185E2}"/>
    <cellStyle name="20% - Dekorfärg6 22 2 2_3. Loans" xfId="8556" xr:uid="{708E8488-D418-4AED-B188-1C5C8DA29093}"/>
    <cellStyle name="20% - Dekorfärg6 22 2 3" xfId="8557" xr:uid="{37972774-B9B2-4C6C-A70F-C9B2E76DE746}"/>
    <cellStyle name="20% - Dekorfärg6 22 2 3 2" xfId="37037" xr:uid="{7013C7AD-9370-411C-9406-488CFFBBDD1B}"/>
    <cellStyle name="20% - Dekorfärg6 22 2 3_Apart tables" xfId="49777" xr:uid="{B45AA715-A249-4544-A018-E24CB5B260A5}"/>
    <cellStyle name="20% - Dekorfärg6 22 2 4" xfId="31867" xr:uid="{43F4DF14-942F-48E0-A138-10CE099A9BB5}"/>
    <cellStyle name="20% - Dekorfärg6 22 2 5" xfId="37034" xr:uid="{3B8B3266-4BD6-4C75-9FD1-F52002AA35B6}"/>
    <cellStyle name="20% - Dekorfärg6 22 2_3. Loans" xfId="8558" xr:uid="{7E8A5B65-B3D6-44E3-84FE-784433284A4D}"/>
    <cellStyle name="20% - Dekorfärg6 22 3" xfId="8559" xr:uid="{95C2744C-567E-4211-BB6E-0D21AA5D7FDF}"/>
    <cellStyle name="20% - Dekorfärg6 22 3 2" xfId="8560" xr:uid="{16DA91D7-500B-4436-993C-56FBF8901C35}"/>
    <cellStyle name="20% - Dekorfärg6 22 3 2 2" xfId="37039" xr:uid="{949B2BC1-181B-47BA-864A-0A1A535D108A}"/>
    <cellStyle name="20% - Dekorfärg6 22 3 2_Apart tables" xfId="49778" xr:uid="{542C5CD0-F337-424F-8D41-C282E997CC01}"/>
    <cellStyle name="20% - Dekorfärg6 22 3 3" xfId="8561" xr:uid="{AD80C672-C855-4BCA-AD60-CE896C6FCC81}"/>
    <cellStyle name="20% - Dekorfärg6 22 3 4" xfId="37038" xr:uid="{921055FC-C62D-454F-9583-C769EA3AB9BC}"/>
    <cellStyle name="20% - Dekorfärg6 22 3_3. Loans" xfId="8562" xr:uid="{AAE6821F-7DD3-4ED9-8C5F-B889F7779ABB}"/>
    <cellStyle name="20% - Dekorfärg6 22 4" xfId="8563" xr:uid="{A564C20A-5728-4E54-BFE8-E36E0461455D}"/>
    <cellStyle name="20% - Dekorfärg6 22 4 2" xfId="8564" xr:uid="{340FF7AE-78B9-4780-BC46-E74630207D49}"/>
    <cellStyle name="20% - Dekorfärg6 22 4 3" xfId="8565" xr:uid="{88377ED6-70E4-4D89-BF5C-0DAA10BA4932}"/>
    <cellStyle name="20% - Dekorfärg6 22 4 4" xfId="37040" xr:uid="{975B6FED-D901-49B5-9829-E090CEC76A94}"/>
    <cellStyle name="20% - Dekorfärg6 22 4_3. Loans" xfId="8566" xr:uid="{EA3730B7-9431-4357-9DC7-39E21935A98D}"/>
    <cellStyle name="20% - Dekorfärg6 22 5" xfId="8567" xr:uid="{CA2AA2FF-6728-4FA8-A899-E6EC57ACB5A7}"/>
    <cellStyle name="20% - Dekorfärg6 22 5 2" xfId="8568" xr:uid="{E189411C-FAB8-4F6A-A25D-29994698FC21}"/>
    <cellStyle name="20% - Dekorfärg6 22 5 3" xfId="8569" xr:uid="{1A44BCF6-446E-41C8-8DF9-61833125A421}"/>
    <cellStyle name="20% - Dekorfärg6 22 5 4" xfId="37041" xr:uid="{23812D02-4F26-41F4-9D79-FF743DA4B4C7}"/>
    <cellStyle name="20% - Dekorfärg6 22 5_3. Loans" xfId="8570" xr:uid="{F09400CC-E1D1-490C-87F4-A9E6DC31760F}"/>
    <cellStyle name="20% - Dekorfärg6 22 6" xfId="8571" xr:uid="{CBDEBB8C-9857-4240-A4F8-BD74F08E1EBF}"/>
    <cellStyle name="20% - Dekorfärg6 22 6 2" xfId="8572" xr:uid="{5163E631-782A-4E3A-8B47-F143379B049B}"/>
    <cellStyle name="20% - Dekorfärg6 22 6 3" xfId="8573" xr:uid="{4B2E333C-9115-45C1-A6BB-4EC313C596B0}"/>
    <cellStyle name="20% - Dekorfärg6 22 6 4" xfId="31868" xr:uid="{F48ADB3F-83E8-4908-AC7D-9787800A1AA1}"/>
    <cellStyle name="20% - Dekorfärg6 22 6_CASH 8000" xfId="44974" xr:uid="{3EAB22A3-CFBD-4C03-A74D-371D6307657A}"/>
    <cellStyle name="20% - Dekorfärg6 22 7" xfId="8574" xr:uid="{4B185A69-B2B7-4BA7-8F79-4FE939A3F7D7}"/>
    <cellStyle name="20% - Dekorfärg6 22 7 2" xfId="8575" xr:uid="{8E3E3464-F273-4F76-9D5B-349D761C4D42}"/>
    <cellStyle name="20% - Dekorfärg6 22 7 3" xfId="8576" xr:uid="{30B2B66A-6899-416B-8FD4-19A6B1DA338A}"/>
    <cellStyle name="20% - Dekorfärg6 22 7_CASH 8000" xfId="44975" xr:uid="{4AD9882E-92C8-4AF8-8F5A-6A49EE020418}"/>
    <cellStyle name="20% - Dekorfärg6 22 8" xfId="8577" xr:uid="{174C26B9-D150-46D1-9CB5-B26B41B65BB3}"/>
    <cellStyle name="20% - Dekorfärg6 22 9" xfId="8578" xr:uid="{AE62E62E-82A7-4519-8AA7-0DD07DE9D5A1}"/>
    <cellStyle name="20% - Dekorfärg6 22_3. Loans" xfId="8579" xr:uid="{E8BE6D61-E157-414B-A9FD-FEE58EC6EC8E}"/>
    <cellStyle name="20% - Dekorfärg6 23" xfId="8580" xr:uid="{6DAE516C-8146-46C3-9436-7A25E7618F95}"/>
    <cellStyle name="20% - Dekorfärg6 23 10" xfId="8581" xr:uid="{BDD9964A-4B47-4D9B-8826-A856D1A3D153}"/>
    <cellStyle name="20% - Dekorfärg6 23 11" xfId="35042" xr:uid="{DD2E5D40-DA81-4F89-92BA-9031B813B0D9}"/>
    <cellStyle name="20% - Dekorfärg6 23 2" xfId="8582" xr:uid="{4129333C-038E-45B9-A487-E534E3079D2F}"/>
    <cellStyle name="20% - Dekorfärg6 23 2 2" xfId="8583" xr:uid="{B086232A-BD4C-4EDA-AAD4-598E3E104F4E}"/>
    <cellStyle name="20% - Dekorfärg6 23 2 2 2" xfId="8584" xr:uid="{8F59112E-2C70-4AD8-97D8-950221D4A91B}"/>
    <cellStyle name="20% - Dekorfärg6 23 2 2 3" xfId="37043" xr:uid="{F198BBAD-3AC8-4381-A67D-F1E2A14FCB16}"/>
    <cellStyle name="20% - Dekorfärg6 23 2 2_3. Loans" xfId="8585" xr:uid="{CE099DFB-68F6-4DDA-9CF5-1431589E6B5B}"/>
    <cellStyle name="20% - Dekorfärg6 23 2 3" xfId="8586" xr:uid="{BC909CD8-301B-4C15-B6B0-AA26BDFBCC74}"/>
    <cellStyle name="20% - Dekorfärg6 23 2 3 2" xfId="37044" xr:uid="{CBDBABF3-E1AD-4CD9-B253-892F446B6B4A}"/>
    <cellStyle name="20% - Dekorfärg6 23 2 3_Apart tables" xfId="49779" xr:uid="{8AAAA977-E918-44F4-A6CC-85C01B6822D2}"/>
    <cellStyle name="20% - Dekorfärg6 23 2 4" xfId="31869" xr:uid="{8705E521-6321-4B40-86FD-B1582A871A38}"/>
    <cellStyle name="20% - Dekorfärg6 23 2 5" xfId="37042" xr:uid="{46C4994E-8BA9-44ED-8EF3-BDBB75BCBD92}"/>
    <cellStyle name="20% - Dekorfärg6 23 2_3. Loans" xfId="8587" xr:uid="{378CE2CD-6937-40BA-B7FD-4F576B96DD7C}"/>
    <cellStyle name="20% - Dekorfärg6 23 3" xfId="8588" xr:uid="{881FC2E7-B0C8-44C9-8CEB-D1B178720B2D}"/>
    <cellStyle name="20% - Dekorfärg6 23 3 2" xfId="8589" xr:uid="{7E7A5C2E-ACD3-4FCC-9765-D3E69625B79E}"/>
    <cellStyle name="20% - Dekorfärg6 23 3 2 2" xfId="31870" xr:uid="{40164C4F-BB15-494A-BA1F-6D2664C2DCA3}"/>
    <cellStyle name="20% - Dekorfärg6 23 3 3" xfId="8590" xr:uid="{FB9D65E2-6A5D-4F52-8193-FA26DAF3B71A}"/>
    <cellStyle name="20% - Dekorfärg6 23 3 4" xfId="8591" xr:uid="{656C840F-86C0-48BC-9393-0E6364B02511}"/>
    <cellStyle name="20% - Dekorfärg6 23 3 5" xfId="37045" xr:uid="{981A2651-799C-4758-93AE-E4752B16FD13}"/>
    <cellStyle name="20% - Dekorfärg6 23 3_3. Loans" xfId="8592" xr:uid="{BBC4B6D9-4EE2-411E-B374-B0307BBDCCD9}"/>
    <cellStyle name="20% - Dekorfärg6 23 4" xfId="8593" xr:uid="{8D8A487F-3738-4734-837F-8B0322320330}"/>
    <cellStyle name="20% - Dekorfärg6 23 4 2" xfId="8594" xr:uid="{5F6FC231-063A-4ED7-8E15-60257623470D}"/>
    <cellStyle name="20% - Dekorfärg6 23 4 3" xfId="8595" xr:uid="{6EC5FE8D-B93C-4B38-AAD3-379EA81581E5}"/>
    <cellStyle name="20% - Dekorfärg6 23 4 4" xfId="37046" xr:uid="{2E9A91FC-D760-4FB9-AE7D-74907F4F7CD0}"/>
    <cellStyle name="20% - Dekorfärg6 23 4_3. Loans" xfId="8596" xr:uid="{282342D6-5E5E-431B-9BE0-DD6909E43BE6}"/>
    <cellStyle name="20% - Dekorfärg6 23 5" xfId="8597" xr:uid="{3AFDB13E-3EAD-4FD0-B532-F8EBCEE744D6}"/>
    <cellStyle name="20% - Dekorfärg6 23 5 2" xfId="8598" xr:uid="{AA6B05BB-1985-490D-AB66-4B3A655CCB3C}"/>
    <cellStyle name="20% - Dekorfärg6 23 5 3" xfId="8599" xr:uid="{C2088E88-2B0B-4C57-A307-4E2C47F532FD}"/>
    <cellStyle name="20% - Dekorfärg6 23 5 4" xfId="31871" xr:uid="{D18C4503-84E8-49FD-863C-3996D98073CC}"/>
    <cellStyle name="20% - Dekorfärg6 23 5_CASH 8000" xfId="44976" xr:uid="{CBDED831-C2F4-4683-A284-B430285C73E3}"/>
    <cellStyle name="20% - Dekorfärg6 23 6" xfId="8600" xr:uid="{77B79AED-67A4-43D0-97FA-2E472CBB41A4}"/>
    <cellStyle name="20% - Dekorfärg6 23 6 2" xfId="8601" xr:uid="{A25356CE-240B-4723-AC5B-25114F76CC75}"/>
    <cellStyle name="20% - Dekorfärg6 23 6 3" xfId="8602" xr:uid="{99E8063A-FDEF-40BE-A1C0-6CFA575ACF59}"/>
    <cellStyle name="20% - Dekorfärg6 23 6_CASH 8000" xfId="44977" xr:uid="{FA5EB785-5923-4857-9D84-CADB65F2166E}"/>
    <cellStyle name="20% - Dekorfärg6 23 7" xfId="8603" xr:uid="{7A03F3AE-7014-4AA7-8F04-6E029E141C3D}"/>
    <cellStyle name="20% - Dekorfärg6 23 7 2" xfId="8604" xr:uid="{A76144BD-27B4-4EA2-A649-962E080CD27B}"/>
    <cellStyle name="20% - Dekorfärg6 23 7 3" xfId="8605" xr:uid="{F528A697-2813-47E1-B7B4-6173D6956604}"/>
    <cellStyle name="20% - Dekorfärg6 23 7_CASH 8000" xfId="44978" xr:uid="{F2CE077F-EA37-4D98-B49C-1C7F577C89D0}"/>
    <cellStyle name="20% - Dekorfärg6 23 8" xfId="8606" xr:uid="{B0F1C3F6-5998-4427-A1B5-9CFFC1404C18}"/>
    <cellStyle name="20% - Dekorfärg6 23 9" xfId="8607" xr:uid="{E6ED00A0-8D61-4D14-A630-BAB4EB4A7CF2}"/>
    <cellStyle name="20% - Dekorfärg6 23_3. Loans" xfId="8608" xr:uid="{0F08329B-27D7-4430-A196-6C06EF3DB37A}"/>
    <cellStyle name="20% - Dekorfärg6 24" xfId="8609" xr:uid="{29009BDE-68B0-4EB5-9815-C97B4FA98CFC}"/>
    <cellStyle name="20% - Dekorfärg6 24 10" xfId="8610" xr:uid="{8B552ED5-6D04-450E-87AF-B6B73DBEB5E3}"/>
    <cellStyle name="20% - Dekorfärg6 24 11" xfId="35043" xr:uid="{A6FBD3A2-1185-43DB-BF12-6E30F0F56888}"/>
    <cellStyle name="20% - Dekorfärg6 24 2" xfId="8611" xr:uid="{485D6B64-AE0D-49EC-A76A-41D990D2A60B}"/>
    <cellStyle name="20% - Dekorfärg6 24 2 2" xfId="8612" xr:uid="{0ACA2F2E-6953-4A50-9206-5A237E8E2D38}"/>
    <cellStyle name="20% - Dekorfärg6 24 2 2 2" xfId="8613" xr:uid="{7EA6F776-1C1E-4605-8292-F24474E3C274}"/>
    <cellStyle name="20% - Dekorfärg6 24 2 2 3" xfId="37048" xr:uid="{EBCD0729-F92C-4DD4-9958-6C7A4FA24D4F}"/>
    <cellStyle name="20% - Dekorfärg6 24 2 2_3. Loans" xfId="8614" xr:uid="{8AB18F4E-CD16-41EC-A17C-BEC571F0AF70}"/>
    <cellStyle name="20% - Dekorfärg6 24 2 3" xfId="8615" xr:uid="{0B9A667F-2292-4E64-B21E-9EBE5DD90EA3}"/>
    <cellStyle name="20% - Dekorfärg6 24 2 3 2" xfId="37049" xr:uid="{ACB88306-2E6D-4CB4-B3EF-4ADD33217EC8}"/>
    <cellStyle name="20% - Dekorfärg6 24 2 3_Apart tables" xfId="49780" xr:uid="{F14D806D-4977-47DE-8069-04E2E50B341A}"/>
    <cellStyle name="20% - Dekorfärg6 24 2 4" xfId="31872" xr:uid="{96512FD6-BD1D-47EC-A0C0-979E4A514CE2}"/>
    <cellStyle name="20% - Dekorfärg6 24 2 5" xfId="37047" xr:uid="{AC4BEB59-FA89-43F5-BBCD-E808151ED6EE}"/>
    <cellStyle name="20% - Dekorfärg6 24 2_3. Loans" xfId="8616" xr:uid="{F8B25C33-CBE1-4E89-9FEA-5C550044ED1B}"/>
    <cellStyle name="20% - Dekorfärg6 24 3" xfId="8617" xr:uid="{17071CAE-B8FF-4C9A-8163-806AB20EB206}"/>
    <cellStyle name="20% - Dekorfärg6 24 3 2" xfId="8618" xr:uid="{15C88312-403D-4AAD-9622-3774C43D229A}"/>
    <cellStyle name="20% - Dekorfärg6 24 3 2 2" xfId="31873" xr:uid="{0638E93F-3BD2-4660-82E3-4566979C3081}"/>
    <cellStyle name="20% - Dekorfärg6 24 3 3" xfId="8619" xr:uid="{8335CA15-F955-4599-A4AA-BF7878A91FA3}"/>
    <cellStyle name="20% - Dekorfärg6 24 3 4" xfId="8620" xr:uid="{C01D0B69-0667-4448-858B-023182242946}"/>
    <cellStyle name="20% - Dekorfärg6 24 3 5" xfId="37050" xr:uid="{6635F1C1-6AC7-4ADB-A3A8-F14CF87F0517}"/>
    <cellStyle name="20% - Dekorfärg6 24 3_3. Loans" xfId="8621" xr:uid="{69137DFC-7575-42AC-B797-211C6AB240D8}"/>
    <cellStyle name="20% - Dekorfärg6 24 4" xfId="8622" xr:uid="{1ED63211-B43B-42A5-A226-758F72E0D86F}"/>
    <cellStyle name="20% - Dekorfärg6 24 4 2" xfId="8623" xr:uid="{D06BF62B-49A2-4863-9961-6AB7D26EF869}"/>
    <cellStyle name="20% - Dekorfärg6 24 4 3" xfId="8624" xr:uid="{5F55DC7B-88AD-47A4-B736-A15BDC839948}"/>
    <cellStyle name="20% - Dekorfärg6 24 4 4" xfId="37051" xr:uid="{A832533B-596D-4DBD-993B-690B896CA010}"/>
    <cellStyle name="20% - Dekorfärg6 24 4_3. Loans" xfId="8625" xr:uid="{510A5410-64A8-46C2-8B8F-EA9A1DCA2009}"/>
    <cellStyle name="20% - Dekorfärg6 24 5" xfId="8626" xr:uid="{4DAB4867-EE41-4BF9-B65E-5C908C3FD06B}"/>
    <cellStyle name="20% - Dekorfärg6 24 5 2" xfId="8627" xr:uid="{73C0D773-BD17-473C-AD66-6E657316F0E2}"/>
    <cellStyle name="20% - Dekorfärg6 24 5 3" xfId="8628" xr:uid="{EFE8D7FF-82B1-48E7-A26D-521A717E80FA}"/>
    <cellStyle name="20% - Dekorfärg6 24 5 4" xfId="31874" xr:uid="{420F429F-03C2-4016-8831-46948E3FB172}"/>
    <cellStyle name="20% - Dekorfärg6 24 5_CASH 8000" xfId="44979" xr:uid="{38C1D3A0-ACFE-4F97-B89B-E0E41652E261}"/>
    <cellStyle name="20% - Dekorfärg6 24 6" xfId="8629" xr:uid="{EF8A0A71-A865-43FC-86F0-FA68A23E2D2A}"/>
    <cellStyle name="20% - Dekorfärg6 24 6 2" xfId="8630" xr:uid="{E2AF6119-EF99-4EF3-90DD-9A48652D9A50}"/>
    <cellStyle name="20% - Dekorfärg6 24 6 3" xfId="8631" xr:uid="{2A64B119-6392-42E2-8991-CF762B436B67}"/>
    <cellStyle name="20% - Dekorfärg6 24 6_CASH 8000" xfId="44980" xr:uid="{DAA340A4-D4A3-46EC-B8B6-5551B3D07CDD}"/>
    <cellStyle name="20% - Dekorfärg6 24 7" xfId="8632" xr:uid="{F35575E7-736F-4DB8-8ACD-575D7DFE569C}"/>
    <cellStyle name="20% - Dekorfärg6 24 7 2" xfId="8633" xr:uid="{5D594E31-92C4-4773-A7DE-315C03A4BC66}"/>
    <cellStyle name="20% - Dekorfärg6 24 7 3" xfId="8634" xr:uid="{CCB4E32E-1BD4-4C2A-8DA0-B0CACD6B3809}"/>
    <cellStyle name="20% - Dekorfärg6 24 7_CASH 8000" xfId="44981" xr:uid="{047394E4-03E2-48CD-BBC2-57953C59A14B}"/>
    <cellStyle name="20% - Dekorfärg6 24 8" xfId="8635" xr:uid="{1DD96627-AC08-4510-8FFD-881FB3D9A21A}"/>
    <cellStyle name="20% - Dekorfärg6 24 9" xfId="8636" xr:uid="{60EBE530-F950-412F-9496-C2D0A4B08636}"/>
    <cellStyle name="20% - Dekorfärg6 24_3. Loans" xfId="8637" xr:uid="{FD26BBB3-A5FA-4696-A405-8815FB99F79C}"/>
    <cellStyle name="20% - Dekorfärg6 25" xfId="8638" xr:uid="{85AC8157-6CAC-4DAF-9C7B-B7AAB7133F9B}"/>
    <cellStyle name="20% - Dekorfärg6 25 10" xfId="8639" xr:uid="{768ABC7C-E8DB-403E-9992-EB7AC974D004}"/>
    <cellStyle name="20% - Dekorfärg6 25 11" xfId="35044" xr:uid="{0A532E0E-1A48-4AE7-B758-608E44C5C2ED}"/>
    <cellStyle name="20% - Dekorfärg6 25 2" xfId="8640" xr:uid="{B1F9F6CE-9898-4BED-A76F-22758D27FCF6}"/>
    <cellStyle name="20% - Dekorfärg6 25 2 2" xfId="8641" xr:uid="{3E99BCE0-4382-4C41-8C89-70A3A466F6DF}"/>
    <cellStyle name="20% - Dekorfärg6 25 2 2 2" xfId="8642" xr:uid="{AB5F3674-D631-4447-A289-0EC6B35BEE01}"/>
    <cellStyle name="20% - Dekorfärg6 25 2 2 3" xfId="37053" xr:uid="{F222C9C3-9ADA-4EB3-B156-8D56C30DEA86}"/>
    <cellStyle name="20% - Dekorfärg6 25 2 2_3. Loans" xfId="8643" xr:uid="{C330E44E-0B1B-41E8-9F7F-84F86D196D44}"/>
    <cellStyle name="20% - Dekorfärg6 25 2 3" xfId="8644" xr:uid="{BB08072F-016D-4370-A635-8C27F58088B6}"/>
    <cellStyle name="20% - Dekorfärg6 25 2 3 2" xfId="37054" xr:uid="{9E774064-CAB4-406B-A116-0A6D090FCB29}"/>
    <cellStyle name="20% - Dekorfärg6 25 2 3_Apart tables" xfId="49781" xr:uid="{35EA3BF4-2138-41CC-BCAE-2F3908046EE2}"/>
    <cellStyle name="20% - Dekorfärg6 25 2 4" xfId="31875" xr:uid="{1AEB1F75-B0EE-4DB0-8142-AD82091BC082}"/>
    <cellStyle name="20% - Dekorfärg6 25 2 5" xfId="37052" xr:uid="{2F2CDD1F-4566-4FD1-BEAB-8BA897A6D437}"/>
    <cellStyle name="20% - Dekorfärg6 25 2_3. Loans" xfId="8645" xr:uid="{0F2A5D5E-4C82-46B2-A3BE-46092024BF06}"/>
    <cellStyle name="20% - Dekorfärg6 25 3" xfId="8646" xr:uid="{C5AFC272-80AB-421E-83A4-9EEE4D515651}"/>
    <cellStyle name="20% - Dekorfärg6 25 3 2" xfId="8647" xr:uid="{C769C744-6F7A-422F-9F68-3457EF0AE623}"/>
    <cellStyle name="20% - Dekorfärg6 25 3 2 2" xfId="31876" xr:uid="{15F62226-D142-48CC-A955-88AE29361B43}"/>
    <cellStyle name="20% - Dekorfärg6 25 3 3" xfId="8648" xr:uid="{43C6BFD4-C9E5-4775-8624-42F21A11D2A8}"/>
    <cellStyle name="20% - Dekorfärg6 25 3 4" xfId="8649" xr:uid="{1A046873-4443-48D4-8E5F-487BBA3FDBDF}"/>
    <cellStyle name="20% - Dekorfärg6 25 3 5" xfId="37055" xr:uid="{09587E15-85E8-476A-8856-A6FE78E55EC5}"/>
    <cellStyle name="20% - Dekorfärg6 25 3_3. Loans" xfId="8650" xr:uid="{B4D64A69-EBC5-4F92-904F-E64C9A3B4FEC}"/>
    <cellStyle name="20% - Dekorfärg6 25 4" xfId="8651" xr:uid="{30EC02DE-D894-438A-85B9-760883DBF440}"/>
    <cellStyle name="20% - Dekorfärg6 25 4 2" xfId="8652" xr:uid="{C09FED13-62EF-402A-8625-083B003DFA53}"/>
    <cellStyle name="20% - Dekorfärg6 25 4 3" xfId="8653" xr:uid="{55FB49B8-8BF8-43C4-8785-A374EC2AF4AF}"/>
    <cellStyle name="20% - Dekorfärg6 25 4 4" xfId="37056" xr:uid="{7A60728F-2947-49CD-B220-9E478885FCFB}"/>
    <cellStyle name="20% - Dekorfärg6 25 4_3. Loans" xfId="8654" xr:uid="{AAC8F02A-F0B2-40D1-BD87-6C92430AEAD8}"/>
    <cellStyle name="20% - Dekorfärg6 25 5" xfId="8655" xr:uid="{412C7CC1-276D-4953-834C-30E942A49B9F}"/>
    <cellStyle name="20% - Dekorfärg6 25 5 2" xfId="8656" xr:uid="{F0FA04A9-FA65-40A8-ACCF-B9997EA7370B}"/>
    <cellStyle name="20% - Dekorfärg6 25 5 3" xfId="8657" xr:uid="{DE74D509-EAE1-4B82-AF9F-EB7C8D523327}"/>
    <cellStyle name="20% - Dekorfärg6 25 5 4" xfId="31877" xr:uid="{1718851C-A769-421E-B2DC-E0B4208F45DC}"/>
    <cellStyle name="20% - Dekorfärg6 25 5_CASH 8000" xfId="44982" xr:uid="{17305E71-51F0-472F-B4EF-1056ECC7157D}"/>
    <cellStyle name="20% - Dekorfärg6 25 6" xfId="8658" xr:uid="{DA356583-9ED8-4C47-892A-60D38178952E}"/>
    <cellStyle name="20% - Dekorfärg6 25 6 2" xfId="8659" xr:uid="{3046500A-E454-4640-95EF-2B3E108B4F4A}"/>
    <cellStyle name="20% - Dekorfärg6 25 6 3" xfId="8660" xr:uid="{6D6CECC3-53E0-4FD6-8483-95651DBFC126}"/>
    <cellStyle name="20% - Dekorfärg6 25 6_CASH 8000" xfId="44983" xr:uid="{812DC255-88CB-4F6F-8767-CF467A365F1D}"/>
    <cellStyle name="20% - Dekorfärg6 25 7" xfId="8661" xr:uid="{9D3999DA-EEEE-4897-9C2C-02F6928B2EAC}"/>
    <cellStyle name="20% - Dekorfärg6 25 7 2" xfId="8662" xr:uid="{784B32AD-52B0-42E7-BE5B-8786AE1A8AE6}"/>
    <cellStyle name="20% - Dekorfärg6 25 7 3" xfId="8663" xr:uid="{A72E95C3-9477-45CC-AFE3-BE504AA34D01}"/>
    <cellStyle name="20% - Dekorfärg6 25 7_CASH 8000" xfId="44984" xr:uid="{B3A5B994-D045-47C4-9994-9E64B377A5F2}"/>
    <cellStyle name="20% - Dekorfärg6 25 8" xfId="8664" xr:uid="{2A5AA2A9-6162-457D-B680-970E3D9D9FCF}"/>
    <cellStyle name="20% - Dekorfärg6 25 9" xfId="8665" xr:uid="{CFA5DF87-EA14-449B-83C8-4CCD0780DD12}"/>
    <cellStyle name="20% - Dekorfärg6 25_3. Loans" xfId="8666" xr:uid="{3B153325-88BC-44F0-B411-1F9DD147B273}"/>
    <cellStyle name="20% - Dekorfärg6 26" xfId="8667" xr:uid="{FD892310-4434-4C76-B421-2C7C9446EF18}"/>
    <cellStyle name="20% - Dekorfärg6 26 10" xfId="8668" xr:uid="{291CBA32-4E63-48FC-94E9-49CDFB46BA96}"/>
    <cellStyle name="20% - Dekorfärg6 26 11" xfId="37057" xr:uid="{874271DA-5696-4F35-8C68-4B704813B18F}"/>
    <cellStyle name="20% - Dekorfärg6 26 2" xfId="8669" xr:uid="{8885727D-3D06-4C03-8FEC-BFF616D0EC0A}"/>
    <cellStyle name="20% - Dekorfärg6 26 2 2" xfId="8670" xr:uid="{75B2F62F-C9EE-4B05-A76C-C8F69E1A42F9}"/>
    <cellStyle name="20% - Dekorfärg6 26 2 2 2" xfId="8671" xr:uid="{84C38A76-AC9C-4B18-BDA7-B50AFAFB1D8C}"/>
    <cellStyle name="20% - Dekorfärg6 26 2 2 3" xfId="37059" xr:uid="{3F2C35A0-5C9D-41ED-ACDF-9FCBC709375A}"/>
    <cellStyle name="20% - Dekorfärg6 26 2 2_3. Loans" xfId="8672" xr:uid="{CB0CACD4-772C-4AA5-B5F1-94001E795E78}"/>
    <cellStyle name="20% - Dekorfärg6 26 2 3" xfId="8673" xr:uid="{DFF7C4AB-C52D-4F17-9FD5-26C066A8DAC6}"/>
    <cellStyle name="20% - Dekorfärg6 26 2 3 2" xfId="31878" xr:uid="{B8518216-A535-4E9C-BE24-FCC0B9507B0A}"/>
    <cellStyle name="20% - Dekorfärg6 26 2 4" xfId="8674" xr:uid="{8F14EC38-A7D7-4361-899E-C21A6A166D23}"/>
    <cellStyle name="20% - Dekorfärg6 26 2 5" xfId="37058" xr:uid="{3E059DD5-A6CF-4137-B731-588FA873EE65}"/>
    <cellStyle name="20% - Dekorfärg6 26 2_3. Loans" xfId="8675" xr:uid="{6426FBB8-4AD0-45E0-9651-3F42F79FB84B}"/>
    <cellStyle name="20% - Dekorfärg6 26 3" xfId="8676" xr:uid="{D0431872-150A-40FC-B79A-572C2B992179}"/>
    <cellStyle name="20% - Dekorfärg6 26 3 2" xfId="8677" xr:uid="{76B31FE0-C41E-483E-A543-2FD1EA02536F}"/>
    <cellStyle name="20% - Dekorfärg6 26 3 2 2" xfId="31879" xr:uid="{839FDF7A-CBE0-40E6-8F42-68C3D6067F31}"/>
    <cellStyle name="20% - Dekorfärg6 26 3 3" xfId="8678" xr:uid="{13334835-9779-4081-A4B9-DE68D8369FE5}"/>
    <cellStyle name="20% - Dekorfärg6 26 3 4" xfId="8679" xr:uid="{EDAC7FED-8015-4D19-AB19-4FF05CAFF776}"/>
    <cellStyle name="20% - Dekorfärg6 26 3 5" xfId="37060" xr:uid="{4543EB61-7A23-475E-B0C4-85EF8122DD49}"/>
    <cellStyle name="20% - Dekorfärg6 26 3_3. Loans" xfId="8680" xr:uid="{6072A331-7B99-4F73-8579-7454A8E50E3A}"/>
    <cellStyle name="20% - Dekorfärg6 26 4" xfId="8681" xr:uid="{E11515A9-6AA8-4977-BC09-22FD4173EDA5}"/>
    <cellStyle name="20% - Dekorfärg6 26 4 2" xfId="8682" xr:uid="{118D1094-5616-45CA-92E6-D20667ABEE8F}"/>
    <cellStyle name="20% - Dekorfärg6 26 4 3" xfId="8683" xr:uid="{6FE7562A-A497-43F7-8807-EC04137EC034}"/>
    <cellStyle name="20% - Dekorfärg6 26 4 4" xfId="37061" xr:uid="{34904155-112E-473F-8B0E-BA0F7C272358}"/>
    <cellStyle name="20% - Dekorfärg6 26 4_3. Loans" xfId="8684" xr:uid="{2259154F-55EE-4D86-9157-8871D7B5D4C5}"/>
    <cellStyle name="20% - Dekorfärg6 26 5" xfId="8685" xr:uid="{F8DC4071-5B19-47A3-A522-C442A9734779}"/>
    <cellStyle name="20% - Dekorfärg6 26 5 2" xfId="8686" xr:uid="{000D9524-D0B8-43B9-903F-04F565F9F4B7}"/>
    <cellStyle name="20% - Dekorfärg6 26 5 3" xfId="8687" xr:uid="{2356040F-D6F4-4C7B-8DF3-8E6EEFEBEB03}"/>
    <cellStyle name="20% - Dekorfärg6 26 5 4" xfId="37062" xr:uid="{2E877E60-8AE7-4ADB-88B5-5B028A38F5D5}"/>
    <cellStyle name="20% - Dekorfärg6 26 5_3. Loans" xfId="8688" xr:uid="{D5F6D7C2-7CF9-4478-AFEC-24A6A09B0EAB}"/>
    <cellStyle name="20% - Dekorfärg6 26 6" xfId="8689" xr:uid="{09A4ECA7-C09E-44B0-8D31-A4A3F25E7C2A}"/>
    <cellStyle name="20% - Dekorfärg6 26 6 2" xfId="8690" xr:uid="{ACB057C8-D2BF-4632-AA4E-CB2BA1065D6B}"/>
    <cellStyle name="20% - Dekorfärg6 26 6 3" xfId="8691" xr:uid="{4F0802B0-4AB6-4289-8CAA-6A47691219E4}"/>
    <cellStyle name="20% - Dekorfärg6 26 6 4" xfId="31880" xr:uid="{8114861E-DEC0-45C3-9261-C4A9044330D9}"/>
    <cellStyle name="20% - Dekorfärg6 26 6_CASH 8000" xfId="44985" xr:uid="{7AF23E49-3BA7-43D5-ABE4-FEBFC290D0B5}"/>
    <cellStyle name="20% - Dekorfärg6 26 7" xfId="8692" xr:uid="{31E73F40-479D-4F28-81CC-234B732702D9}"/>
    <cellStyle name="20% - Dekorfärg6 26 7 2" xfId="8693" xr:uid="{977E0D88-36BB-4094-8319-B6BB3B9ABA09}"/>
    <cellStyle name="20% - Dekorfärg6 26 7 3" xfId="8694" xr:uid="{0EAFA4C4-89E2-42A1-A09A-A58A8CEF4397}"/>
    <cellStyle name="20% - Dekorfärg6 26 7_CASH 8000" xfId="44986" xr:uid="{6665DCF1-ACD3-4A0B-B5F1-FB3C494ABAF1}"/>
    <cellStyle name="20% - Dekorfärg6 26 8" xfId="8695" xr:uid="{AB85FAC4-F2EC-4534-84D6-9E4B1A1E9D9E}"/>
    <cellStyle name="20% - Dekorfärg6 26 9" xfId="8696" xr:uid="{7D34054F-C3DA-4A07-8F6F-766EC73F89E4}"/>
    <cellStyle name="20% - Dekorfärg6 26_3. Loans" xfId="8697" xr:uid="{03A25051-2E04-440E-A467-8B53FBAD3E5E}"/>
    <cellStyle name="20% - Dekorfärg6 27" xfId="8698" xr:uid="{2DAD5846-0386-4A02-A5BD-C6289CB36630}"/>
    <cellStyle name="20% - Dekorfärg6 27 2" xfId="8699" xr:uid="{BAE46E2F-426F-42C3-908F-6DDE9FC3B115}"/>
    <cellStyle name="20% - Dekorfärg6 27 2 2" xfId="8700" xr:uid="{7AF84BC2-6F25-4E89-BC0F-06231AF99A2B}"/>
    <cellStyle name="20% - Dekorfärg6 27 2 2 2" xfId="37065" xr:uid="{F9BE8E55-F2F7-4551-8A8E-79644A0A381A}"/>
    <cellStyle name="20% - Dekorfärg6 27 2 2_Apart tables" xfId="49782" xr:uid="{B48D39F6-1380-47FA-AC76-0535A1BF7522}"/>
    <cellStyle name="20% - Dekorfärg6 27 2 3" xfId="8701" xr:uid="{9B10E564-15B9-4410-BC7C-9021363E1596}"/>
    <cellStyle name="20% - Dekorfärg6 27 2 4" xfId="37064" xr:uid="{A2EB1301-A284-4124-8FA8-55444669671A}"/>
    <cellStyle name="20% - Dekorfärg6 27 2_3. Loans" xfId="8702" xr:uid="{84F5319B-C1BE-463F-86DB-D21FEFC4FDF0}"/>
    <cellStyle name="20% - Dekorfärg6 27 3" xfId="8703" xr:uid="{8159F969-7072-4E51-B1F4-5600CDE22242}"/>
    <cellStyle name="20% - Dekorfärg6 27 3 2" xfId="37066" xr:uid="{5962F85A-765D-4394-AEAC-51C055599498}"/>
    <cellStyle name="20% - Dekorfärg6 27 3_Apart tables" xfId="49783" xr:uid="{09570E1C-45C4-4591-BB42-442FEA2F5F22}"/>
    <cellStyle name="20% - Dekorfärg6 27 4" xfId="8704" xr:uid="{648BB979-96D7-4FC6-A4FC-9007A2881731}"/>
    <cellStyle name="20% - Dekorfärg6 27 4 2" xfId="31881" xr:uid="{D42856F6-A60F-42F5-83CA-2AC5002CCB2C}"/>
    <cellStyle name="20% - Dekorfärg6 27 5" xfId="37063" xr:uid="{0A8289F0-B4CE-40C4-9B8A-CDD057FE77C0}"/>
    <cellStyle name="20% - Dekorfärg6 27_3. Loans" xfId="8705" xr:uid="{188DCFED-D908-4A8A-9DB3-7BABE80C9F46}"/>
    <cellStyle name="20% - Dekorfärg6 28" xfId="8706" xr:uid="{17120358-CD1E-4D69-9423-6FD25352C309}"/>
    <cellStyle name="20% - Dekorfärg6 28 2" xfId="8707" xr:uid="{1F74FFE2-17BA-46F0-A4C9-C05891F4BCAC}"/>
    <cellStyle name="20% - Dekorfärg6 28 2 2" xfId="8708" xr:uid="{E0894EFC-ED74-45EA-8997-781AD121FFBB}"/>
    <cellStyle name="20% - Dekorfärg6 28 2 3" xfId="8709" xr:uid="{6B958598-A68E-4893-BB67-F9212DC0774C}"/>
    <cellStyle name="20% - Dekorfärg6 28 2 4" xfId="37068" xr:uid="{0B931500-874D-4D18-B957-8ABBCFF691AA}"/>
    <cellStyle name="20% - Dekorfärg6 28 2_3. Loans" xfId="8710" xr:uid="{A8F69E6D-46AF-4A0C-BCFC-1E8C80D19966}"/>
    <cellStyle name="20% - Dekorfärg6 28 3" xfId="8711" xr:uid="{0385ABA3-FF2B-47F5-8D35-87EFF423DECF}"/>
    <cellStyle name="20% - Dekorfärg6 28 3 2" xfId="37069" xr:uid="{FA6C4754-7BF9-480C-A9C5-1A8E7DD4C978}"/>
    <cellStyle name="20% - Dekorfärg6 28 3_Apart tables" xfId="49784" xr:uid="{44035052-89AC-47A2-9922-2B7A7468EA9D}"/>
    <cellStyle name="20% - Dekorfärg6 28 4" xfId="8712" xr:uid="{C249BF3A-B29D-4D73-A44A-3E6D0414411C}"/>
    <cellStyle name="20% - Dekorfärg6 28 4 2" xfId="31882" xr:uid="{8EA4CA70-1D3B-4707-BC71-4DF6E1860D65}"/>
    <cellStyle name="20% - Dekorfärg6 28 5" xfId="37067" xr:uid="{F71A2ACC-16E5-4848-9D69-0B10E3D5A418}"/>
    <cellStyle name="20% - Dekorfärg6 28_3. Loans" xfId="8713" xr:uid="{37CD484F-C06B-4AB4-854C-95C2A111D504}"/>
    <cellStyle name="20% - Dekorfärg6 29" xfId="8714" xr:uid="{16EE86B7-3103-4B48-8732-7EC0E8CEFCEF}"/>
    <cellStyle name="20% - Dekorfärg6 29 2" xfId="8715" xr:uid="{2CBA0A20-7EC7-4509-B86C-FA5FE4BE4687}"/>
    <cellStyle name="20% - Dekorfärg6 29 2 2" xfId="8716" xr:uid="{23953315-E187-48B4-9210-58063D4C4036}"/>
    <cellStyle name="20% - Dekorfärg6 29 2 2 2" xfId="37072" xr:uid="{B3AD0A25-2907-4D27-A0F2-5252B0569D9C}"/>
    <cellStyle name="20% - Dekorfärg6 29 2 2_Apart tables" xfId="49785" xr:uid="{6B9A66DF-0448-4A2D-9CAA-A61B73E90C5A}"/>
    <cellStyle name="20% - Dekorfärg6 29 2 3" xfId="8717" xr:uid="{47502547-7E7F-4C4A-82DB-9B98581F0429}"/>
    <cellStyle name="20% - Dekorfärg6 29 2 4" xfId="37071" xr:uid="{302ACA4C-36AA-4455-B2DD-2D713AD4A2C0}"/>
    <cellStyle name="20% - Dekorfärg6 29 2_3. Loans" xfId="8718" xr:uid="{A5EAEA68-6F18-4EBF-A2F5-1FF0218EBEC5}"/>
    <cellStyle name="20% - Dekorfärg6 29 3" xfId="8719" xr:uid="{714AAFC2-28C1-4984-BC8A-78983609C2EB}"/>
    <cellStyle name="20% - Dekorfärg6 29 3 2" xfId="37073" xr:uid="{5F7D8C91-DBC3-48EC-9002-E0AC02B39989}"/>
    <cellStyle name="20% - Dekorfärg6 29 3_Apart tables" xfId="49786" xr:uid="{B1EB6901-4BD2-4CB3-A258-A405762E5CD8}"/>
    <cellStyle name="20% - Dekorfärg6 29 4" xfId="8720" xr:uid="{5AD3E4E9-BEE9-4C57-9A86-108FAB6BBC38}"/>
    <cellStyle name="20% - Dekorfärg6 29 4 2" xfId="31883" xr:uid="{83A58F8A-0DA4-4AB7-ADC2-71A068A9D642}"/>
    <cellStyle name="20% - Dekorfärg6 29 5" xfId="37070" xr:uid="{5AAE2E19-9AC4-4A0F-8AC1-AF93060B2D13}"/>
    <cellStyle name="20% - Dekorfärg6 29_3. Loans" xfId="8721" xr:uid="{FCD0219F-F4FE-42F7-8E91-8DC4363D449E}"/>
    <cellStyle name="20% - Dekorfärg6 3" xfId="71" xr:uid="{C6B5622F-306B-459F-8D21-45170A3E38DC}"/>
    <cellStyle name="20% - Dekorfärg6 3 10" xfId="35045" xr:uid="{07456BA9-457D-460D-878E-D2A7CE0DB6CA}"/>
    <cellStyle name="20% - Dekorfärg6 3 2" xfId="8722" xr:uid="{4CE536D6-56D1-48A1-BBDA-7A4D00F63E61}"/>
    <cellStyle name="20% - Dekorfärg6 3 2 2" xfId="8723" xr:uid="{10198201-EC1B-45ED-BF94-E440D3638951}"/>
    <cellStyle name="20% - Dekorfärg6 3 2 2 2" xfId="8724" xr:uid="{01AF9A31-AE78-4C21-89FF-3F0C7B2B7773}"/>
    <cellStyle name="20% - Dekorfärg6 3 2 2 2 2" xfId="37075" xr:uid="{7B3E56FF-B813-44ED-B6DF-D36756529243}"/>
    <cellStyle name="20% - Dekorfärg6 3 2 2 2_Apart tables" xfId="49787" xr:uid="{F768436A-1E7A-43B1-9453-47383CFF3ED3}"/>
    <cellStyle name="20% - Dekorfärg6 3 2 2 3" xfId="31884" xr:uid="{F623DD24-D21C-4A74-8C6F-D305734ACF16}"/>
    <cellStyle name="20% - Dekorfärg6 3 2 2 4" xfId="37074" xr:uid="{0F580AA3-B540-4281-BC6C-E4F2C5B9F7CC}"/>
    <cellStyle name="20% - Dekorfärg6 3 2 2_3. Loans" xfId="8725" xr:uid="{C9C88241-9061-4F13-985B-3CB58F621965}"/>
    <cellStyle name="20% - Dekorfärg6 3 2 3" xfId="8726" xr:uid="{ECA39A0F-8507-4E0F-AF69-A24B5D7676CE}"/>
    <cellStyle name="20% - Dekorfärg6 3 2 3 2" xfId="8727" xr:uid="{314986A7-2467-4ECE-A720-698BE56E1657}"/>
    <cellStyle name="20% - Dekorfärg6 3 2 3 2 2" xfId="37077" xr:uid="{047AE38C-1ACF-404D-B8E9-399207EF48D9}"/>
    <cellStyle name="20% - Dekorfärg6 3 2 3 2_Apart tables" xfId="49788" xr:uid="{59EE42D8-0E67-4DEC-9B3D-32267BB98E73}"/>
    <cellStyle name="20% - Dekorfärg6 3 2 3 3" xfId="37076" xr:uid="{93C6B945-DBE8-454A-9C82-4C533A747916}"/>
    <cellStyle name="20% - Dekorfärg6 3 2 3_3. Loans" xfId="8728" xr:uid="{DA7F52D7-4725-4004-BD52-382728D3DD6E}"/>
    <cellStyle name="20% - Dekorfärg6 3 2 4" xfId="8729" xr:uid="{44F8D290-A38D-47C5-B92F-AAE2149C2FA0}"/>
    <cellStyle name="20% - Dekorfärg6 3 2 4 2" xfId="37078" xr:uid="{4406B184-0C20-4CED-80B7-D7C995C1E751}"/>
    <cellStyle name="20% - Dekorfärg6 3 2 4_Apart tables" xfId="49789" xr:uid="{010BF07A-3954-4126-B010-D80B7248165F}"/>
    <cellStyle name="20% - Dekorfärg6 3 2 5" xfId="8730" xr:uid="{AE193A80-8239-4390-8089-EA3225DFC037}"/>
    <cellStyle name="20% - Dekorfärg6 3 2 5 2" xfId="37079" xr:uid="{376995AF-B737-4662-8787-F1A4641C2987}"/>
    <cellStyle name="20% - Dekorfärg6 3 2 5_Apart tables" xfId="49790" xr:uid="{8E8CF80A-BEE7-4D5A-B594-2C121383717C}"/>
    <cellStyle name="20% - Dekorfärg6 3 2 6" xfId="31885" xr:uid="{88F6ED08-BA8C-45E5-8CFA-3CCAFEA5663B}"/>
    <cellStyle name="20% - Dekorfärg6 3 2 7" xfId="35046" xr:uid="{EE8AD9F9-3855-404B-8A53-E89FA79D617B}"/>
    <cellStyle name="20% - Dekorfärg6 3 2 8" xfId="39464" xr:uid="{BC911843-28C4-40CF-9F94-F59AFF5850DC}"/>
    <cellStyle name="20% - Dekorfärg6 3 2_3. Loans" xfId="8731" xr:uid="{8853BB9B-9979-492B-982B-47740115F2EF}"/>
    <cellStyle name="20% - Dekorfärg6 3 3" xfId="8732" xr:uid="{AE1D6833-3229-4FD8-9247-0F4C2B97EFC0}"/>
    <cellStyle name="20% - Dekorfärg6 3 3 2" xfId="8733" xr:uid="{FBEA5562-A974-41B0-AD59-0D2798EED599}"/>
    <cellStyle name="20% - Dekorfärg6 3 3 2 2" xfId="8734" xr:uid="{22A92695-EE78-469E-AE98-D0B0AB432A21}"/>
    <cellStyle name="20% - Dekorfärg6 3 3 2 2 2" xfId="37081" xr:uid="{2BD9C22C-7466-43A3-AC2F-C905C25E8398}"/>
    <cellStyle name="20% - Dekorfärg6 3 3 2 2_Apart tables" xfId="49791" xr:uid="{579722DF-F3CB-4D2A-90EE-7349DD6C3BB1}"/>
    <cellStyle name="20% - Dekorfärg6 3 3 2 3" xfId="31886" xr:uid="{C8B62DD5-1EF6-416F-974A-F2976324FEF2}"/>
    <cellStyle name="20% - Dekorfärg6 3 3 2 4" xfId="37080" xr:uid="{AB70950A-707F-4A3A-A448-BADAF406F5FF}"/>
    <cellStyle name="20% - Dekorfärg6 3 3 2_3. Loans" xfId="8735" xr:uid="{BCE0B58C-2DA9-4149-9D26-A2DD320D6CB0}"/>
    <cellStyle name="20% - Dekorfärg6 3 3 3" xfId="8736" xr:uid="{AB4768AB-5E2B-4820-823B-F06C43980A65}"/>
    <cellStyle name="20% - Dekorfärg6 3 3 3 2" xfId="8737" xr:uid="{BBDA550E-3B48-4021-88DF-EAD072B7371A}"/>
    <cellStyle name="20% - Dekorfärg6 3 3 3 2 2" xfId="37083" xr:uid="{6E8DD21C-FB95-46DD-AB42-85CD8418554C}"/>
    <cellStyle name="20% - Dekorfärg6 3 3 3 2_Apart tables" xfId="49792" xr:uid="{3866802C-C6A1-4731-A0E9-E7CA3C797F29}"/>
    <cellStyle name="20% - Dekorfärg6 3 3 3 3" xfId="37082" xr:uid="{4CDE6041-3125-4CD9-8E17-912D38531BEA}"/>
    <cellStyle name="20% - Dekorfärg6 3 3 3_3. Loans" xfId="8738" xr:uid="{F839BE16-1B82-4EA1-A895-BA2B418893AB}"/>
    <cellStyle name="20% - Dekorfärg6 3 3 4" xfId="8739" xr:uid="{CCCFDA2B-37E2-4E37-A961-49782ED4710C}"/>
    <cellStyle name="20% - Dekorfärg6 3 3 4 2" xfId="37084" xr:uid="{917634A9-6FD0-4E43-8194-C81D33E7D2EE}"/>
    <cellStyle name="20% - Dekorfärg6 3 3 4_Apart tables" xfId="49793" xr:uid="{428EA38E-C14E-462B-8FE5-8DFF5F9A9CCD}"/>
    <cellStyle name="20% - Dekorfärg6 3 3 5" xfId="8740" xr:uid="{853DA8D9-331D-401B-ADB0-7484CD014745}"/>
    <cellStyle name="20% - Dekorfärg6 3 3 5 2" xfId="37085" xr:uid="{4731BF06-E0DA-46A0-B2B0-DF6F677B66BE}"/>
    <cellStyle name="20% - Dekorfärg6 3 3 5_Apart tables" xfId="49794" xr:uid="{14CFC6F0-BA4D-4EC9-8AA9-B7B3C65E009C}"/>
    <cellStyle name="20% - Dekorfärg6 3 3 6" xfId="31887" xr:uid="{56F6F442-4E79-48C0-8AAE-F9A36F4F2D71}"/>
    <cellStyle name="20% - Dekorfärg6 3 3 7" xfId="35047" xr:uid="{347DF3FF-8A47-4CC7-B741-866327683525}"/>
    <cellStyle name="20% - Dekorfärg6 3 3 8" xfId="39463" xr:uid="{C36C366C-3582-4CA6-9C1E-3AA54F9F0703}"/>
    <cellStyle name="20% - Dekorfärg6 3 3_3. Loans" xfId="8741" xr:uid="{1F9B5827-C5EC-4FE2-9E13-71F6E937A6FE}"/>
    <cellStyle name="20% - Dekorfärg6 3 4" xfId="8742" xr:uid="{A949FD00-9542-45AB-A6F3-DCB2E6AA01B0}"/>
    <cellStyle name="20% - Dekorfärg6 3 4 2" xfId="8743" xr:uid="{301490F0-C7A0-4E53-9B8C-396F12887FB7}"/>
    <cellStyle name="20% - Dekorfärg6 3 4 2 2" xfId="8744" xr:uid="{140DB1CD-3542-4A72-A0D8-1C0C75DA6312}"/>
    <cellStyle name="20% - Dekorfärg6 3 4 2 2 2" xfId="37088" xr:uid="{0F308E77-BE6E-4ECC-A45F-E06756CEBA45}"/>
    <cellStyle name="20% - Dekorfärg6 3 4 2 2_Apart tables" xfId="49795" xr:uid="{2036B1DE-FBEB-4359-9277-E44192C33FBB}"/>
    <cellStyle name="20% - Dekorfärg6 3 4 2 3" xfId="37087" xr:uid="{5AE67F63-AAD4-4846-B01A-1782CBC3D4C5}"/>
    <cellStyle name="20% - Dekorfärg6 3 4 2_3. Loans" xfId="8745" xr:uid="{CDE62623-4605-4604-B393-62A14BFA809A}"/>
    <cellStyle name="20% - Dekorfärg6 3 4 3" xfId="8746" xr:uid="{8A473607-5A9B-44F8-962A-0E071BEA96A8}"/>
    <cellStyle name="20% - Dekorfärg6 3 4 3 2" xfId="37089" xr:uid="{5E59A68D-B78B-4868-BAFA-FD4672F11F6E}"/>
    <cellStyle name="20% - Dekorfärg6 3 4 3_Apart tables" xfId="49796" xr:uid="{2891A327-3E52-434C-8511-CFCBD3C8F4E0}"/>
    <cellStyle name="20% - Dekorfärg6 3 4 4" xfId="31888" xr:uid="{9E1D1E28-0003-4BF6-99A4-70FB38784A7B}"/>
    <cellStyle name="20% - Dekorfärg6 3 4 5" xfId="37086" xr:uid="{6057992D-0B25-4BE9-A76E-AB12AC11F7F1}"/>
    <cellStyle name="20% - Dekorfärg6 3 4_3. Loans" xfId="8747" xr:uid="{604DAAD6-B23F-4172-A5BD-A4D28EBA8299}"/>
    <cellStyle name="20% - Dekorfärg6 3 5" xfId="8748" xr:uid="{42276EC6-A81A-49EB-9241-73F96E718A55}"/>
    <cellStyle name="20% - Dekorfärg6 3 5 2" xfId="8749" xr:uid="{4DB0E9D6-810E-4B82-8BF2-D7C393D06780}"/>
    <cellStyle name="20% - Dekorfärg6 3 5 2 2" xfId="37091" xr:uid="{D9ECBF01-FA89-442B-92F0-3C35AE76A2D1}"/>
    <cellStyle name="20% - Dekorfärg6 3 5 2_Apart tables" xfId="49797" xr:uid="{43BF691F-9C21-4D29-8D10-A3AF2BE46EEA}"/>
    <cellStyle name="20% - Dekorfärg6 3 5 3" xfId="8750" xr:uid="{DFB0FA58-762A-4A07-BEA1-364BB75C03DE}"/>
    <cellStyle name="20% - Dekorfärg6 3 5 4" xfId="37090" xr:uid="{D3D251DE-C230-462A-8240-A88E2FF73019}"/>
    <cellStyle name="20% - Dekorfärg6 3 5_3. Loans" xfId="8751" xr:uid="{069EBF28-1EE8-4EB5-9E95-FBBB39E32B16}"/>
    <cellStyle name="20% - Dekorfärg6 3 6" xfId="8752" xr:uid="{CC9B2EE1-EAF5-4238-8FEE-CB5701BC27D1}"/>
    <cellStyle name="20% - Dekorfärg6 3 6 2" xfId="8753" xr:uid="{61C35203-6402-4973-BF8B-2E1F21270810}"/>
    <cellStyle name="20% - Dekorfärg6 3 6 3" xfId="8754" xr:uid="{DB9BE4A1-D84A-4D9C-9650-29703CBB69D6}"/>
    <cellStyle name="20% - Dekorfärg6 3 6 4" xfId="37092" xr:uid="{9D41E474-E871-49B9-AA89-1E34B2ED6AFC}"/>
    <cellStyle name="20% - Dekorfärg6 3 6_3. Loans" xfId="8755" xr:uid="{BF990B4A-0386-494D-ABF8-54D02AA84E3C}"/>
    <cellStyle name="20% - Dekorfärg6 3 7" xfId="8756" xr:uid="{EE0AC941-53FA-4185-B8DF-4D2A3332CB17}"/>
    <cellStyle name="20% - Dekorfärg6 3 7 2" xfId="8757" xr:uid="{B315ACD0-21A3-4180-AD89-7342592DE0C3}"/>
    <cellStyle name="20% - Dekorfärg6 3 7 3" xfId="8758" xr:uid="{15A8EB5D-D077-4A17-AC22-B31B3AEED9C9}"/>
    <cellStyle name="20% - Dekorfärg6 3 7 4" xfId="37093" xr:uid="{2BF98609-D7C9-4F4C-A54F-B52D30BEB2D3}"/>
    <cellStyle name="20% - Dekorfärg6 3 7_3. Loans" xfId="8759" xr:uid="{2FDD4EAB-B649-48FA-A3F9-5FDD7103F2D5}"/>
    <cellStyle name="20% - Dekorfärg6 3 8" xfId="8760" xr:uid="{85FD054A-EEDC-45B2-B225-5B3C16CFE975}"/>
    <cellStyle name="20% - Dekorfärg6 3 8 2" xfId="31889" xr:uid="{5817F885-A9CF-4132-9757-D894F19A26B6}"/>
    <cellStyle name="20% - Dekorfärg6 3 9" xfId="8761" xr:uid="{9689CABD-02DC-4CFF-B9B6-49A57B11C03B}"/>
    <cellStyle name="20% - Dekorfärg6 3_3. Loans" xfId="8762" xr:uid="{67D9F429-E5CD-4C5F-A641-8E6C7EE92EAA}"/>
    <cellStyle name="20% - Dekorfärg6 30" xfId="8763" xr:uid="{A1950B45-52EE-4AA0-9D73-556259AB0AFD}"/>
    <cellStyle name="20% - Dekorfärg6 30 2" xfId="8764" xr:uid="{7726A9E3-E40F-4CEB-A977-AF354C41EB30}"/>
    <cellStyle name="20% - Dekorfärg6 30 2 2" xfId="8765" xr:uid="{03946158-44D8-4B0A-90C5-A06446307B5E}"/>
    <cellStyle name="20% - Dekorfärg6 30 2 2 2" xfId="37096" xr:uid="{79001084-305D-41AF-A674-E8C4551A73CE}"/>
    <cellStyle name="20% - Dekorfärg6 30 2 2_Apart tables" xfId="49798" xr:uid="{2E50FBD7-FDBB-41BA-815D-00700EEACA0D}"/>
    <cellStyle name="20% - Dekorfärg6 30 2 3" xfId="8766" xr:uid="{C3F3DF91-8B64-42C8-A527-25907E847F08}"/>
    <cellStyle name="20% - Dekorfärg6 30 2 4" xfId="37095" xr:uid="{187B414F-2938-4FC1-B6A6-3DFF59958682}"/>
    <cellStyle name="20% - Dekorfärg6 30 2_3. Loans" xfId="8767" xr:uid="{CF844912-7132-488F-AA2A-2AEAC1A6B6BD}"/>
    <cellStyle name="20% - Dekorfärg6 30 3" xfId="8768" xr:uid="{67645D8B-9C45-4498-B375-1B8C08B9944B}"/>
    <cellStyle name="20% - Dekorfärg6 30 3 2" xfId="37097" xr:uid="{F5FFB7C2-ABF2-4405-A015-CFD0C94B44A6}"/>
    <cellStyle name="20% - Dekorfärg6 30 3_Apart tables" xfId="49799" xr:uid="{C9D2D88D-B40F-4E19-A63E-CB84D363E05B}"/>
    <cellStyle name="20% - Dekorfärg6 30 4" xfId="8769" xr:uid="{1E575A2C-CB9B-4E60-AB1C-E6B124688B72}"/>
    <cellStyle name="20% - Dekorfärg6 30 5" xfId="37094" xr:uid="{2A79CB2D-3E2B-4120-8FD5-1645231BB7DD}"/>
    <cellStyle name="20% - Dekorfärg6 30_3. Loans" xfId="8770" xr:uid="{9C8F1070-EB86-4109-9BC0-018F7FE918AA}"/>
    <cellStyle name="20% - Dekorfärg6 31" xfId="8771" xr:uid="{9EBAC2CE-321C-4E0B-BB06-9D29052C99FA}"/>
    <cellStyle name="20% - Dekorfärg6 31 2" xfId="8772" xr:uid="{F307FCC4-7828-4214-A272-DC18BFE533D3}"/>
    <cellStyle name="20% - Dekorfärg6 31 2 2" xfId="8773" xr:uid="{AEC1A8C4-7E0E-4362-9603-6605E1550C0E}"/>
    <cellStyle name="20% - Dekorfärg6 31 2 2 2" xfId="37100" xr:uid="{E7D577D5-068E-4964-A809-EA4D5C4136D2}"/>
    <cellStyle name="20% - Dekorfärg6 31 2 2_Apart tables" xfId="49800" xr:uid="{CFAA4A28-0399-45A0-B81A-9F62F5360D76}"/>
    <cellStyle name="20% - Dekorfärg6 31 2 3" xfId="37099" xr:uid="{A32214E1-D494-4117-BB49-5098788592BA}"/>
    <cellStyle name="20% - Dekorfärg6 31 2_3. Loans" xfId="8774" xr:uid="{011B74A5-8A66-40AB-832A-AF12A80F6FE5}"/>
    <cellStyle name="20% - Dekorfärg6 31 3" xfId="8775" xr:uid="{02628FCE-ED06-45DE-9D90-78B601189D0E}"/>
    <cellStyle name="20% - Dekorfärg6 31 3 2" xfId="37101" xr:uid="{CAF78C80-430E-4CAB-838B-615F2F26851D}"/>
    <cellStyle name="20% - Dekorfärg6 31 3_Apart tables" xfId="49801" xr:uid="{DACF2732-8405-4D0A-9474-80DAE307F220}"/>
    <cellStyle name="20% - Dekorfärg6 31 4" xfId="37098" xr:uid="{8B5DF1AD-3DB9-4C3F-A48F-F2F9E1C97422}"/>
    <cellStyle name="20% - Dekorfärg6 31_3. Loans" xfId="8776" xr:uid="{E0C7C8C9-573A-4C76-B715-80E6B760A6FE}"/>
    <cellStyle name="20% - Dekorfärg6 32" xfId="8777" xr:uid="{2D00D7CE-8E6B-413C-A6C5-674DD0DDE0AD}"/>
    <cellStyle name="20% - Dekorfärg6 32 2" xfId="8778" xr:uid="{5A8FF967-A24D-49D2-AB4D-1556B85E5FE0}"/>
    <cellStyle name="20% - Dekorfärg6 32 2 2" xfId="37103" xr:uid="{617B2812-371E-41D8-873F-461AD6BE9F20}"/>
    <cellStyle name="20% - Dekorfärg6 32 2_Apart tables" xfId="49802" xr:uid="{E8FDD3EA-2F28-4AD0-A430-4418811A2F11}"/>
    <cellStyle name="20% - Dekorfärg6 32 3" xfId="8779" xr:uid="{B5995393-B82F-4BDA-BE55-86D18DBF7645}"/>
    <cellStyle name="20% - Dekorfärg6 32 4" xfId="37102" xr:uid="{E0D425A3-C3CB-439A-936C-B8AE3ED76E1F}"/>
    <cellStyle name="20% - Dekorfärg6 32_3. Loans" xfId="8780" xr:uid="{0A9C500B-62CB-427B-AB2C-DF33D4943D7E}"/>
    <cellStyle name="20% - Dekorfärg6 33" xfId="8781" xr:uid="{477AFD95-FE04-4E99-997D-ECB76765E6AF}"/>
    <cellStyle name="20% - Dekorfärg6 33 2" xfId="8782" xr:uid="{6F078180-06A3-4D48-A251-FE1C78941AF6}"/>
    <cellStyle name="20% - Dekorfärg6 33 2 2" xfId="37105" xr:uid="{FB41517D-4395-433B-AD67-B98B4F9396B2}"/>
    <cellStyle name="20% - Dekorfärg6 33 2_Apart tables" xfId="49803" xr:uid="{B86DEBE5-CECC-47C1-9C71-21A5CF82AEC6}"/>
    <cellStyle name="20% - Dekorfärg6 33 3" xfId="8783" xr:uid="{15E375DF-6CEA-45EB-B545-7803E08C838B}"/>
    <cellStyle name="20% - Dekorfärg6 33 4" xfId="37104" xr:uid="{66E50FD2-83DD-4B96-8B41-4F8966E72FBE}"/>
    <cellStyle name="20% - Dekorfärg6 33_3. Loans" xfId="8784" xr:uid="{77DDB447-6C2D-4619-9C3D-CD1119186E21}"/>
    <cellStyle name="20% - Dekorfärg6 34" xfId="8785" xr:uid="{A0B920D9-CB55-4552-A340-74059ECD665F}"/>
    <cellStyle name="20% - Dekorfärg6 34 2" xfId="8786" xr:uid="{1BC91625-3A7A-4FAD-A742-D9EB39F5BBCE}"/>
    <cellStyle name="20% - Dekorfärg6 34 3" xfId="8787" xr:uid="{4410C465-B429-42C4-83A5-F05FA175EBB2}"/>
    <cellStyle name="20% - Dekorfärg6 34 4" xfId="37106" xr:uid="{6687AE84-FE94-4C16-A6E5-249837D56F93}"/>
    <cellStyle name="20% - Dekorfärg6 34_3. Loans" xfId="8788" xr:uid="{635B8745-ADB4-407A-90F7-A67FA07C5E5C}"/>
    <cellStyle name="20% - Dekorfärg6 35" xfId="8789" xr:uid="{28697099-5E1A-4AB3-B4F5-AA78AF88A57B}"/>
    <cellStyle name="20% - Dekorfärg6 35 2" xfId="8790" xr:uid="{54062AB7-A337-48D3-B8BF-83FB8E9DEA92}"/>
    <cellStyle name="20% - Dekorfärg6 35 3" xfId="8791" xr:uid="{B10FEA8F-0677-4983-B45E-B592BA874A10}"/>
    <cellStyle name="20% - Dekorfärg6 35 4" xfId="37107" xr:uid="{EB09E3B0-B1A5-4DEE-B551-B5307FAC75E1}"/>
    <cellStyle name="20% - Dekorfärg6 35_3. Loans" xfId="8792" xr:uid="{0E17F6B6-FC1D-4D1E-9204-A458CC1B7B3A}"/>
    <cellStyle name="20% - Dekorfärg6 36" xfId="8793" xr:uid="{6BE25488-242E-458E-93A4-AC9E0CF3FC85}"/>
    <cellStyle name="20% - Dekorfärg6 36 2" xfId="8794" xr:uid="{EE4248DA-F27F-47B9-8BAD-61ACDD47D7B1}"/>
    <cellStyle name="20% - Dekorfärg6 36 3" xfId="8795" xr:uid="{BF549D5A-AD01-4B9D-ADD2-5A1623BE837C}"/>
    <cellStyle name="20% - Dekorfärg6 36 4" xfId="37108" xr:uid="{9B67391A-FA2C-494C-91AF-3C9B1722B3EF}"/>
    <cellStyle name="20% - Dekorfärg6 36_3. Loans" xfId="8796" xr:uid="{4D1AC871-1326-4FD4-BFCD-C6EA1C29BEB5}"/>
    <cellStyle name="20% - Dekorfärg6 37" xfId="8797" xr:uid="{B0C1D971-85A4-4433-BF90-343F261A8C1B}"/>
    <cellStyle name="20% - Dekorfärg6 37 2" xfId="8798" xr:uid="{4743D9CE-A4C9-495C-ADD8-79DCAAB6F412}"/>
    <cellStyle name="20% - Dekorfärg6 37 3" xfId="8799" xr:uid="{68C6B2F5-B386-422A-8ED1-42DB39484DA3}"/>
    <cellStyle name="20% - Dekorfärg6 37 4" xfId="37109" xr:uid="{501BA311-B953-466C-8F31-56D0FCD6ADAB}"/>
    <cellStyle name="20% - Dekorfärg6 37_3. Loans" xfId="8800" xr:uid="{195CD8AF-CC1D-4C39-B9EB-951E425813BD}"/>
    <cellStyle name="20% - Dekorfärg6 38" xfId="8801" xr:uid="{26791728-3011-4619-9999-12668AADE065}"/>
    <cellStyle name="20% - Dekorfärg6 38 2" xfId="8802" xr:uid="{0E88858E-443F-4616-9674-D8C679E7A32E}"/>
    <cellStyle name="20% - Dekorfärg6 38 3" xfId="8803" xr:uid="{56C3FB3B-A52C-4297-922F-8201E142CAFA}"/>
    <cellStyle name="20% - Dekorfärg6 38 4" xfId="37110" xr:uid="{3E687820-4FE8-4D1C-91CD-F45E99525E82}"/>
    <cellStyle name="20% - Dekorfärg6 38_3. Loans" xfId="8804" xr:uid="{DC660C2F-8942-4E75-8C04-ED81035ECA54}"/>
    <cellStyle name="20% - Dekorfärg6 39" xfId="8805" xr:uid="{2876E076-C805-4DFF-8D00-7150DDA24E8B}"/>
    <cellStyle name="20% - Dekorfärg6 39 2" xfId="8806" xr:uid="{0DC396B4-D471-469F-970E-01555CFF1094}"/>
    <cellStyle name="20% - Dekorfärg6 39 3" xfId="8807" xr:uid="{339B05A8-A218-4ED9-8DA3-6BD69827D38E}"/>
    <cellStyle name="20% - Dekorfärg6 39 4" xfId="37111" xr:uid="{D2DAF1B8-3795-4BB0-B28B-4C0C2ACEBF14}"/>
    <cellStyle name="20% - Dekorfärg6 39_3. Loans" xfId="8808" xr:uid="{0DBEB89A-7C88-4D06-BE69-D564684348EA}"/>
    <cellStyle name="20% - Dekorfärg6 4" xfId="72" xr:uid="{407A3B8C-5521-45DB-80EF-36A4F7905D2B}"/>
    <cellStyle name="20% - Dekorfärg6 4 10" xfId="35048" xr:uid="{5CF27D83-4174-49CC-A2F9-689CC053DFB4}"/>
    <cellStyle name="20% - Dekorfärg6 4 2" xfId="8809" xr:uid="{B5948B6A-545A-4305-88A9-C866DFEC1372}"/>
    <cellStyle name="20% - Dekorfärg6 4 2 2" xfId="8810" xr:uid="{AE18D105-1D6E-4137-AA3F-7FF7A3638C73}"/>
    <cellStyle name="20% - Dekorfärg6 4 2 2 2" xfId="8811" xr:uid="{FCCD4110-ED51-4512-B14C-BD6165445CCA}"/>
    <cellStyle name="20% - Dekorfärg6 4 2 2 2 2" xfId="37113" xr:uid="{564F7F25-8F31-487C-88C1-372F13F48A1C}"/>
    <cellStyle name="20% - Dekorfärg6 4 2 2 2_Apart tables" xfId="49804" xr:uid="{E358A14E-C8E1-4A43-BF90-393DC2B886E1}"/>
    <cellStyle name="20% - Dekorfärg6 4 2 2 3" xfId="31890" xr:uid="{43A3DFA2-6BE2-450F-BDAC-E653390A3A29}"/>
    <cellStyle name="20% - Dekorfärg6 4 2 2 4" xfId="37112" xr:uid="{DBA3DA4B-0575-443C-9B65-6D8B86C837CC}"/>
    <cellStyle name="20% - Dekorfärg6 4 2 2_3. Loans" xfId="8812" xr:uid="{B78E64C5-4D08-4340-A350-0E008C880492}"/>
    <cellStyle name="20% - Dekorfärg6 4 2 3" xfId="8813" xr:uid="{372D03A0-E327-479D-B24E-DFAE5E8F2E43}"/>
    <cellStyle name="20% - Dekorfärg6 4 2 3 2" xfId="8814" xr:uid="{3F54AA0D-3B33-4CC4-9488-AB549A9ABDE0}"/>
    <cellStyle name="20% - Dekorfärg6 4 2 3 2 2" xfId="37115" xr:uid="{5D6F092D-1DA2-4B8C-9229-71FAFED256F7}"/>
    <cellStyle name="20% - Dekorfärg6 4 2 3 2_Apart tables" xfId="49805" xr:uid="{7234A3E4-CB1E-4DBF-B873-4609990625D1}"/>
    <cellStyle name="20% - Dekorfärg6 4 2 3 3" xfId="37114" xr:uid="{FC30D49E-D581-450D-AC49-227F68B51A7D}"/>
    <cellStyle name="20% - Dekorfärg6 4 2 3_3. Loans" xfId="8815" xr:uid="{99717073-3291-4385-B834-7D3B8CB30929}"/>
    <cellStyle name="20% - Dekorfärg6 4 2 4" xfId="8816" xr:uid="{14CD8940-E9BE-4147-BE05-AD44FBDF5E29}"/>
    <cellStyle name="20% - Dekorfärg6 4 2 4 2" xfId="37116" xr:uid="{345F9657-30F6-4EE4-9B5C-6808A66FB41C}"/>
    <cellStyle name="20% - Dekorfärg6 4 2 4_Apart tables" xfId="49806" xr:uid="{AE1B17E8-AEFF-46E5-B2F6-7D15E769E46C}"/>
    <cellStyle name="20% - Dekorfärg6 4 2 5" xfId="8817" xr:uid="{00F200FD-4A5D-443A-90E2-6B25A4FA3A4D}"/>
    <cellStyle name="20% - Dekorfärg6 4 2 5 2" xfId="37117" xr:uid="{91B43ABE-75BF-41E6-8BAA-2299BE94B727}"/>
    <cellStyle name="20% - Dekorfärg6 4 2 5_Apart tables" xfId="49807" xr:uid="{CC7E1CFD-58AB-478E-B1B3-D8DF9FD8AAB0}"/>
    <cellStyle name="20% - Dekorfärg6 4 2 6" xfId="31891" xr:uid="{F446DF99-3C15-41E9-ABC4-08C647A09574}"/>
    <cellStyle name="20% - Dekorfärg6 4 2 7" xfId="35049" xr:uid="{D694260C-AE29-4785-9AAA-DCDEDD38390A}"/>
    <cellStyle name="20% - Dekorfärg6 4 2 8" xfId="39462" xr:uid="{42931838-A2AB-479A-BD9A-84E3D469F55A}"/>
    <cellStyle name="20% - Dekorfärg6 4 2_3. Loans" xfId="8818" xr:uid="{1DBE2B2A-AB25-4824-B969-0DC26D12951A}"/>
    <cellStyle name="20% - Dekorfärg6 4 3" xfId="8819" xr:uid="{6BE5707F-990D-4AD6-82E7-336FDF9DA5E8}"/>
    <cellStyle name="20% - Dekorfärg6 4 3 2" xfId="8820" xr:uid="{46218D7E-549D-4694-B845-314556E31EBB}"/>
    <cellStyle name="20% - Dekorfärg6 4 3 2 2" xfId="8821" xr:uid="{067C3423-3A38-465B-8CBB-E14E3FC7EC6B}"/>
    <cellStyle name="20% - Dekorfärg6 4 3 2 2 2" xfId="37119" xr:uid="{7F1D7F27-FDBE-4620-B8AC-AB759E88AB4C}"/>
    <cellStyle name="20% - Dekorfärg6 4 3 2 2_Apart tables" xfId="49808" xr:uid="{2007B66A-8759-4669-9A61-6F3E691997FB}"/>
    <cellStyle name="20% - Dekorfärg6 4 3 2 3" xfId="31892" xr:uid="{397C584E-B412-45A6-A15F-8A5A90F968D4}"/>
    <cellStyle name="20% - Dekorfärg6 4 3 2 4" xfId="37118" xr:uid="{E400C92A-CC36-4CFE-B083-55C73B9123F2}"/>
    <cellStyle name="20% - Dekorfärg6 4 3 2_3. Loans" xfId="8822" xr:uid="{F4A4ABA1-C324-40C6-92D7-9AE4AC7CAC71}"/>
    <cellStyle name="20% - Dekorfärg6 4 3 3" xfId="8823" xr:uid="{F0C40FB1-3A5D-48A2-8776-0E9D5E4455EE}"/>
    <cellStyle name="20% - Dekorfärg6 4 3 3 2" xfId="8824" xr:uid="{518798B8-3874-44E6-9B86-EB1E87AD60AC}"/>
    <cellStyle name="20% - Dekorfärg6 4 3 3 2 2" xfId="37121" xr:uid="{AEC34CB2-0A11-4ECC-B4A7-34EE4431F763}"/>
    <cellStyle name="20% - Dekorfärg6 4 3 3 2_Apart tables" xfId="49809" xr:uid="{605899DA-0DA6-4BB1-8B2E-53DAC3BA696F}"/>
    <cellStyle name="20% - Dekorfärg6 4 3 3 3" xfId="37120" xr:uid="{3DD507EF-C755-43F1-BAB8-ACE3F48CD572}"/>
    <cellStyle name="20% - Dekorfärg6 4 3 3_3. Loans" xfId="8825" xr:uid="{2FA835F4-D7A9-4329-95E8-8EAFA84701BB}"/>
    <cellStyle name="20% - Dekorfärg6 4 3 4" xfId="8826" xr:uid="{E9792424-3DD9-4BFA-B822-F4941A14B153}"/>
    <cellStyle name="20% - Dekorfärg6 4 3 4 2" xfId="37122" xr:uid="{5BC7D075-0F4C-4A6F-99F1-215B4ACC976A}"/>
    <cellStyle name="20% - Dekorfärg6 4 3 4_Apart tables" xfId="49810" xr:uid="{F8595966-A99B-4277-A62D-16E78447129E}"/>
    <cellStyle name="20% - Dekorfärg6 4 3 5" xfId="8827" xr:uid="{293F15C2-3407-4EF5-A4B7-41C580EEA009}"/>
    <cellStyle name="20% - Dekorfärg6 4 3 5 2" xfId="37123" xr:uid="{2AFEA2CA-CA14-45A8-8C97-569658E5B2E9}"/>
    <cellStyle name="20% - Dekorfärg6 4 3 5_Apart tables" xfId="49811" xr:uid="{048BB59D-4DE6-4E2F-A1F6-B942F00B0BDA}"/>
    <cellStyle name="20% - Dekorfärg6 4 3 6" xfId="31893" xr:uid="{E21DFE98-777D-4107-A363-A60E58A068A3}"/>
    <cellStyle name="20% - Dekorfärg6 4 3 7" xfId="35050" xr:uid="{FA13E461-1B5C-4C62-AFBC-A0D80C1FC1D2}"/>
    <cellStyle name="20% - Dekorfärg6 4 3 8" xfId="39461" xr:uid="{5D9876E7-927A-4005-B3FB-6F133D63930F}"/>
    <cellStyle name="20% - Dekorfärg6 4 3_3. Loans" xfId="8828" xr:uid="{73728F32-11A5-484D-ADBC-BD08C948986F}"/>
    <cellStyle name="20% - Dekorfärg6 4 4" xfId="8829" xr:uid="{CCA7209F-A9F8-4AC4-B0B1-68E8E4B9BE5C}"/>
    <cellStyle name="20% - Dekorfärg6 4 4 2" xfId="8830" xr:uid="{9D995267-F37D-426C-8242-CBDE94BE7E03}"/>
    <cellStyle name="20% - Dekorfärg6 4 4 2 2" xfId="8831" xr:uid="{42E52703-6A2D-497B-B1D3-AE4B369CFA60}"/>
    <cellStyle name="20% - Dekorfärg6 4 4 2 2 2" xfId="37126" xr:uid="{A6DD1320-1C71-45FB-B9C4-2EE83652C618}"/>
    <cellStyle name="20% - Dekorfärg6 4 4 2 2_Apart tables" xfId="49812" xr:uid="{D30AD7F6-3EF0-471B-AFEF-DA151FF52225}"/>
    <cellStyle name="20% - Dekorfärg6 4 4 2 3" xfId="37125" xr:uid="{358F1263-5D51-4EEF-9AE4-AF4C9A810C47}"/>
    <cellStyle name="20% - Dekorfärg6 4 4 2_3. Loans" xfId="8832" xr:uid="{DEBA3FFA-5F65-4BC6-BB9D-3CCFEE265B3D}"/>
    <cellStyle name="20% - Dekorfärg6 4 4 3" xfId="8833" xr:uid="{825D0A43-D659-4326-AB8F-2496E19F7964}"/>
    <cellStyle name="20% - Dekorfärg6 4 4 3 2" xfId="37127" xr:uid="{7BC9E7FF-70FC-4106-8C64-5BA50995AB30}"/>
    <cellStyle name="20% - Dekorfärg6 4 4 3_Apart tables" xfId="49813" xr:uid="{8E23B0C0-A8EC-4F33-8058-B0F83E864D29}"/>
    <cellStyle name="20% - Dekorfärg6 4 4 4" xfId="31894" xr:uid="{30B22D86-540A-48D1-8F72-C029C5ED8D2D}"/>
    <cellStyle name="20% - Dekorfärg6 4 4 5" xfId="37124" xr:uid="{873C64D7-C187-4B59-8DB5-02D7A6A9A124}"/>
    <cellStyle name="20% - Dekorfärg6 4 4_3. Loans" xfId="8834" xr:uid="{6DB6C35F-018B-4274-BB18-ABD26FDFF799}"/>
    <cellStyle name="20% - Dekorfärg6 4 5" xfId="8835" xr:uid="{C56BED2D-DD2C-471F-980F-08C8663E4497}"/>
    <cellStyle name="20% - Dekorfärg6 4 5 2" xfId="8836" xr:uid="{6E3C6D1F-918D-4699-BBE1-047386FBAD68}"/>
    <cellStyle name="20% - Dekorfärg6 4 5 2 2" xfId="37129" xr:uid="{5DEA1CE1-F69E-4999-8F05-E666E3F99161}"/>
    <cellStyle name="20% - Dekorfärg6 4 5 2_Apart tables" xfId="49814" xr:uid="{222425F2-22C7-4397-A9E6-821AE791757D}"/>
    <cellStyle name="20% - Dekorfärg6 4 5 3" xfId="8837" xr:uid="{B6397F2F-8872-4A76-B420-6D6ED0E9B93A}"/>
    <cellStyle name="20% - Dekorfärg6 4 5 4" xfId="37128" xr:uid="{02568984-05A5-46F2-9B34-3C2A7BD89286}"/>
    <cellStyle name="20% - Dekorfärg6 4 5_3. Loans" xfId="8838" xr:uid="{112C4B8A-6296-4102-8592-806F5A250071}"/>
    <cellStyle name="20% - Dekorfärg6 4 6" xfId="8839" xr:uid="{901119D2-44B8-498C-AA2E-C11502383AF3}"/>
    <cellStyle name="20% - Dekorfärg6 4 6 2" xfId="8840" xr:uid="{CA238F15-AE43-4C8D-B472-BF439626001F}"/>
    <cellStyle name="20% - Dekorfärg6 4 6 3" xfId="8841" xr:uid="{04EE5B52-3EF8-4AC9-88C4-67AD9CF91CFE}"/>
    <cellStyle name="20% - Dekorfärg6 4 6 4" xfId="37130" xr:uid="{DE6A5ABA-EA04-49F5-8FB5-FBF804D115A6}"/>
    <cellStyle name="20% - Dekorfärg6 4 6_3. Loans" xfId="8842" xr:uid="{01152C3D-95BB-4321-B28C-11956D1B95A7}"/>
    <cellStyle name="20% - Dekorfärg6 4 7" xfId="8843" xr:uid="{76C174E1-B9AB-4E2A-BEF3-AABB6965F1A4}"/>
    <cellStyle name="20% - Dekorfärg6 4 7 2" xfId="8844" xr:uid="{153825F2-98EE-4715-974C-7ABD7392D3BF}"/>
    <cellStyle name="20% - Dekorfärg6 4 7 3" xfId="8845" xr:uid="{24EEBD7E-DA6B-44DD-9757-638BF95EF9FF}"/>
    <cellStyle name="20% - Dekorfärg6 4 7 4" xfId="37131" xr:uid="{6E4DAC4A-3619-4267-90E0-B2CCF379AF30}"/>
    <cellStyle name="20% - Dekorfärg6 4 7_3. Loans" xfId="8846" xr:uid="{F5A178E3-EDB6-4C30-87C8-10B18E247E19}"/>
    <cellStyle name="20% - Dekorfärg6 4 8" xfId="8847" xr:uid="{0C899CE7-B6DE-43A7-9E7C-AC69102EA24A}"/>
    <cellStyle name="20% - Dekorfärg6 4 8 2" xfId="31895" xr:uid="{8C149A1C-A505-4A40-A42B-80F081264896}"/>
    <cellStyle name="20% - Dekorfärg6 4 9" xfId="8848" xr:uid="{ED12C9FC-3D53-44E8-89A6-FF00C23DA404}"/>
    <cellStyle name="20% - Dekorfärg6 4_3. Loans" xfId="8849" xr:uid="{3D459B21-29EE-4F31-8490-961903DB06C7}"/>
    <cellStyle name="20% - Dekorfärg6 40" xfId="8850" xr:uid="{B556564A-D1C1-42F5-B36A-4C7D9C4FCBCB}"/>
    <cellStyle name="20% - Dekorfärg6 40 2" xfId="8851" xr:uid="{79B3BB6D-7788-41CD-BFD8-662BD4314F9C}"/>
    <cellStyle name="20% - Dekorfärg6 40 3" xfId="8852" xr:uid="{D8962A72-E886-45EB-9581-4BCD70248F59}"/>
    <cellStyle name="20% - Dekorfärg6 40 4" xfId="37132" xr:uid="{9F9EF753-0EEC-4775-A0E2-8B7C0EC4BE8D}"/>
    <cellStyle name="20% - Dekorfärg6 40_3. Loans" xfId="8853" xr:uid="{E505964B-293B-4467-AC4D-1C68D2FD5C10}"/>
    <cellStyle name="20% - Dekorfärg6 41" xfId="8854" xr:uid="{E48C4A51-8DD7-4CBD-BE39-F21E1DE42D43}"/>
    <cellStyle name="20% - Dekorfärg6 41 2" xfId="8855" xr:uid="{D78FEC35-988D-4095-978B-58CB2CD75B44}"/>
    <cellStyle name="20% - Dekorfärg6 41 3" xfId="8856" xr:uid="{407594B0-4247-4BF8-97B2-E13D90AF6F74}"/>
    <cellStyle name="20% - Dekorfärg6 41 4" xfId="37133" xr:uid="{52DD27F2-5E3C-4CEC-9258-FD2A64B9F0EF}"/>
    <cellStyle name="20% - Dekorfärg6 41_3. Loans" xfId="8857" xr:uid="{164C2E46-AEA4-4CA3-AD02-DF455621D056}"/>
    <cellStyle name="20% - Dekorfärg6 42" xfId="8858" xr:uid="{A83B1FFA-FFB4-417D-A8AC-EA37ECFF9AFC}"/>
    <cellStyle name="20% - Dekorfärg6 42 2" xfId="8859" xr:uid="{72C884A5-E28E-4A15-89F2-984A3F3B1C81}"/>
    <cellStyle name="20% - Dekorfärg6 42 3" xfId="8860" xr:uid="{533A7F02-4B89-4556-86D0-881A20276161}"/>
    <cellStyle name="20% - Dekorfärg6 42 4" xfId="37134" xr:uid="{471E663A-450B-4DDC-A49A-76D88D7F9DCF}"/>
    <cellStyle name="20% - Dekorfärg6 42_3. Loans" xfId="8861" xr:uid="{BE298CD9-D2D5-4D3E-A54B-96F77A1F5043}"/>
    <cellStyle name="20% - Dekorfärg6 43" xfId="8862" xr:uid="{FD11A25A-1ED2-4FDE-982C-D3D600FB986C}"/>
    <cellStyle name="20% - Dekorfärg6 43 2" xfId="8863" xr:uid="{993EB305-12BD-41D1-BE81-3ACFB0904868}"/>
    <cellStyle name="20% - Dekorfärg6 43 3" xfId="8864" xr:uid="{E87996D3-03DC-4C5C-BFF9-C568554DB5C0}"/>
    <cellStyle name="20% - Dekorfärg6 43 4" xfId="37135" xr:uid="{F089D9E3-8FBB-4621-848A-955C0B34734C}"/>
    <cellStyle name="20% - Dekorfärg6 43_3. Loans" xfId="8865" xr:uid="{7E663B3D-CCA2-434F-8149-1A7E38502249}"/>
    <cellStyle name="20% - Dekorfärg6 44" xfId="8866" xr:uid="{F0DEC1B2-A29C-4897-AECE-F91D6901376B}"/>
    <cellStyle name="20% - Dekorfärg6 44 2" xfId="8867" xr:uid="{3478563A-0283-424F-BC0E-15B7E40F7619}"/>
    <cellStyle name="20% - Dekorfärg6 44 3" xfId="8868" xr:uid="{580FF56A-3169-4F01-96F3-19AB580233A0}"/>
    <cellStyle name="20% - Dekorfärg6 44 4" xfId="37136" xr:uid="{69EA85DD-A242-4F79-809C-D726057484DD}"/>
    <cellStyle name="20% - Dekorfärg6 44_3. Loans" xfId="8869" xr:uid="{0F75ECE7-8A58-4D97-850F-6A036F813D9B}"/>
    <cellStyle name="20% - Dekorfärg6 45" xfId="8870" xr:uid="{16B29E75-CEB3-475C-9BD1-94E66A6A150A}"/>
    <cellStyle name="20% - Dekorfärg6 45 2" xfId="8871" xr:uid="{64E28924-8C50-4C64-B5B2-64D960D4ECF8}"/>
    <cellStyle name="20% - Dekorfärg6 45 3" xfId="8872" xr:uid="{9D5A3823-9BA2-4F4A-A6A2-1AB8A29B2C28}"/>
    <cellStyle name="20% - Dekorfärg6 45 4" xfId="37137" xr:uid="{B2EE5285-7CCD-44CD-8AE3-D6A6D47943AE}"/>
    <cellStyle name="20% - Dekorfärg6 45_3. Loans" xfId="8873" xr:uid="{E923517D-CBDF-40B7-8572-6B1E0B056077}"/>
    <cellStyle name="20% - Dekorfärg6 46" xfId="8874" xr:uid="{56DE828A-558C-418B-AE8B-A518483B515E}"/>
    <cellStyle name="20% - Dekorfärg6 46 2" xfId="8875" xr:uid="{F9DE6454-80D6-4477-BBE0-19CC8D24E78F}"/>
    <cellStyle name="20% - Dekorfärg6 46 3" xfId="8876" xr:uid="{1AE89220-5217-4160-A4A6-71FC6048BE58}"/>
    <cellStyle name="20% - Dekorfärg6 46 4" xfId="37138" xr:uid="{A7C19E46-C431-4D25-8562-6117FD37AF7D}"/>
    <cellStyle name="20% - Dekorfärg6 46_3. Loans" xfId="8877" xr:uid="{71313BF3-16A8-4F12-A122-1CF03A1DAA62}"/>
    <cellStyle name="20% - Dekorfärg6 47" xfId="8878" xr:uid="{74AC004D-33DA-468A-815B-9B0FFC472EDA}"/>
    <cellStyle name="20% - Dekorfärg6 47 2" xfId="8879" xr:uid="{5D8FD59D-ABAC-4A37-8FC2-99D43767157C}"/>
    <cellStyle name="20% - Dekorfärg6 47 3" xfId="8880" xr:uid="{1D9F02E4-B10D-4375-BF91-D81675285D99}"/>
    <cellStyle name="20% - Dekorfärg6 47 4" xfId="37139" xr:uid="{95FF2A39-B279-4BCE-A593-C06FAB302705}"/>
    <cellStyle name="20% - Dekorfärg6 47_3. Loans" xfId="8881" xr:uid="{08AF4EBA-E0CF-4C64-9ACD-5BBFA4D04D2D}"/>
    <cellStyle name="20% - Dekorfärg6 48" xfId="8882" xr:uid="{F167C5B9-4FC5-4899-8D85-AA8FF866FFED}"/>
    <cellStyle name="20% - Dekorfärg6 48 2" xfId="8883" xr:uid="{10E5435C-ACB6-420F-9665-93E6A9F99AE2}"/>
    <cellStyle name="20% - Dekorfärg6 48 3" xfId="8884" xr:uid="{CE224132-AC8A-447F-9788-37F16FD91C4B}"/>
    <cellStyle name="20% - Dekorfärg6 48 4" xfId="37140" xr:uid="{889F0295-DAC9-4B7D-A4C0-15440DC230E8}"/>
    <cellStyle name="20% - Dekorfärg6 48_3. Loans" xfId="8885" xr:uid="{B3183E66-0FC8-46E6-A9C8-0832CDAE73FF}"/>
    <cellStyle name="20% - Dekorfärg6 49" xfId="8886" xr:uid="{93A66138-BDA2-4310-8CA9-EDF3FF4B50D9}"/>
    <cellStyle name="20% - Dekorfärg6 49 2" xfId="8887" xr:uid="{124C1179-D6BB-4E5E-A427-C0EACD31D830}"/>
    <cellStyle name="20% - Dekorfärg6 49 3" xfId="8888" xr:uid="{4FF1037C-B4CB-482A-BDEA-0482E700FA0F}"/>
    <cellStyle name="20% - Dekorfärg6 49_CASH 8000" xfId="44987" xr:uid="{888B4D5B-376A-4742-B415-2B488FE2CD08}"/>
    <cellStyle name="20% - Dekorfärg6 5" xfId="8889" xr:uid="{4B2FF3CB-D91B-4172-8AA5-53D736134D50}"/>
    <cellStyle name="20% - Dekorfärg6 5 10" xfId="35051" xr:uid="{5BC237CB-EEFE-4988-9C43-EC1759C88CD3}"/>
    <cellStyle name="20% - Dekorfärg6 5 2" xfId="8890" xr:uid="{0A2DE6AF-6765-43B5-8A14-8E75FA0E6FC8}"/>
    <cellStyle name="20% - Dekorfärg6 5 2 2" xfId="8891" xr:uid="{D6F194C4-2350-4A8F-A33B-A4CAC888BEC8}"/>
    <cellStyle name="20% - Dekorfärg6 5 2 2 2" xfId="8892" xr:uid="{84C30E89-9EE8-4A4F-A818-AF9DE42F0C85}"/>
    <cellStyle name="20% - Dekorfärg6 5 2 2 2 2" xfId="37142" xr:uid="{68D3E79D-C3E9-4AFB-8940-14BD2E7C074F}"/>
    <cellStyle name="20% - Dekorfärg6 5 2 2 2_Apart tables" xfId="49815" xr:uid="{A7D1D3D2-DE5E-456F-BEE5-01EF17F8EDC0}"/>
    <cellStyle name="20% - Dekorfärg6 5 2 2 3" xfId="31896" xr:uid="{AFD23463-F560-4E58-88E9-F6A8514947D1}"/>
    <cellStyle name="20% - Dekorfärg6 5 2 2 4" xfId="37141" xr:uid="{652D5A32-DECB-406A-8C8E-70FF9A62475D}"/>
    <cellStyle name="20% - Dekorfärg6 5 2 2_3. Loans" xfId="8893" xr:uid="{70632A47-1128-4C2C-BE36-32FC60F11A5B}"/>
    <cellStyle name="20% - Dekorfärg6 5 2 3" xfId="8894" xr:uid="{051629E0-2DA2-4C2C-84FE-A3EC85E60348}"/>
    <cellStyle name="20% - Dekorfärg6 5 2 3 2" xfId="8895" xr:uid="{FB6EB4A3-D96F-44E8-BDF0-6EF0F62FB866}"/>
    <cellStyle name="20% - Dekorfärg6 5 2 3 2 2" xfId="37144" xr:uid="{E6A4D71A-3D59-4676-BFEA-53FDF05B1882}"/>
    <cellStyle name="20% - Dekorfärg6 5 2 3 2_Apart tables" xfId="49816" xr:uid="{ED8C7F7C-784D-4C9F-A08F-11B25967AD46}"/>
    <cellStyle name="20% - Dekorfärg6 5 2 3 3" xfId="37143" xr:uid="{BA99E97C-CDAC-4F6A-A590-DB588F881AC2}"/>
    <cellStyle name="20% - Dekorfärg6 5 2 3_3. Loans" xfId="8896" xr:uid="{890F1047-F250-4265-99E7-BF852CB49457}"/>
    <cellStyle name="20% - Dekorfärg6 5 2 4" xfId="8897" xr:uid="{9E675A67-B608-411F-9658-7D8179A7FB79}"/>
    <cellStyle name="20% - Dekorfärg6 5 2 4 2" xfId="37145" xr:uid="{E66F2BDB-4F8D-4273-BBA1-593F2AA2DB84}"/>
    <cellStyle name="20% - Dekorfärg6 5 2 4_Apart tables" xfId="49817" xr:uid="{4913A5AC-BA7E-4EFD-BC30-1EE5CDBDE8C1}"/>
    <cellStyle name="20% - Dekorfärg6 5 2 5" xfId="8898" xr:uid="{B9A646B5-4355-4EAA-9610-ECAF247B6FC6}"/>
    <cellStyle name="20% - Dekorfärg6 5 2 5 2" xfId="37146" xr:uid="{D4766BE3-149E-4220-AC35-A922FCC872D5}"/>
    <cellStyle name="20% - Dekorfärg6 5 2 5_Apart tables" xfId="49818" xr:uid="{7531C34D-AA24-43FB-B023-A8BA39D38FF9}"/>
    <cellStyle name="20% - Dekorfärg6 5 2 6" xfId="31897" xr:uid="{94BB82B1-EF63-4E28-A58F-50E5F8174431}"/>
    <cellStyle name="20% - Dekorfärg6 5 2 7" xfId="35052" xr:uid="{2428D98D-A164-40A5-A5BF-5964D3546BAB}"/>
    <cellStyle name="20% - Dekorfärg6 5 2 8" xfId="39460" xr:uid="{EAACA2E2-F3A9-4389-BBD4-467024CD5C9D}"/>
    <cellStyle name="20% - Dekorfärg6 5 2_3. Loans" xfId="8899" xr:uid="{F76258EB-C67F-4126-B4EA-6C8EB9E55C11}"/>
    <cellStyle name="20% - Dekorfärg6 5 3" xfId="8900" xr:uid="{5A8D0B51-6581-4A9C-B69D-34F8FBAF5F8A}"/>
    <cellStyle name="20% - Dekorfärg6 5 3 2" xfId="8901" xr:uid="{409F42CB-CF4C-4DDE-8AB4-A418147A7901}"/>
    <cellStyle name="20% - Dekorfärg6 5 3 2 2" xfId="8902" xr:uid="{08600529-2D5B-4B9D-920D-7A7C5BA0E079}"/>
    <cellStyle name="20% - Dekorfärg6 5 3 2 2 2" xfId="37149" xr:uid="{9CA3A51E-4D21-4E3D-B3AF-4529F285BCD6}"/>
    <cellStyle name="20% - Dekorfärg6 5 3 2 2_Apart tables" xfId="49819" xr:uid="{0DEC0820-875E-481B-8F16-778C99BCF411}"/>
    <cellStyle name="20% - Dekorfärg6 5 3 2 3" xfId="37148" xr:uid="{22810229-D1B3-4DE3-AF42-E9BCCFE681ED}"/>
    <cellStyle name="20% - Dekorfärg6 5 3 2_3. Loans" xfId="8903" xr:uid="{C2A66110-CE32-4CF0-B09A-D252EFAC5539}"/>
    <cellStyle name="20% - Dekorfärg6 5 3 3" xfId="8904" xr:uid="{13826BAD-E598-459F-8F80-36B7487802A9}"/>
    <cellStyle name="20% - Dekorfärg6 5 3 3 2" xfId="37150" xr:uid="{48D3DB43-69E8-44D8-832B-9F2C1BC24C62}"/>
    <cellStyle name="20% - Dekorfärg6 5 3 3_Apart tables" xfId="49820" xr:uid="{0E5736AC-48EF-4503-A0CA-16CE542531B0}"/>
    <cellStyle name="20% - Dekorfärg6 5 3 4" xfId="31898" xr:uid="{80AC413B-97EA-4732-A1A0-96EFAC970E6A}"/>
    <cellStyle name="20% - Dekorfärg6 5 3 5" xfId="37147" xr:uid="{D68A4E53-9870-41E0-96C5-2820431558CB}"/>
    <cellStyle name="20% - Dekorfärg6 5 3_3. Loans" xfId="8905" xr:uid="{9296A2C2-CB02-4FB3-BED7-56BDEBF12AA1}"/>
    <cellStyle name="20% - Dekorfärg6 5 4" xfId="8906" xr:uid="{307AFFF8-3F36-4369-9567-0EE06D3B4379}"/>
    <cellStyle name="20% - Dekorfärg6 5 4 2" xfId="8907" xr:uid="{34AEFEB2-74C1-47A0-969F-5BFBC767829A}"/>
    <cellStyle name="20% - Dekorfärg6 5 4 2 2" xfId="37152" xr:uid="{EB87EC7B-B3C0-457E-9260-FBE638E8386E}"/>
    <cellStyle name="20% - Dekorfärg6 5 4 2_Apart tables" xfId="49821" xr:uid="{4EF37E2A-02FF-43E4-9B08-4F65D5F2B7D4}"/>
    <cellStyle name="20% - Dekorfärg6 5 4 3" xfId="8908" xr:uid="{8BA140A3-BB61-474A-8D90-B730B037453C}"/>
    <cellStyle name="20% - Dekorfärg6 5 4 4" xfId="37151" xr:uid="{0D12DAE3-450C-4323-BE89-89A1E7423091}"/>
    <cellStyle name="20% - Dekorfärg6 5 4_3. Loans" xfId="8909" xr:uid="{E0E74595-02BB-4B06-9D22-AF99DD386C1E}"/>
    <cellStyle name="20% - Dekorfärg6 5 5" xfId="8910" xr:uid="{6B826B73-9054-42F4-9CFE-0E7F6AF98F3A}"/>
    <cellStyle name="20% - Dekorfärg6 5 5 2" xfId="8911" xr:uid="{D7FFCBCF-6C9F-46E1-96FB-8403DA32BAE8}"/>
    <cellStyle name="20% - Dekorfärg6 5 5 3" xfId="8912" xr:uid="{DC5AEBB3-6208-4E69-9B7C-C639353969B3}"/>
    <cellStyle name="20% - Dekorfärg6 5 5 4" xfId="37153" xr:uid="{FC941DFD-E28A-48A0-9ABD-F4BC4C6B0B08}"/>
    <cellStyle name="20% - Dekorfärg6 5 5_3. Loans" xfId="8913" xr:uid="{678CB997-3D2B-47D0-BB7B-C2CD1C71F6C1}"/>
    <cellStyle name="20% - Dekorfärg6 5 6" xfId="8914" xr:uid="{3185B417-BD44-4009-8454-9C18B4D6E2EC}"/>
    <cellStyle name="20% - Dekorfärg6 5 6 2" xfId="8915" xr:uid="{8D1C2756-63DA-4D49-9457-18753417A02C}"/>
    <cellStyle name="20% - Dekorfärg6 5 6 3" xfId="8916" xr:uid="{4EFD3D18-3038-47E6-AC1B-2EC3B90EB813}"/>
    <cellStyle name="20% - Dekorfärg6 5 6 4" xfId="37154" xr:uid="{AF9D9B5C-F851-48BD-9F6D-735D623CE36E}"/>
    <cellStyle name="20% - Dekorfärg6 5 6_3. Loans" xfId="8917" xr:uid="{8A1706D1-C9D3-407A-BB1E-5912B424CD9D}"/>
    <cellStyle name="20% - Dekorfärg6 5 7" xfId="8918" xr:uid="{641F5643-E448-4FD2-9996-EBD5222FC296}"/>
    <cellStyle name="20% - Dekorfärg6 5 7 2" xfId="8919" xr:uid="{44143DDE-81AD-42A0-A642-5B35A50BE679}"/>
    <cellStyle name="20% - Dekorfärg6 5 7 2 2" xfId="31899" xr:uid="{0C625DD8-DBFF-487C-924A-E888F91CD876}"/>
    <cellStyle name="20% - Dekorfärg6 5 7 3" xfId="8920" xr:uid="{98DB721C-A392-4595-BCFC-DF525B20897E}"/>
    <cellStyle name="20% - Dekorfärg6 5 7 4" xfId="31900" xr:uid="{CB9E59AB-3FFF-415A-8E35-BBF0180FD01F}"/>
    <cellStyle name="20% - Dekorfärg6 5 7_CASH 8000" xfId="44988" xr:uid="{03B9C812-6E12-4466-B0C4-2425B1664A45}"/>
    <cellStyle name="20% - Dekorfärg6 5 8" xfId="8921" xr:uid="{B6B9A284-4DA3-45D0-B2C9-721BBB43CD3D}"/>
    <cellStyle name="20% - Dekorfärg6 5 9" xfId="8922" xr:uid="{2FA73D0A-9526-4956-9D9C-51959389908A}"/>
    <cellStyle name="20% - Dekorfärg6 5_3. Loans" xfId="8923" xr:uid="{1B36CEEC-F06A-424C-9D19-7B82EF5C3723}"/>
    <cellStyle name="20% - Dekorfärg6 50" xfId="8924" xr:uid="{89ECDDC9-F418-486E-A6F9-B1D4B44C814C}"/>
    <cellStyle name="20% - Dekorfärg6 50 2" xfId="8925" xr:uid="{A61E4A11-67EE-4972-B3AE-D572A17E6255}"/>
    <cellStyle name="20% - Dekorfärg6 50 3" xfId="8926" xr:uid="{9001E8CB-C590-4014-BF0C-9F05AA05E946}"/>
    <cellStyle name="20% - Dekorfärg6 50_CASH 8000" xfId="44989" xr:uid="{A8A06E80-82DF-436A-A8E9-64C33144ED97}"/>
    <cellStyle name="20% - Dekorfärg6 51" xfId="8927" xr:uid="{668F65A0-F713-46EA-8E82-0F0DFFCF0DFC}"/>
    <cellStyle name="20% - Dekorfärg6 51 2" xfId="8928" xr:uid="{F76ADFCE-EBD1-46D9-BB5B-544E9EFE9126}"/>
    <cellStyle name="20% - Dekorfärg6 51 3" xfId="8929" xr:uid="{4B23DA0B-F6C1-4903-94FC-5CA140D1AF8F}"/>
    <cellStyle name="20% - Dekorfärg6 51_CASH 8000" xfId="44990" xr:uid="{9383B99A-0A4B-4049-98D4-13547F91D1EE}"/>
    <cellStyle name="20% - Dekorfärg6 52" xfId="8930" xr:uid="{5CA819CE-4F72-478C-BAA1-1C91A8CF73B0}"/>
    <cellStyle name="20% - Dekorfärg6 52 2" xfId="8931" xr:uid="{94272707-D1A4-4D15-BD53-0932224EE40E}"/>
    <cellStyle name="20% - Dekorfärg6 52 3" xfId="8932" xr:uid="{C17EDE74-ECAA-4B21-AD19-826F2D05CE98}"/>
    <cellStyle name="20% - Dekorfärg6 52_CASH 8000" xfId="44991" xr:uid="{997B8969-3711-4C93-B775-0348DFD1DE40}"/>
    <cellStyle name="20% - Dekorfärg6 53" xfId="8933" xr:uid="{A41685CD-630D-4922-893F-808D93ED0D34}"/>
    <cellStyle name="20% - Dekorfärg6 53 2" xfId="8934" xr:uid="{252D625D-918C-485D-BBF0-A1762A1640D7}"/>
    <cellStyle name="20% - Dekorfärg6 53 3" xfId="8935" xr:uid="{FEA4A74D-88E5-49A9-91AF-003F54D74BB3}"/>
    <cellStyle name="20% - Dekorfärg6 53_CASH 8000" xfId="44992" xr:uid="{31CD83D9-9A0A-4E34-A184-9C51846B96ED}"/>
    <cellStyle name="20% - Dekorfärg6 54" xfId="8936" xr:uid="{9FF7BB46-BF35-49F1-BBF6-E2A73F4EE41B}"/>
    <cellStyle name="20% - Dekorfärg6 54 2" xfId="8937" xr:uid="{33E91336-28E0-4A54-97E1-19E9347837F7}"/>
    <cellStyle name="20% - Dekorfärg6 54 3" xfId="8938" xr:uid="{07DC4278-B0BA-4544-91F6-23D2CC08D1C5}"/>
    <cellStyle name="20% - Dekorfärg6 54_CASH 8000" xfId="44993" xr:uid="{78BF22B0-C9AB-4799-9904-446C5CA4FD14}"/>
    <cellStyle name="20% - Dekorfärg6 55" xfId="8939" xr:uid="{C3EAF376-3443-4840-9FD3-2AAC6166762C}"/>
    <cellStyle name="20% - Dekorfärg6 55 2" xfId="8940" xr:uid="{31D3407B-9703-4EF0-A3E1-E613FBDABCCF}"/>
    <cellStyle name="20% - Dekorfärg6 55 3" xfId="8941" xr:uid="{FE297F58-63F7-4F07-AD52-26A961CF5945}"/>
    <cellStyle name="20% - Dekorfärg6 55_CASH 8000" xfId="44994" xr:uid="{7ECEF1D0-FF42-43B9-A7D4-48BD1DEC269C}"/>
    <cellStyle name="20% - Dekorfärg6 56" xfId="8942" xr:uid="{924AC74C-658E-4AD0-BCBC-4CB02CDECBC3}"/>
    <cellStyle name="20% - Dekorfärg6 56 2" xfId="8943" xr:uid="{26286D22-46EB-473B-A2C6-B5B99407BF02}"/>
    <cellStyle name="20% - Dekorfärg6 56 3" xfId="8944" xr:uid="{DA5C0CA9-A48B-45E2-A5AB-1D8C48025302}"/>
    <cellStyle name="20% - Dekorfärg6 56_CASH 8000" xfId="44995" xr:uid="{FB310C8A-51DF-44AC-9BBD-9A7B9289E3E4}"/>
    <cellStyle name="20% - Dekorfärg6 57" xfId="8945" xr:uid="{53AF8277-5949-4EFC-94DB-B2B258197C13}"/>
    <cellStyle name="20% - Dekorfärg6 57 2" xfId="8946" xr:uid="{A9CD0F9D-C4FD-43AB-98B7-A51EFBD46B99}"/>
    <cellStyle name="20% - Dekorfärg6 57 3" xfId="8947" xr:uid="{91B94CD4-FD01-4A3C-8829-445322CB4E39}"/>
    <cellStyle name="20% - Dekorfärg6 57_CASH 8000" xfId="44996" xr:uid="{11220B3A-1094-40CA-99AA-AE9060D6A03F}"/>
    <cellStyle name="20% - Dekorfärg6 58" xfId="8948" xr:uid="{0E2CACAB-8D56-442E-98A9-39CD35466890}"/>
    <cellStyle name="20% - Dekorfärg6 58 2" xfId="8949" xr:uid="{A39A6C8F-9F56-4C82-9CCA-52282568A615}"/>
    <cellStyle name="20% - Dekorfärg6 58 3" xfId="8950" xr:uid="{147EEE64-C575-4584-A715-5DB7765BEE06}"/>
    <cellStyle name="20% - Dekorfärg6 58_CASH 8000" xfId="44997" xr:uid="{73BCD111-5A31-462C-A497-03886D9C4E2A}"/>
    <cellStyle name="20% - Dekorfärg6 59" xfId="8951" xr:uid="{18CF2B07-1D00-4726-A30E-83CCFB0BB578}"/>
    <cellStyle name="20% - Dekorfärg6 59 2" xfId="8952" xr:uid="{F87E252D-ABAA-4F81-B6DD-8A3D441A830D}"/>
    <cellStyle name="20% - Dekorfärg6 59 3" xfId="8953" xr:uid="{D5C8C966-B749-4298-B96E-A5BB2318BA9D}"/>
    <cellStyle name="20% - Dekorfärg6 59_CASH 8000" xfId="44998" xr:uid="{BF672AD8-CE8E-49EC-B55F-6FE3B31548F8}"/>
    <cellStyle name="20% - Dekorfärg6 6" xfId="8954" xr:uid="{516ADC41-B326-4C52-9B73-C8F94385029F}"/>
    <cellStyle name="20% - Dekorfärg6 6 10" xfId="35053" xr:uid="{B80A0C7D-016E-441E-9ABC-FD3C25A5A867}"/>
    <cellStyle name="20% - Dekorfärg6 6 2" xfId="8955" xr:uid="{3DBE92E0-F12E-4125-A05D-82E1C8508905}"/>
    <cellStyle name="20% - Dekorfärg6 6 2 2" xfId="8956" xr:uid="{8AA496DF-8784-4D62-8DA5-7B7B6367C8C5}"/>
    <cellStyle name="20% - Dekorfärg6 6 2 2 2" xfId="8957" xr:uid="{428E9A8F-A041-4117-BBE9-183C6BA82115}"/>
    <cellStyle name="20% - Dekorfärg6 6 2 2 2 2" xfId="37156" xr:uid="{ADF06ADB-22C9-45A3-8090-730627B1E50A}"/>
    <cellStyle name="20% - Dekorfärg6 6 2 2 2_Apart tables" xfId="49822" xr:uid="{33010FF6-71F0-4AAF-B67C-0818F09983C8}"/>
    <cellStyle name="20% - Dekorfärg6 6 2 2 3" xfId="31901" xr:uid="{4268EE55-4799-413D-A723-EE9A439DF118}"/>
    <cellStyle name="20% - Dekorfärg6 6 2 2 4" xfId="37155" xr:uid="{B8D75AB6-567B-4BF2-B7FB-78E8F773CAEF}"/>
    <cellStyle name="20% - Dekorfärg6 6 2 2_3. Loans" xfId="8958" xr:uid="{1055647B-66FC-447B-A2B1-D2E6D6E9557E}"/>
    <cellStyle name="20% - Dekorfärg6 6 2 3" xfId="8959" xr:uid="{3051B6AC-81A7-4088-A82D-81492F2B6488}"/>
    <cellStyle name="20% - Dekorfärg6 6 2 3 2" xfId="8960" xr:uid="{AE286EB2-02EF-42D3-AF19-3531B74B577C}"/>
    <cellStyle name="20% - Dekorfärg6 6 2 3 2 2" xfId="37158" xr:uid="{0B54D625-119A-4411-8843-05EF83719B3D}"/>
    <cellStyle name="20% - Dekorfärg6 6 2 3 2_Apart tables" xfId="49823" xr:uid="{4303071E-2D66-42BC-8175-A5EA0C16C6F1}"/>
    <cellStyle name="20% - Dekorfärg6 6 2 3 3" xfId="37157" xr:uid="{BAB93F1E-9361-4189-80C1-3A4474CA913D}"/>
    <cellStyle name="20% - Dekorfärg6 6 2 3_3. Loans" xfId="8961" xr:uid="{FFAE9E60-18C2-4E75-A710-E3950D465F2B}"/>
    <cellStyle name="20% - Dekorfärg6 6 2 4" xfId="8962" xr:uid="{C8A2FB74-F0D7-41B2-A3AC-023967DC88A9}"/>
    <cellStyle name="20% - Dekorfärg6 6 2 4 2" xfId="37159" xr:uid="{663F67E0-92C0-4BF8-BFC5-41145820D296}"/>
    <cellStyle name="20% - Dekorfärg6 6 2 4_Apart tables" xfId="49824" xr:uid="{57B44AF6-712F-4324-9B3C-2539876DD7B6}"/>
    <cellStyle name="20% - Dekorfärg6 6 2 5" xfId="8963" xr:uid="{913D4412-B117-4738-B022-00044FF6285F}"/>
    <cellStyle name="20% - Dekorfärg6 6 2 5 2" xfId="37160" xr:uid="{F8FBA750-4DEA-4E5A-B328-7055A008491C}"/>
    <cellStyle name="20% - Dekorfärg6 6 2 5_Apart tables" xfId="49825" xr:uid="{A6EBB43B-760F-4C43-A605-B43374AD5973}"/>
    <cellStyle name="20% - Dekorfärg6 6 2 6" xfId="31902" xr:uid="{8746850F-FC1F-431E-8979-38E90820AE5E}"/>
    <cellStyle name="20% - Dekorfärg6 6 2 7" xfId="35054" xr:uid="{42E753F1-ED16-4841-8472-FB4D86B3997C}"/>
    <cellStyle name="20% - Dekorfärg6 6 2 8" xfId="39459" xr:uid="{A77D0893-03B5-48F7-BD72-FDF9585737AB}"/>
    <cellStyle name="20% - Dekorfärg6 6 2_3. Loans" xfId="8964" xr:uid="{078990C4-5D45-4EED-B7DB-376D01D422F0}"/>
    <cellStyle name="20% - Dekorfärg6 6 3" xfId="8965" xr:uid="{7AB648F8-8303-4FBC-8E4B-EC8863B89E4E}"/>
    <cellStyle name="20% - Dekorfärg6 6 3 2" xfId="8966" xr:uid="{869A55F8-7EBC-4D22-836A-3E2CED43D762}"/>
    <cellStyle name="20% - Dekorfärg6 6 3 2 2" xfId="8967" xr:uid="{DBCC4E71-09C2-4045-86A4-421AB39D1190}"/>
    <cellStyle name="20% - Dekorfärg6 6 3 2 2 2" xfId="37163" xr:uid="{3F0CD4EB-8447-468A-ABCF-DA11064B9C8F}"/>
    <cellStyle name="20% - Dekorfärg6 6 3 2 2_Apart tables" xfId="49826" xr:uid="{A4AD7ADA-514F-4B8A-B82A-C8976B6257CF}"/>
    <cellStyle name="20% - Dekorfärg6 6 3 2 3" xfId="37162" xr:uid="{9B130184-0525-494A-A50F-3BA204F01EBB}"/>
    <cellStyle name="20% - Dekorfärg6 6 3 2_3. Loans" xfId="8968" xr:uid="{C7DAA30D-2316-4ACF-ADDF-FEEF4E246779}"/>
    <cellStyle name="20% - Dekorfärg6 6 3 3" xfId="8969" xr:uid="{EDA321D4-EFA9-4B69-8232-464BEA48CB95}"/>
    <cellStyle name="20% - Dekorfärg6 6 3 3 2" xfId="37164" xr:uid="{B92F5685-DDB3-4171-9734-A4166068D4A5}"/>
    <cellStyle name="20% - Dekorfärg6 6 3 3_Apart tables" xfId="49827" xr:uid="{158FB2C8-91C0-4A74-AD58-DADDA7FB348D}"/>
    <cellStyle name="20% - Dekorfärg6 6 3 4" xfId="31903" xr:uid="{592695E4-EABE-45F2-85BE-505F1EBBCB6D}"/>
    <cellStyle name="20% - Dekorfärg6 6 3 5" xfId="37161" xr:uid="{E11C545B-A2A7-4C51-987D-1DC16166D203}"/>
    <cellStyle name="20% - Dekorfärg6 6 3_3. Loans" xfId="8970" xr:uid="{77F4BEE6-04A5-4527-80E9-C3DD6B9E5909}"/>
    <cellStyle name="20% - Dekorfärg6 6 4" xfId="8971" xr:uid="{3E6705CE-C9F4-4BD7-BF8F-9680CCF89771}"/>
    <cellStyle name="20% - Dekorfärg6 6 4 2" xfId="8972" xr:uid="{776D7E4D-F7AF-477E-8044-D39823F53496}"/>
    <cellStyle name="20% - Dekorfärg6 6 4 2 2" xfId="37166" xr:uid="{335161E5-FB22-4706-8C31-2342BA1022B5}"/>
    <cellStyle name="20% - Dekorfärg6 6 4 2_Apart tables" xfId="49828" xr:uid="{444B0CCE-DF0C-40BF-8389-3286BD1B45F8}"/>
    <cellStyle name="20% - Dekorfärg6 6 4 3" xfId="8973" xr:uid="{37A9F10E-DF86-4546-B0D4-D15793C3C841}"/>
    <cellStyle name="20% - Dekorfärg6 6 4 4" xfId="37165" xr:uid="{7F353FF1-0188-40BB-AB6F-B5955FB03A5B}"/>
    <cellStyle name="20% - Dekorfärg6 6 4_3. Loans" xfId="8974" xr:uid="{03255DBF-AE73-486B-A3F8-DE6D013A5196}"/>
    <cellStyle name="20% - Dekorfärg6 6 5" xfId="8975" xr:uid="{80A8AD1B-E171-4E76-8A66-BC99CF55F1D6}"/>
    <cellStyle name="20% - Dekorfärg6 6 5 2" xfId="8976" xr:uid="{241ACA3D-A59A-4C4B-933C-2A9E39563D98}"/>
    <cellStyle name="20% - Dekorfärg6 6 5 3" xfId="8977" xr:uid="{FC25456D-046A-421F-8AD5-71A91B381EF8}"/>
    <cellStyle name="20% - Dekorfärg6 6 5 4" xfId="37167" xr:uid="{BB8C8706-20E6-4A9E-92BF-FECE60265AC9}"/>
    <cellStyle name="20% - Dekorfärg6 6 5_3. Loans" xfId="8978" xr:uid="{B3161B1E-0232-4ECF-BC48-99F78778795A}"/>
    <cellStyle name="20% - Dekorfärg6 6 6" xfId="8979" xr:uid="{94C898CA-7C9D-455D-A0FC-10D53439B654}"/>
    <cellStyle name="20% - Dekorfärg6 6 6 2" xfId="8980" xr:uid="{04FB42A8-94B1-47CB-8D66-46EA40A9B2EE}"/>
    <cellStyle name="20% - Dekorfärg6 6 6 3" xfId="8981" xr:uid="{002B7E05-3F26-4EBA-918F-C77EFEBFB8EB}"/>
    <cellStyle name="20% - Dekorfärg6 6 6 4" xfId="37168" xr:uid="{81953882-155D-4C9C-8E1E-A3D9A719EFD7}"/>
    <cellStyle name="20% - Dekorfärg6 6 6_3. Loans" xfId="8982" xr:uid="{D24A5E14-B970-4062-ADF4-B1AA7CF81977}"/>
    <cellStyle name="20% - Dekorfärg6 6 7" xfId="8983" xr:uid="{1625EA97-DD86-4F8E-A936-0FBCB35930B3}"/>
    <cellStyle name="20% - Dekorfärg6 6 7 2" xfId="8984" xr:uid="{C7E9FD76-F8AB-453A-B5C2-AAE196F31106}"/>
    <cellStyle name="20% - Dekorfärg6 6 7 2 2" xfId="31904" xr:uid="{C9528087-E97B-440C-8B82-2A56EF6C664E}"/>
    <cellStyle name="20% - Dekorfärg6 6 7 3" xfId="8985" xr:uid="{480D93AC-EFFB-4103-8DC4-83629F2891EE}"/>
    <cellStyle name="20% - Dekorfärg6 6 7 4" xfId="31905" xr:uid="{288EC9F8-7757-47C7-B402-9DF6CF6B4CE6}"/>
    <cellStyle name="20% - Dekorfärg6 6 7_CASH 8000" xfId="44999" xr:uid="{2C94D5D6-479C-4A68-A7D9-406A7B734BC5}"/>
    <cellStyle name="20% - Dekorfärg6 6 8" xfId="8986" xr:uid="{549535CF-3884-4808-8E9D-0FDD6B026772}"/>
    <cellStyle name="20% - Dekorfärg6 6 9" xfId="8987" xr:uid="{079CEAC5-6F9E-44E9-A07E-99325EE32415}"/>
    <cellStyle name="20% - Dekorfärg6 6_3. Loans" xfId="8988" xr:uid="{ECC3F1B7-B0B4-4983-9C98-92E065ACDFFD}"/>
    <cellStyle name="20% - Dekorfärg6 60" xfId="8989" xr:uid="{8FAD23BF-947D-4003-8BA7-D39DFFE33912}"/>
    <cellStyle name="20% - Dekorfärg6 60 2" xfId="8990" xr:uid="{A339651A-CAE2-4BC4-8019-5B03CBF98B8C}"/>
    <cellStyle name="20% - Dekorfärg6 60 3" xfId="8991" xr:uid="{F38462DE-C265-4738-BDFF-DAA939EE7BA1}"/>
    <cellStyle name="20% - Dekorfärg6 60_CASH 8000" xfId="45000" xr:uid="{9E809352-A0D3-430B-BA10-A5EEE120AB1E}"/>
    <cellStyle name="20% - Dekorfärg6 61" xfId="8992" xr:uid="{09F1AF9B-2CEF-4FA5-AF16-A53208B3618A}"/>
    <cellStyle name="20% - Dekorfärg6 61 2" xfId="8993" xr:uid="{578DC29F-9F72-4E0B-A844-1EDDCA4D1644}"/>
    <cellStyle name="20% - Dekorfärg6 61 3" xfId="8994" xr:uid="{C851BB50-11F3-4F7B-AE35-1F86C2671EF4}"/>
    <cellStyle name="20% - Dekorfärg6 61_CASH 8000" xfId="45001" xr:uid="{CF27B2C0-EDD3-48D2-A849-C15E3345C807}"/>
    <cellStyle name="20% - Dekorfärg6 62" xfId="8995" xr:uid="{6ADD0061-CDE1-4594-BD06-0FE4DDDF446B}"/>
    <cellStyle name="20% - Dekorfärg6 62 2" xfId="8996" xr:uid="{9561F710-E902-4171-9FA7-2A8C33C9B747}"/>
    <cellStyle name="20% - Dekorfärg6 62 3" xfId="8997" xr:uid="{A5F9E117-B484-417F-87A0-DAA2815AD8F1}"/>
    <cellStyle name="20% - Dekorfärg6 62_CASH 8000" xfId="45002" xr:uid="{B7DE1D1F-E553-4BDB-B75C-27C851C55D80}"/>
    <cellStyle name="20% - Dekorfärg6 63" xfId="8998" xr:uid="{90ACE045-0702-4D70-862C-90D27B76BCE5}"/>
    <cellStyle name="20% - Dekorfärg6 63 2" xfId="8999" xr:uid="{6705F0E7-1B3D-4431-88B5-E59921ABDE7F}"/>
    <cellStyle name="20% - Dekorfärg6 63 3" xfId="9000" xr:uid="{6BF6DD34-B697-4030-AB85-3BB24C845CBC}"/>
    <cellStyle name="20% - Dekorfärg6 63_CASH 8000" xfId="45003" xr:uid="{97D1B48E-6040-410D-B10A-BD7428F62063}"/>
    <cellStyle name="20% - Dekorfärg6 64" xfId="9001" xr:uid="{F7EB6FA4-3ACE-4301-BE19-A568F63EB027}"/>
    <cellStyle name="20% - Dekorfärg6 65" xfId="9002" xr:uid="{4F9C9A89-044E-49DB-8CC7-F24839533D2C}"/>
    <cellStyle name="20% - Dekorfärg6 66" xfId="9003" xr:uid="{E71F6662-3369-4A20-B3A1-F6C11E33ADBF}"/>
    <cellStyle name="20% - Dekorfärg6 67" xfId="9004" xr:uid="{CB355890-FEF6-4B27-94C8-10361E95BB91}"/>
    <cellStyle name="20% - Dekorfärg6 68" xfId="9005" xr:uid="{28372138-9207-440F-9BAE-EE3ADFDF61CD}"/>
    <cellStyle name="20% - Dekorfärg6 69" xfId="9006" xr:uid="{A9037508-50E8-4CF5-9705-88526FAD3A9D}"/>
    <cellStyle name="20% - Dekorfärg6 7" xfId="9007" xr:uid="{E9460344-878C-43E0-8AD6-57185F37F776}"/>
    <cellStyle name="20% - Dekorfärg6 7 10" xfId="35055" xr:uid="{7A941BEF-2B3B-4CE9-BF1B-C64ECED08144}"/>
    <cellStyle name="20% - Dekorfärg6 7 2" xfId="9008" xr:uid="{4B79D519-29C1-4291-AC35-BC6DD917D379}"/>
    <cellStyle name="20% - Dekorfärg6 7 2 2" xfId="9009" xr:uid="{BB70FBE0-6F7E-4578-B81C-B39CB3DFA94A}"/>
    <cellStyle name="20% - Dekorfärg6 7 2 2 2" xfId="9010" xr:uid="{C0AB1B99-86DF-4B80-9AC6-E741871ABC10}"/>
    <cellStyle name="20% - Dekorfärg6 7 2 2 2 2" xfId="37170" xr:uid="{6511F446-6CB0-46DB-B320-505018F5FA60}"/>
    <cellStyle name="20% - Dekorfärg6 7 2 2 2_Apart tables" xfId="49829" xr:uid="{E6D10978-5F23-456B-A8B6-D645F95D9D4E}"/>
    <cellStyle name="20% - Dekorfärg6 7 2 2 3" xfId="31906" xr:uid="{DA0176D5-EF14-4A07-B947-67ACD604C86D}"/>
    <cellStyle name="20% - Dekorfärg6 7 2 2 4" xfId="37169" xr:uid="{C3F2390E-D31D-4702-B650-4D89828108F1}"/>
    <cellStyle name="20% - Dekorfärg6 7 2 2_3. Loans" xfId="9011" xr:uid="{A7AD420E-41F3-4C1A-94AA-E3F901BD0C63}"/>
    <cellStyle name="20% - Dekorfärg6 7 2 3" xfId="9012" xr:uid="{56944D7C-F2D7-4E71-BED7-EAC4D8A3561E}"/>
    <cellStyle name="20% - Dekorfärg6 7 2 3 2" xfId="9013" xr:uid="{159E4BCB-461B-4AFF-A5FE-80918D58EB8C}"/>
    <cellStyle name="20% - Dekorfärg6 7 2 3 2 2" xfId="37172" xr:uid="{73EDC81E-2477-4C68-B5BC-2EE69D768F57}"/>
    <cellStyle name="20% - Dekorfärg6 7 2 3 2_Apart tables" xfId="49830" xr:uid="{F1D17C1E-E414-40AC-ADFD-FA8B8A98F018}"/>
    <cellStyle name="20% - Dekorfärg6 7 2 3 3" xfId="37171" xr:uid="{CE5BFDE5-168D-4825-982A-D638E20E4853}"/>
    <cellStyle name="20% - Dekorfärg6 7 2 3_3. Loans" xfId="9014" xr:uid="{17A5FA78-52B8-4241-93E6-87638369A266}"/>
    <cellStyle name="20% - Dekorfärg6 7 2 4" xfId="9015" xr:uid="{8C143548-DECC-41EA-8E4C-D4A7AB772FB1}"/>
    <cellStyle name="20% - Dekorfärg6 7 2 4 2" xfId="37173" xr:uid="{28FFEDD5-50F6-4978-B784-67C1BD9FADDC}"/>
    <cellStyle name="20% - Dekorfärg6 7 2 4_Apart tables" xfId="49831" xr:uid="{70442269-E637-4D70-B5C7-804D88028C62}"/>
    <cellStyle name="20% - Dekorfärg6 7 2 5" xfId="9016" xr:uid="{D7D8506A-B6C1-40D6-9B1D-0BF51EE0046E}"/>
    <cellStyle name="20% - Dekorfärg6 7 2 5 2" xfId="37174" xr:uid="{2234F14F-3F55-4CE4-B813-10D4B4B54D1A}"/>
    <cellStyle name="20% - Dekorfärg6 7 2 5_Apart tables" xfId="49832" xr:uid="{13836814-19D0-42AD-B27A-F35E4D76BAB3}"/>
    <cellStyle name="20% - Dekorfärg6 7 2 6" xfId="31907" xr:uid="{7A7DD3BE-935A-44A6-BA39-ADD79DDCADBB}"/>
    <cellStyle name="20% - Dekorfärg6 7 2 7" xfId="35056" xr:uid="{A6184FEE-F1FA-4A00-B361-9B1E6C2CEC79}"/>
    <cellStyle name="20% - Dekorfärg6 7 2 8" xfId="39458" xr:uid="{3E6121B6-A000-4124-8902-F3E0DEFE461C}"/>
    <cellStyle name="20% - Dekorfärg6 7 2_3. Loans" xfId="9017" xr:uid="{015DD1FA-B1EC-4712-A5FE-6E7B4534B5DC}"/>
    <cellStyle name="20% - Dekorfärg6 7 3" xfId="9018" xr:uid="{1A5E0BFC-FDA6-4F45-8D27-4B1D5DCC744E}"/>
    <cellStyle name="20% - Dekorfärg6 7 3 2" xfId="9019" xr:uid="{F922BED0-A7BE-4759-8262-FCBF2343BF1B}"/>
    <cellStyle name="20% - Dekorfärg6 7 3 2 2" xfId="9020" xr:uid="{4043CB3E-75A3-475C-9D56-4D2C8A909FB6}"/>
    <cellStyle name="20% - Dekorfärg6 7 3 2 2 2" xfId="37177" xr:uid="{77019EA4-BCA5-4D9F-92BB-4B9E6E4306D8}"/>
    <cellStyle name="20% - Dekorfärg6 7 3 2 2_Apart tables" xfId="49833" xr:uid="{7C03C277-2C14-4648-A3EF-F2150FC9C976}"/>
    <cellStyle name="20% - Dekorfärg6 7 3 2 3" xfId="37176" xr:uid="{118F25CF-8A68-41B0-8AA5-B9905DC95752}"/>
    <cellStyle name="20% - Dekorfärg6 7 3 2_3. Loans" xfId="9021" xr:uid="{E928F28E-60ED-4AC3-9E0F-3CCCEA82776B}"/>
    <cellStyle name="20% - Dekorfärg6 7 3 3" xfId="9022" xr:uid="{05343FEB-45CB-4B62-A375-4A00328DAC9F}"/>
    <cellStyle name="20% - Dekorfärg6 7 3 3 2" xfId="37178" xr:uid="{88C631D5-41DE-4CA4-BC1E-6AE0152E3691}"/>
    <cellStyle name="20% - Dekorfärg6 7 3 3_Apart tables" xfId="49834" xr:uid="{C4A018B9-AC72-4AFC-A0C2-9C3E9A507DA8}"/>
    <cellStyle name="20% - Dekorfärg6 7 3 4" xfId="31908" xr:uid="{A712BF91-B944-4188-8C8C-EDE55520E284}"/>
    <cellStyle name="20% - Dekorfärg6 7 3 5" xfId="37175" xr:uid="{87E17A7E-408B-4FA6-9973-7C88D0105D3C}"/>
    <cellStyle name="20% - Dekorfärg6 7 3_3. Loans" xfId="9023" xr:uid="{F27E9057-2C47-4491-A48C-EA67B27CBADF}"/>
    <cellStyle name="20% - Dekorfärg6 7 4" xfId="9024" xr:uid="{54F15C3D-6850-4407-BC44-3BB585018CA1}"/>
    <cellStyle name="20% - Dekorfärg6 7 4 2" xfId="9025" xr:uid="{61284229-5D08-4FA7-93CB-A8E7CC20F56A}"/>
    <cellStyle name="20% - Dekorfärg6 7 4 2 2" xfId="37180" xr:uid="{52D35D02-D085-4A9F-AB63-D096E8B97E7D}"/>
    <cellStyle name="20% - Dekorfärg6 7 4 2_Apart tables" xfId="49835" xr:uid="{E088266A-FF38-4B04-BB31-C5BE3951177B}"/>
    <cellStyle name="20% - Dekorfärg6 7 4 3" xfId="9026" xr:uid="{0324CC67-4C1F-4171-AF2B-87F10A108B3F}"/>
    <cellStyle name="20% - Dekorfärg6 7 4 4" xfId="37179" xr:uid="{75FF9B11-123D-4315-BB18-E12B32A45842}"/>
    <cellStyle name="20% - Dekorfärg6 7 4_3. Loans" xfId="9027" xr:uid="{61B93912-80A2-4B63-B947-F2E792E6D171}"/>
    <cellStyle name="20% - Dekorfärg6 7 5" xfId="9028" xr:uid="{ECEF9150-4CC3-47BB-B842-8C7F978CF223}"/>
    <cellStyle name="20% - Dekorfärg6 7 5 2" xfId="9029" xr:uid="{6150D299-9A52-4B6E-B097-F72A76DF5A61}"/>
    <cellStyle name="20% - Dekorfärg6 7 5 3" xfId="9030" xr:uid="{C298169E-DD47-4A1B-9CB4-BD166AAF9D7E}"/>
    <cellStyle name="20% - Dekorfärg6 7 5 4" xfId="37181" xr:uid="{75FC1336-6122-472D-9F97-5657A6E2BEE6}"/>
    <cellStyle name="20% - Dekorfärg6 7 5_3. Loans" xfId="9031" xr:uid="{F736E767-E27D-44F9-A86E-07D05EE04E22}"/>
    <cellStyle name="20% - Dekorfärg6 7 6" xfId="9032" xr:uid="{F08DE003-3E40-49A2-AC3C-CBC0F74B1F0C}"/>
    <cellStyle name="20% - Dekorfärg6 7 6 2" xfId="9033" xr:uid="{73B9E22D-4543-49F6-B2A1-13B9D471B3DB}"/>
    <cellStyle name="20% - Dekorfärg6 7 6 3" xfId="9034" xr:uid="{06A5EF2F-C311-482E-AD37-FD04DBEC88F7}"/>
    <cellStyle name="20% - Dekorfärg6 7 6 4" xfId="37182" xr:uid="{431F7C76-523A-4EF8-B9FD-37C3EF56F8E8}"/>
    <cellStyle name="20% - Dekorfärg6 7 6_3. Loans" xfId="9035" xr:uid="{D8EC0B14-185F-41AB-AFBC-099CA211D128}"/>
    <cellStyle name="20% - Dekorfärg6 7 7" xfId="9036" xr:uid="{8F51DFFA-B378-4B0A-8322-EB7226533A05}"/>
    <cellStyle name="20% - Dekorfärg6 7 7 2" xfId="9037" xr:uid="{8B3B0C87-DC58-42E6-840A-F20BC2FE4340}"/>
    <cellStyle name="20% - Dekorfärg6 7 7 3" xfId="9038" xr:uid="{48880A9B-3E08-438C-A8F2-0989DD049BCD}"/>
    <cellStyle name="20% - Dekorfärg6 7 7 4" xfId="31909" xr:uid="{9E39361B-C2C4-49DA-AB97-568DB4C02C96}"/>
    <cellStyle name="20% - Dekorfärg6 7 7_CASH 8000" xfId="45004" xr:uid="{7EDA5678-29F8-44E5-A80E-4870123A4D5F}"/>
    <cellStyle name="20% - Dekorfärg6 7 8" xfId="9039" xr:uid="{4446CBC7-D121-4B2C-887F-948A5BC3D66B}"/>
    <cellStyle name="20% - Dekorfärg6 7 9" xfId="9040" xr:uid="{DCEBA794-9770-4686-A920-B5A7A0A72C15}"/>
    <cellStyle name="20% - Dekorfärg6 7_3. Loans" xfId="9041" xr:uid="{6DCB575B-010F-4BA8-A1DB-807DED4EDCB6}"/>
    <cellStyle name="20% - Dekorfärg6 70" xfId="9042" xr:uid="{77D147B6-C568-4D8F-8C70-1D55D0B2A383}"/>
    <cellStyle name="20% - Dekorfärg6 71" xfId="9043" xr:uid="{6445A4F4-88AF-43E6-BB73-7BDE0FC08F3F}"/>
    <cellStyle name="20% - Dekorfärg6 72" xfId="9044" xr:uid="{1CDD0D39-AA76-4E74-9D53-BE656EC1DE51}"/>
    <cellStyle name="20% - Dekorfärg6 73" xfId="9045" xr:uid="{0286A22E-36C4-4FF4-B667-D71AB43716C4}"/>
    <cellStyle name="20% - Dekorfärg6 74" xfId="9046" xr:uid="{539B6613-4F8D-4F3E-9BCC-E0A59151EB5B}"/>
    <cellStyle name="20% - Dekorfärg6 75" xfId="9047" xr:uid="{92A39BAF-0350-40CA-8F5D-E2CA61F0F22D}"/>
    <cellStyle name="20% - Dekorfärg6 75 2" xfId="9048" xr:uid="{A17F5B7D-25CE-4294-86E8-E5280BC26A0A}"/>
    <cellStyle name="20% - Dekorfärg6 75_CASH 8000" xfId="45005" xr:uid="{37A1CFA5-071A-4120-8AB0-955C1C05C139}"/>
    <cellStyle name="20% - Dekorfärg6 76" xfId="9049" xr:uid="{9A4CDBCB-779F-49CC-A6BE-BFF3488F2417}"/>
    <cellStyle name="20% - Dekorfärg6 76 2" xfId="9050" xr:uid="{ADD22790-7A29-4294-B113-C47B0F0A2AB9}"/>
    <cellStyle name="20% - Dekorfärg6 76_CASH 8000" xfId="45006" xr:uid="{7008C039-E2D9-427C-8006-CADFFCE7E734}"/>
    <cellStyle name="20% - Dekorfärg6 77" xfId="9051" xr:uid="{0E319675-6701-4251-A6B3-CB93089B9134}"/>
    <cellStyle name="20% - Dekorfärg6 78" xfId="9052" xr:uid="{420C3B36-CF48-4BC9-9319-FA1B85DB8DC1}"/>
    <cellStyle name="20% - Dekorfärg6 79" xfId="44665" xr:uid="{F74B9228-BA7D-4141-A225-24259943C29F}"/>
    <cellStyle name="20% - Dekorfärg6 8" xfId="9053" xr:uid="{A88AF148-6E0A-457D-857F-7F6DB6AA1A54}"/>
    <cellStyle name="20% - Dekorfärg6 8 10" xfId="35057" xr:uid="{17DA7111-57BF-4F5C-92EC-060F59882F49}"/>
    <cellStyle name="20% - Dekorfärg6 8 2" xfId="9054" xr:uid="{148CB515-11FC-49D0-A335-0134334110D8}"/>
    <cellStyle name="20% - Dekorfärg6 8 2 2" xfId="9055" xr:uid="{34F02B27-F9C9-4E38-8CC5-96291139FDB2}"/>
    <cellStyle name="20% - Dekorfärg6 8 2 2 2" xfId="9056" xr:uid="{2CF4AEBC-782F-450B-B97A-1CF542891505}"/>
    <cellStyle name="20% - Dekorfärg6 8 2 2 2 2" xfId="37184" xr:uid="{51114479-F521-484D-98D0-D5C9E7B0132A}"/>
    <cellStyle name="20% - Dekorfärg6 8 2 2 2_Apart tables" xfId="49836" xr:uid="{6261067B-FD2A-411C-8DA5-0F80ACE451DC}"/>
    <cellStyle name="20% - Dekorfärg6 8 2 2 3" xfId="31910" xr:uid="{7A6B9733-18AF-4383-9A64-821D31CB7E83}"/>
    <cellStyle name="20% - Dekorfärg6 8 2 2 4" xfId="37183" xr:uid="{18E4AF59-ADA6-437F-9E88-50FE286B6E63}"/>
    <cellStyle name="20% - Dekorfärg6 8 2 2_3. Loans" xfId="9057" xr:uid="{E82F001A-FED9-4429-84B0-100ED416B8FF}"/>
    <cellStyle name="20% - Dekorfärg6 8 2 3" xfId="9058" xr:uid="{490FC487-A334-4DAB-89B3-50BBD978ADF5}"/>
    <cellStyle name="20% - Dekorfärg6 8 2 3 2" xfId="9059" xr:uid="{2505647B-06B0-4178-B08A-B19D890CBCD7}"/>
    <cellStyle name="20% - Dekorfärg6 8 2 3 2 2" xfId="37186" xr:uid="{DE10FD0B-18EA-420D-B7D6-95A9A917DE85}"/>
    <cellStyle name="20% - Dekorfärg6 8 2 3 2_Apart tables" xfId="49837" xr:uid="{731F2563-FAB2-4477-AA62-DBCA7A0C0B69}"/>
    <cellStyle name="20% - Dekorfärg6 8 2 3 3" xfId="37185" xr:uid="{C2A320F4-1846-48D1-8F17-F8494642A588}"/>
    <cellStyle name="20% - Dekorfärg6 8 2 3_3. Loans" xfId="9060" xr:uid="{A3A67B05-1F8C-46D1-86AC-B113DC53D2C0}"/>
    <cellStyle name="20% - Dekorfärg6 8 2 4" xfId="9061" xr:uid="{E4B4B6F8-F632-4C6A-A407-7C3CF009BB29}"/>
    <cellStyle name="20% - Dekorfärg6 8 2 4 2" xfId="37187" xr:uid="{97D0AD20-AA27-46FC-8416-14703002E1F0}"/>
    <cellStyle name="20% - Dekorfärg6 8 2 4_Apart tables" xfId="49838" xr:uid="{95269F34-B010-403A-8408-2F3404920B86}"/>
    <cellStyle name="20% - Dekorfärg6 8 2 5" xfId="9062" xr:uid="{DAF3B6CE-29C5-4216-81BB-A5518EC1AE71}"/>
    <cellStyle name="20% - Dekorfärg6 8 2 5 2" xfId="37188" xr:uid="{D3D1597C-3482-4619-9CE3-405A09E9ADE6}"/>
    <cellStyle name="20% - Dekorfärg6 8 2 5_Apart tables" xfId="49839" xr:uid="{B2F4E8AE-6842-4CEA-95AB-56A8E0696541}"/>
    <cellStyle name="20% - Dekorfärg6 8 2 6" xfId="31911" xr:uid="{99444AF4-825C-4BBA-9AAB-3CB0EE845A9B}"/>
    <cellStyle name="20% - Dekorfärg6 8 2 7" xfId="35058" xr:uid="{6096E31E-BF45-4054-94B6-91AD5B9BBA9D}"/>
    <cellStyle name="20% - Dekorfärg6 8 2 8" xfId="39457" xr:uid="{2B1F4B1F-4C0E-4A2E-A0DF-F6C095193AD5}"/>
    <cellStyle name="20% - Dekorfärg6 8 2_3. Loans" xfId="9063" xr:uid="{240D4702-205E-4BC4-BB01-D38D9CAC84F7}"/>
    <cellStyle name="20% - Dekorfärg6 8 3" xfId="9064" xr:uid="{AB3A2E84-042B-421B-AE77-FC53261E559D}"/>
    <cellStyle name="20% - Dekorfärg6 8 3 2" xfId="9065" xr:uid="{D70A1F17-C349-4A0B-8214-EBF313CC209D}"/>
    <cellStyle name="20% - Dekorfärg6 8 3 2 2" xfId="9066" xr:uid="{15340EE6-FDC5-4788-925E-1971F756F264}"/>
    <cellStyle name="20% - Dekorfärg6 8 3 2 2 2" xfId="37191" xr:uid="{E91BB8FC-ACF9-4EAF-A884-10C24EBD92A6}"/>
    <cellStyle name="20% - Dekorfärg6 8 3 2 2_Apart tables" xfId="49840" xr:uid="{46954B7B-8892-4FEF-BCD1-893C2C33AA40}"/>
    <cellStyle name="20% - Dekorfärg6 8 3 2 3" xfId="37190" xr:uid="{EC0EF11B-CB53-44E3-A519-183F628A75D1}"/>
    <cellStyle name="20% - Dekorfärg6 8 3 2_3. Loans" xfId="9067" xr:uid="{7F848EE2-6DF7-4215-9578-15FCCCA7599A}"/>
    <cellStyle name="20% - Dekorfärg6 8 3 3" xfId="9068" xr:uid="{C095FE84-1BA4-4584-BD1E-3012E88A0A11}"/>
    <cellStyle name="20% - Dekorfärg6 8 3 3 2" xfId="37192" xr:uid="{185D2B63-2B94-4837-A85E-D9C7AB0E60BF}"/>
    <cellStyle name="20% - Dekorfärg6 8 3 3_Apart tables" xfId="49841" xr:uid="{86BACE60-6942-4169-8D8D-778A0F258916}"/>
    <cellStyle name="20% - Dekorfärg6 8 3 4" xfId="31912" xr:uid="{FAF4A52F-526E-4210-A359-3F5D1914869D}"/>
    <cellStyle name="20% - Dekorfärg6 8 3 5" xfId="37189" xr:uid="{E53904A9-B8B9-4565-8B3E-766367EDBEB8}"/>
    <cellStyle name="20% - Dekorfärg6 8 3_3. Loans" xfId="9069" xr:uid="{219308AB-A85F-40A9-9882-259BE7F6F038}"/>
    <cellStyle name="20% - Dekorfärg6 8 4" xfId="9070" xr:uid="{BBCC0E3F-E215-4E02-ACCA-30305EE68E11}"/>
    <cellStyle name="20% - Dekorfärg6 8 4 2" xfId="9071" xr:uid="{F92B00F4-2FFE-4BC1-AE01-71D2E90955FE}"/>
    <cellStyle name="20% - Dekorfärg6 8 4 2 2" xfId="37194" xr:uid="{164B8DB4-C992-4EFE-A45F-49AC29D0444C}"/>
    <cellStyle name="20% - Dekorfärg6 8 4 2_Apart tables" xfId="49842" xr:uid="{5F637B1F-5A27-497F-ABCA-5A4B6554D8AA}"/>
    <cellStyle name="20% - Dekorfärg6 8 4 3" xfId="9072" xr:uid="{EBBB2DEA-01F3-4D3B-A102-67EC8E23F03A}"/>
    <cellStyle name="20% - Dekorfärg6 8 4 4" xfId="37193" xr:uid="{ECE7658D-3A78-4078-95F9-45A97CAE5E5D}"/>
    <cellStyle name="20% - Dekorfärg6 8 4_3. Loans" xfId="9073" xr:uid="{A7461664-C1A4-4F11-9143-D7E61363EF66}"/>
    <cellStyle name="20% - Dekorfärg6 8 5" xfId="9074" xr:uid="{8FF3974D-03B0-47FE-85F5-3D83A7F4E645}"/>
    <cellStyle name="20% - Dekorfärg6 8 5 2" xfId="9075" xr:uid="{DCADB1A8-3186-443E-9235-A90DF71B52CD}"/>
    <cellStyle name="20% - Dekorfärg6 8 5 3" xfId="9076" xr:uid="{84D9CE76-212E-4C51-BB38-D46B47A583C4}"/>
    <cellStyle name="20% - Dekorfärg6 8 5 4" xfId="37195" xr:uid="{C500DFC7-6D09-415B-A1D3-FA7313022E59}"/>
    <cellStyle name="20% - Dekorfärg6 8 5_3. Loans" xfId="9077" xr:uid="{C6E15BCB-9034-44BB-B231-06487D3F061F}"/>
    <cellStyle name="20% - Dekorfärg6 8 6" xfId="9078" xr:uid="{F5CBA1E7-4691-4871-879D-2A548B75D6BC}"/>
    <cellStyle name="20% - Dekorfärg6 8 6 2" xfId="9079" xr:uid="{5EE75562-F8FB-44A7-9C55-14946A6F0FE8}"/>
    <cellStyle name="20% - Dekorfärg6 8 6 3" xfId="9080" xr:uid="{F4BFDAF2-2501-4874-8F7C-B20634F1A80B}"/>
    <cellStyle name="20% - Dekorfärg6 8 6 4" xfId="37196" xr:uid="{73D04BC3-F00C-4C83-864D-3919C635A217}"/>
    <cellStyle name="20% - Dekorfärg6 8 6_3. Loans" xfId="9081" xr:uid="{A6846762-5433-499D-858D-062451492335}"/>
    <cellStyle name="20% - Dekorfärg6 8 7" xfId="9082" xr:uid="{573894E1-EF1D-4656-9B0D-C4BBB86BCAF8}"/>
    <cellStyle name="20% - Dekorfärg6 8 7 2" xfId="9083" xr:uid="{C534FEDC-DE01-4B4F-BCCC-9A3A03D98A31}"/>
    <cellStyle name="20% - Dekorfärg6 8 7 3" xfId="9084" xr:uid="{A682BDB6-0D1D-4A5A-B79B-AB1CA4F7B062}"/>
    <cellStyle name="20% - Dekorfärg6 8 7 4" xfId="31913" xr:uid="{2B77427D-8AA2-4306-8010-AA3152E93203}"/>
    <cellStyle name="20% - Dekorfärg6 8 7_CASH 8000" xfId="45007" xr:uid="{7D03193E-D5A0-41FE-8A3C-0E4876396798}"/>
    <cellStyle name="20% - Dekorfärg6 8 8" xfId="9085" xr:uid="{3D87727E-3834-47A8-A8AD-6E6445ED0E40}"/>
    <cellStyle name="20% - Dekorfärg6 8 9" xfId="9086" xr:uid="{493166BC-C407-42C4-8685-F190D8905BED}"/>
    <cellStyle name="20% - Dekorfärg6 8_3. Loans" xfId="9087" xr:uid="{7EBDEC2C-5AD3-4B63-89E8-93E229038C3B}"/>
    <cellStyle name="20% - Dekorfärg6 80" xfId="44771" xr:uid="{B8E0F58F-AA04-448A-AD14-27FAD1B3767C}"/>
    <cellStyle name="20% - Dekorfärg6 81" xfId="44853" xr:uid="{F333F029-F88C-43A1-B2F7-B72196FF9E94}"/>
    <cellStyle name="20% - Dekorfärg6 9" xfId="9088" xr:uid="{F5A52593-D7EC-4A6A-9EBB-F79C0A97E0FE}"/>
    <cellStyle name="20% - Dekorfärg6 9 10" xfId="35059" xr:uid="{2C57DA4A-AED5-4A62-A57B-64A3A36D1604}"/>
    <cellStyle name="20% - Dekorfärg6 9 2" xfId="9089" xr:uid="{D294E240-E7C8-4C82-B3EB-7426F2D118F8}"/>
    <cellStyle name="20% - Dekorfärg6 9 2 2" xfId="9090" xr:uid="{4E5DF740-8233-4C4D-9397-AD907B9F4F67}"/>
    <cellStyle name="20% - Dekorfärg6 9 2 2 2" xfId="9091" xr:uid="{CAB36E11-C19B-44EE-9359-0D9AAE3D27F4}"/>
    <cellStyle name="20% - Dekorfärg6 9 2 2 2 2" xfId="37198" xr:uid="{C14DD7A0-9241-4691-B5BD-8D9D44CBB39E}"/>
    <cellStyle name="20% - Dekorfärg6 9 2 2 2_Apart tables" xfId="49843" xr:uid="{1C5EBEB1-0EC4-43CB-A2E0-891F0CBBF2F3}"/>
    <cellStyle name="20% - Dekorfärg6 9 2 2 3" xfId="31914" xr:uid="{6B9BE7BB-B8C3-4E9D-8041-59F71A5A765D}"/>
    <cellStyle name="20% - Dekorfärg6 9 2 2 4" xfId="37197" xr:uid="{28F8757E-E19C-46E8-8033-A04A1FDE364D}"/>
    <cellStyle name="20% - Dekorfärg6 9 2 2_3. Loans" xfId="9092" xr:uid="{51B19BDA-56D6-4EF3-B85B-BC00581DC9E4}"/>
    <cellStyle name="20% - Dekorfärg6 9 2 3" xfId="9093" xr:uid="{8C38CA67-2F22-41AC-ADCF-A3CB0170C1CE}"/>
    <cellStyle name="20% - Dekorfärg6 9 2 3 2" xfId="9094" xr:uid="{66010949-852E-4B91-B3FB-82E48733459D}"/>
    <cellStyle name="20% - Dekorfärg6 9 2 3 2 2" xfId="37200" xr:uid="{FF92A681-AEF4-435A-BACB-61852105CE55}"/>
    <cellStyle name="20% - Dekorfärg6 9 2 3 2_Apart tables" xfId="49844" xr:uid="{948AC89F-690C-4727-A0AD-A76EB5D08531}"/>
    <cellStyle name="20% - Dekorfärg6 9 2 3 3" xfId="37199" xr:uid="{B02B3EE0-0B3F-404C-BEDB-D1804243A300}"/>
    <cellStyle name="20% - Dekorfärg6 9 2 3_3. Loans" xfId="9095" xr:uid="{2BE0C2C8-5029-41D3-9B9E-D085BCF858B0}"/>
    <cellStyle name="20% - Dekorfärg6 9 2 4" xfId="9096" xr:uid="{DD48EFF4-D7A8-4AE3-8A21-E465C137050F}"/>
    <cellStyle name="20% - Dekorfärg6 9 2 4 2" xfId="37201" xr:uid="{AB8FC2B7-2426-4BBE-BA26-D3DA0CE53624}"/>
    <cellStyle name="20% - Dekorfärg6 9 2 4_Apart tables" xfId="49845" xr:uid="{4CA25ABB-893E-42B3-8469-93E467B6FCEF}"/>
    <cellStyle name="20% - Dekorfärg6 9 2 5" xfId="9097" xr:uid="{7FF24CBA-DA32-43C4-B7D5-087FAAC8A770}"/>
    <cellStyle name="20% - Dekorfärg6 9 2 5 2" xfId="37202" xr:uid="{A8669CD7-7D43-4417-84FC-A5CE38E554CF}"/>
    <cellStyle name="20% - Dekorfärg6 9 2 5_Apart tables" xfId="49846" xr:uid="{727CC4CD-DB94-4912-9C3B-503BCC54AB9B}"/>
    <cellStyle name="20% - Dekorfärg6 9 2 6" xfId="31915" xr:uid="{8E07621A-66C2-4153-8615-877E94B14B06}"/>
    <cellStyle name="20% - Dekorfärg6 9 2 7" xfId="35060" xr:uid="{3B148DE4-1C16-455F-B1F0-1F8880D795D7}"/>
    <cellStyle name="20% - Dekorfärg6 9 2 8" xfId="39456" xr:uid="{48A6FF38-30E1-416E-B8EA-7CE561477CD5}"/>
    <cellStyle name="20% - Dekorfärg6 9 2_3. Loans" xfId="9098" xr:uid="{C12950FE-633B-4FED-85BD-DC2A0C32F811}"/>
    <cellStyle name="20% - Dekorfärg6 9 3" xfId="9099" xr:uid="{EE4DFA51-4792-45B9-8489-9770DD5D8B2D}"/>
    <cellStyle name="20% - Dekorfärg6 9 3 2" xfId="9100" xr:uid="{493291FB-7896-4D06-8FF7-9863EE36E975}"/>
    <cellStyle name="20% - Dekorfärg6 9 3 2 2" xfId="9101" xr:uid="{E3F72BAD-0DD6-489A-8637-2E4BB439641A}"/>
    <cellStyle name="20% - Dekorfärg6 9 3 2 2 2" xfId="37205" xr:uid="{90EF3C0E-F172-4C7C-9AEE-805F99752E2F}"/>
    <cellStyle name="20% - Dekorfärg6 9 3 2 2_Apart tables" xfId="49847" xr:uid="{35B9C975-06EC-40AF-899B-7910AE39AB9E}"/>
    <cellStyle name="20% - Dekorfärg6 9 3 2 3" xfId="37204" xr:uid="{3BBBC85D-9E20-4A51-A5B7-952EED7677C2}"/>
    <cellStyle name="20% - Dekorfärg6 9 3 2_3. Loans" xfId="9102" xr:uid="{368B7602-EEEB-4BC5-88B9-D3AAC07C9178}"/>
    <cellStyle name="20% - Dekorfärg6 9 3 3" xfId="9103" xr:uid="{20A45DC7-A6DB-40E5-AB6C-1F181E1401C7}"/>
    <cellStyle name="20% - Dekorfärg6 9 3 3 2" xfId="37206" xr:uid="{FF81889C-75BA-4B36-AD7B-634230B3973D}"/>
    <cellStyle name="20% - Dekorfärg6 9 3 3_Apart tables" xfId="49848" xr:uid="{237A9463-9038-4F1E-A96B-DD2591837D59}"/>
    <cellStyle name="20% - Dekorfärg6 9 3 4" xfId="31916" xr:uid="{804A5D0A-2004-4262-9812-9B8232DC1A39}"/>
    <cellStyle name="20% - Dekorfärg6 9 3 5" xfId="37203" xr:uid="{CDA3DC35-3BD1-4596-86D7-31DF5644005A}"/>
    <cellStyle name="20% - Dekorfärg6 9 3_3. Loans" xfId="9104" xr:uid="{2330E4DC-C4A6-4F18-BF50-4BDC2AAFB7FF}"/>
    <cellStyle name="20% - Dekorfärg6 9 4" xfId="9105" xr:uid="{1BE4D9EC-C471-4032-9C60-EBF074D57375}"/>
    <cellStyle name="20% - Dekorfärg6 9 4 2" xfId="9106" xr:uid="{2832EC6E-F830-41A9-A1D9-B3A8B85CC0B7}"/>
    <cellStyle name="20% - Dekorfärg6 9 4 2 2" xfId="37208" xr:uid="{DE02F7A7-26F7-4A05-A699-CC0598BB7A5D}"/>
    <cellStyle name="20% - Dekorfärg6 9 4 2_Apart tables" xfId="49849" xr:uid="{6031B46A-8C96-4A58-9BC1-CBB984AE7356}"/>
    <cellStyle name="20% - Dekorfärg6 9 4 3" xfId="9107" xr:uid="{96C9F836-7191-46AD-82D1-3431D605CDA8}"/>
    <cellStyle name="20% - Dekorfärg6 9 4 4" xfId="37207" xr:uid="{E6C23629-D27C-45A4-BD9C-3D260F724E6B}"/>
    <cellStyle name="20% - Dekorfärg6 9 4_3. Loans" xfId="9108" xr:uid="{BA3E1F84-6D65-4D62-8517-4AF11049EF22}"/>
    <cellStyle name="20% - Dekorfärg6 9 5" xfId="9109" xr:uid="{4A5518C2-02B9-4A30-B15E-1DF5848D0C46}"/>
    <cellStyle name="20% - Dekorfärg6 9 5 2" xfId="9110" xr:uid="{1DF8E6DF-E6C9-4737-99B5-882D974241C7}"/>
    <cellStyle name="20% - Dekorfärg6 9 5 3" xfId="9111" xr:uid="{5D291885-5848-4077-B6DC-BBB70F83563C}"/>
    <cellStyle name="20% - Dekorfärg6 9 5 4" xfId="37209" xr:uid="{B88058F4-34F0-4C61-98E1-6EC56865B8EF}"/>
    <cellStyle name="20% - Dekorfärg6 9 5_3. Loans" xfId="9112" xr:uid="{AFC2F504-5EE5-4244-9DB1-4D9A6C60657C}"/>
    <cellStyle name="20% - Dekorfärg6 9 6" xfId="9113" xr:uid="{21E6D3CC-A0B4-44A1-AE7E-4B068B6DA8C2}"/>
    <cellStyle name="20% - Dekorfärg6 9 6 2" xfId="9114" xr:uid="{3B13D66F-3E07-4280-AEA5-8A8BC39D26DE}"/>
    <cellStyle name="20% - Dekorfärg6 9 6 3" xfId="9115" xr:uid="{281536A8-AD74-4B41-AEB3-E8DA21707824}"/>
    <cellStyle name="20% - Dekorfärg6 9 6 4" xfId="37210" xr:uid="{7A96CDC6-8849-428D-B1C3-D0B2F45C9F3B}"/>
    <cellStyle name="20% - Dekorfärg6 9 6_3. Loans" xfId="9116" xr:uid="{4FC8D9D4-8C5E-4FD6-B21B-6BDADE4B4093}"/>
    <cellStyle name="20% - Dekorfärg6 9 7" xfId="9117" xr:uid="{45D05E35-6777-436C-A817-3D81975D3C8F}"/>
    <cellStyle name="20% - Dekorfärg6 9 7 2" xfId="9118" xr:uid="{D3944292-FB6C-4099-A448-3D2EF601C32E}"/>
    <cellStyle name="20% - Dekorfärg6 9 7 3" xfId="9119" xr:uid="{58DDCF39-BF55-4C6E-A76D-D44ED7DE5F0C}"/>
    <cellStyle name="20% - Dekorfärg6 9 7 4" xfId="31917" xr:uid="{0A2F31C8-1C24-42CF-AA25-77F79C1207D8}"/>
    <cellStyle name="20% - Dekorfärg6 9 7_CASH 8000" xfId="45008" xr:uid="{03E2C232-816B-433B-BC19-3E7DA7C1C717}"/>
    <cellStyle name="20% - Dekorfärg6 9 8" xfId="9120" xr:uid="{CCDE1595-A908-4099-B688-A78493445434}"/>
    <cellStyle name="20% - Dekorfärg6 9 9" xfId="9121" xr:uid="{3A83B57B-DDA4-424B-859E-F85A577F358E}"/>
    <cellStyle name="20% - Dekorfärg6 9_3. Loans" xfId="9122" xr:uid="{C3044B21-6276-4A5C-BC94-BFCB252DEED6}"/>
    <cellStyle name="20% - Énfasis1" xfId="39654" xr:uid="{CA130A23-BC00-4AB4-BBDD-7C4FC56F858F}"/>
    <cellStyle name="20% - Énfasis2" xfId="39655" xr:uid="{A371951E-55F6-4C48-ACA4-5FB42FF03B68}"/>
    <cellStyle name="20% - Énfasis3" xfId="39656" xr:uid="{AE47B707-2262-41A3-9641-1B1E311F44FF}"/>
    <cellStyle name="20% - Énfasis4" xfId="39657" xr:uid="{14A204CF-3D31-418E-8FB1-7D48589988E0}"/>
    <cellStyle name="20% - Énfasis5" xfId="39658" xr:uid="{A7C30435-1978-43F0-8452-AB804463A0AA}"/>
    <cellStyle name="20% - Énfasis6" xfId="39659" xr:uid="{A86E72B7-82CC-471D-9EFC-603340538F40}"/>
    <cellStyle name="40 % - Aksentti1" xfId="42182" xr:uid="{73F20CEB-DC8B-4880-A696-810961419D56}"/>
    <cellStyle name="40 % - Aksentti2" xfId="42183" xr:uid="{3DE5E466-C23F-443C-AFBD-C003F0FBF322}"/>
    <cellStyle name="40 % - Aksentti3" xfId="42184" xr:uid="{69B8288A-7F72-434E-97F7-5C82DC8D0A9B}"/>
    <cellStyle name="40 % - Aksentti4" xfId="42185" xr:uid="{1245BCAB-EA4F-4596-B071-9F1BADCB566A}"/>
    <cellStyle name="40 % - Aksentti5" xfId="42186" xr:uid="{02A245D5-26A4-49D2-921C-76E51F977D3F}"/>
    <cellStyle name="40 % - Aksentti6" xfId="42187" xr:uid="{DC492A54-89A2-44B4-91AC-806EA67C6B53}"/>
    <cellStyle name="40 % - Akzent1" xfId="9123" xr:uid="{3C9DCD6F-5C92-46BA-AF59-C66FD961AA3F}"/>
    <cellStyle name="40 % - Akzent1 2" xfId="9124" xr:uid="{78D07BDE-4301-43D9-A134-96EF7AD06385}"/>
    <cellStyle name="40 % - Akzent1 2 2" xfId="9125" xr:uid="{73A71025-8A91-429C-BF3D-601B331FDF4A}"/>
    <cellStyle name="40 % - Akzent1 2 3" xfId="47725" xr:uid="{A9EF9EAA-828C-4726-9CD9-E81E492500BC}"/>
    <cellStyle name="40 % - Akzent1 2_3. Loans" xfId="9126" xr:uid="{147C3EBD-EB3D-420E-88A7-9EFF9D7B4183}"/>
    <cellStyle name="40 % - Akzent1 3" xfId="9127" xr:uid="{F7029DB6-347F-4CE1-87AD-56C5161265FF}"/>
    <cellStyle name="40 % - Akzent1 4" xfId="42188" xr:uid="{B8B6700D-6A17-45F3-B993-CD1536393D6D}"/>
    <cellStyle name="40 % - Akzent1_3. Loans" xfId="9128" xr:uid="{1AE7DA49-A16A-4948-A3B9-BBFE6CD1D1DC}"/>
    <cellStyle name="40 % - Akzent2" xfId="9129" xr:uid="{26AE5A25-AF62-47ED-8C02-BC107449614E}"/>
    <cellStyle name="40 % - Akzent2 2" xfId="9130" xr:uid="{95DE7DC7-4A0F-41F4-B80E-0FF81EA49595}"/>
    <cellStyle name="40 % - Akzent2 2 2" xfId="9131" xr:uid="{60E5C9C5-0A07-4A25-BAEF-BEAA8C727138}"/>
    <cellStyle name="40 % - Akzent2 2 3" xfId="47726" xr:uid="{02E68C0A-6F25-4693-B220-1B8FCC36DD16}"/>
    <cellStyle name="40 % - Akzent2 2_3. Loans" xfId="9132" xr:uid="{66F98388-EB20-406F-AFEF-584562CF5E41}"/>
    <cellStyle name="40 % - Akzent2 3" xfId="9133" xr:uid="{A8E583A1-140D-464A-B1B6-DCD9A4D62A37}"/>
    <cellStyle name="40 % - Akzent2 4" xfId="42189" xr:uid="{17B667EA-E193-471E-86C1-A62558893467}"/>
    <cellStyle name="40 % - Akzent2_3. Loans" xfId="9134" xr:uid="{40A81B93-DAC6-473A-BFC5-40CE0DE4D329}"/>
    <cellStyle name="40 % - Akzent3" xfId="9135" xr:uid="{5A66CB54-69A4-4FC9-8835-295CC9C689BB}"/>
    <cellStyle name="40 % - Akzent3 2" xfId="9136" xr:uid="{B35C01EF-1A8D-46FB-BA49-5D10668AF8BA}"/>
    <cellStyle name="40 % - Akzent3 2 2" xfId="9137" xr:uid="{A229328C-4D1E-4052-93DA-3DBD28F677E8}"/>
    <cellStyle name="40 % - Akzent3 2 3" xfId="47727" xr:uid="{58FAE259-E467-4F62-8B3F-0709D10AB604}"/>
    <cellStyle name="40 % - Akzent3 2_3. Loans" xfId="9138" xr:uid="{727DE193-AE88-43A9-9808-C79C8A98957C}"/>
    <cellStyle name="40 % - Akzent3 3" xfId="9139" xr:uid="{6F055403-0701-4FE2-89D4-E0FC873D5804}"/>
    <cellStyle name="40 % - Akzent3 4" xfId="42190" xr:uid="{6A506E5E-2B08-4D8D-A51B-1DBE3826EBC9}"/>
    <cellStyle name="40 % - Akzent3_3. Loans" xfId="9140" xr:uid="{0AEE0555-A010-4BA7-BBD1-28569720F95A}"/>
    <cellStyle name="40 % - Akzent4" xfId="9141" xr:uid="{F45AFCB2-E9B0-413F-85A3-407C94B29150}"/>
    <cellStyle name="40 % - Akzent4 2" xfId="9142" xr:uid="{D4561B00-39B6-4C3A-B42A-46F740A795E5}"/>
    <cellStyle name="40 % - Akzent4 2 2" xfId="9143" xr:uid="{B7C14C9D-F0E7-4C2F-B03E-26D6812DBE60}"/>
    <cellStyle name="40 % - Akzent4 2 3" xfId="47728" xr:uid="{9810FA46-23E3-47BE-9FD3-26AE3989BD28}"/>
    <cellStyle name="40 % - Akzent4 2_3. Loans" xfId="9144" xr:uid="{DB815F7B-AA71-47F0-BBF6-3B4CF80D17FC}"/>
    <cellStyle name="40 % - Akzent4 3" xfId="9145" xr:uid="{6B1609E8-2F3E-4122-A4B3-1BA57975CADC}"/>
    <cellStyle name="40 % - Akzent4 4" xfId="42191" xr:uid="{534B117F-4241-42D2-88FF-697525F367FC}"/>
    <cellStyle name="40 % - Akzent4_3. Loans" xfId="9146" xr:uid="{685CB2E1-5376-4DE5-9C8E-98884F16517B}"/>
    <cellStyle name="40 % - Akzent5" xfId="9147" xr:uid="{F0B59D0C-5607-4FFB-8BFB-D27C258EBE8E}"/>
    <cellStyle name="40 % - Akzent5 2" xfId="9148" xr:uid="{AB5444D3-CAF1-43DD-901C-E73F1E86F4E5}"/>
    <cellStyle name="40 % - Akzent5 2 2" xfId="9149" xr:uid="{60407060-8F4E-4AAA-91BF-4A54590DD03D}"/>
    <cellStyle name="40 % - Akzent5 2 3" xfId="47729" xr:uid="{B47CCA1F-42C5-46F8-BD72-66EB055DAB52}"/>
    <cellStyle name="40 % - Akzent5 2_3. Loans" xfId="9150" xr:uid="{8101A35A-A032-4900-83D9-847D48174A47}"/>
    <cellStyle name="40 % - Akzent5 3" xfId="9151" xr:uid="{74C8BE95-31D9-48BF-81F3-E86F697D9E51}"/>
    <cellStyle name="40 % - Akzent5 4" xfId="42192" xr:uid="{4588FD69-5C18-490A-BAD9-65066609D8C1}"/>
    <cellStyle name="40 % - Akzent5_3. Loans" xfId="9152" xr:uid="{61BB8021-E235-4D2E-B6F2-324AC2AD5539}"/>
    <cellStyle name="40 % - Akzent6" xfId="9153" xr:uid="{837FDFDE-DD2F-46CA-B13E-8AE30B3E8CDE}"/>
    <cellStyle name="40 % - Akzent6 2" xfId="9154" xr:uid="{7EB7F3DB-3C6E-442F-8D90-E211A53D687B}"/>
    <cellStyle name="40 % - Akzent6 2 2" xfId="9155" xr:uid="{A4445AA2-0D9C-43EB-A603-ECD0DE68BBA2}"/>
    <cellStyle name="40 % - Akzent6 2 3" xfId="47730" xr:uid="{244AD809-FD37-4A08-B6FD-1F9379C922E7}"/>
    <cellStyle name="40 % - Akzent6 2_3. Loans" xfId="9156" xr:uid="{38B67848-2F98-47E7-B2FA-F512D2A80D09}"/>
    <cellStyle name="40 % - Akzent6 3" xfId="9157" xr:uid="{E6CBA8F2-02E7-4085-94F7-02364B963C0A}"/>
    <cellStyle name="40 % - Akzent6 4" xfId="42193" xr:uid="{08485BBD-2964-48DE-897F-57E3420DD53F}"/>
    <cellStyle name="40 % - Akzent6_3. Loans" xfId="9158" xr:uid="{D28745CD-E857-4D37-A44E-605D6EBF5731}"/>
    <cellStyle name="40 % - Accent1 2" xfId="47971" xr:uid="{4AB3F1E1-F098-460F-B2AA-9AB972EBF6C6}"/>
    <cellStyle name="40 % - Accent1 2 2" xfId="47972" xr:uid="{F66EEC53-0C7C-4282-9F0C-109494E159DD}"/>
    <cellStyle name="40 % - Accent1 3" xfId="47973" xr:uid="{36E06EB4-0582-4098-99ED-55C7977EED97}"/>
    <cellStyle name="40 % - Accent1 3 2" xfId="47974" xr:uid="{1A5D52C3-834B-422A-A272-33145F16842E}"/>
    <cellStyle name="40 % - Accent1 4" xfId="47975" xr:uid="{7A910DB2-5105-44FF-A961-1B0DC08A9597}"/>
    <cellStyle name="40 % - Accent1 5" xfId="47976" xr:uid="{05FD2880-7E82-40B2-9DB9-050355F26867}"/>
    <cellStyle name="40 % - Accent2 2" xfId="47977" xr:uid="{3944DE66-FD78-444C-BF9A-ADB2B46061C7}"/>
    <cellStyle name="40 % - Accent2 2 2" xfId="47978" xr:uid="{69A1DF7B-D54B-4B76-B4E0-A2A6B2B6A1C8}"/>
    <cellStyle name="40 % - Accent2 3" xfId="47979" xr:uid="{679382AB-FACF-4CEB-BF6B-B68F45645E6E}"/>
    <cellStyle name="40 % - Accent2 3 2" xfId="47980" xr:uid="{F555A737-386B-4679-A9D0-F6B452D51C01}"/>
    <cellStyle name="40 % - Accent2 4" xfId="47981" xr:uid="{3A2D22B9-E676-4389-A60A-6A8D6E1B8052}"/>
    <cellStyle name="40 % - Accent2 5" xfId="47982" xr:uid="{2E94DED3-2704-4260-9867-3851AFBB77F8}"/>
    <cellStyle name="40 % - Accent3 2" xfId="47983" xr:uid="{4664C354-ED2F-45A2-B035-73A247796194}"/>
    <cellStyle name="40 % - Accent3 2 2" xfId="47984" xr:uid="{CFD896B6-51C3-4670-9BD5-27AD2B8F0E43}"/>
    <cellStyle name="40 % - Accent3 3" xfId="47985" xr:uid="{571FD8C5-B556-449C-8CD9-0A5213FB8649}"/>
    <cellStyle name="40 % - Accent3 3 2" xfId="47986" xr:uid="{43FC3FD8-D7CE-4DB6-AFB4-52C54CEA3A1A}"/>
    <cellStyle name="40 % - Accent3 4" xfId="47987" xr:uid="{FC1B471F-1BB5-419C-9BC7-70C97C7D41F7}"/>
    <cellStyle name="40 % - Accent3 5" xfId="47988" xr:uid="{8C30A0F7-DFEB-4798-893C-7517242F5946}"/>
    <cellStyle name="40 % - Accent4 2" xfId="47989" xr:uid="{32434239-2853-4CD7-BDE6-E4C9148D54E9}"/>
    <cellStyle name="40 % - Accent4 2 2" xfId="47990" xr:uid="{6C188BFE-B54A-42E6-A515-C8DB31ED8E79}"/>
    <cellStyle name="40 % - Accent4 3" xfId="47991" xr:uid="{229E3110-0ADE-479C-A973-964F88BB401E}"/>
    <cellStyle name="40 % - Accent4 3 2" xfId="47992" xr:uid="{0C541986-531E-4E20-BE59-8A133F33D995}"/>
    <cellStyle name="40 % - Accent4 4" xfId="47993" xr:uid="{93276C58-05E0-42FF-B3DF-9E30363B4826}"/>
    <cellStyle name="40 % - Accent4 5" xfId="47994" xr:uid="{4EFAA3E4-7EAA-404A-91A7-6E4634266195}"/>
    <cellStyle name="40 % - Accent5 2" xfId="47995" xr:uid="{C248D857-DB1B-456A-87BC-C702F6EEA004}"/>
    <cellStyle name="40 % - Accent5 2 2" xfId="47996" xr:uid="{D4C5CC09-C0B0-46F2-A1DA-AADF445EDF02}"/>
    <cellStyle name="40 % - Accent5 3" xfId="47997" xr:uid="{9B3D8EB8-866B-4B4F-8A83-910EC52AD06A}"/>
    <cellStyle name="40 % - Accent5 3 2" xfId="47998" xr:uid="{FD052188-2EEA-4055-B392-1E0C1918EA10}"/>
    <cellStyle name="40 % - Accent5 4" xfId="47999" xr:uid="{B259E3EF-97FF-49F1-B8F5-11940156FB50}"/>
    <cellStyle name="40 % - Accent5 5" xfId="48000" xr:uid="{2A3DD354-28E6-42F8-9CCC-7AA81F254C9D}"/>
    <cellStyle name="40 % - Accent6 2" xfId="48001" xr:uid="{F6BB79F1-DA43-4319-80FA-68A675FCD83F}"/>
    <cellStyle name="40 % - Accent6 2 2" xfId="48002" xr:uid="{3A321CB4-80B1-44D9-A9C3-C4547F550E72}"/>
    <cellStyle name="40 % - Accent6 3" xfId="48003" xr:uid="{B8833173-DB2E-4262-80EC-97E4402F7D5C}"/>
    <cellStyle name="40 % - Accent6 3 2" xfId="48004" xr:uid="{9876706B-2203-443E-B28E-2D03E7E7364F}"/>
    <cellStyle name="40 % - Accent6 4" xfId="48005" xr:uid="{16A666D4-9828-494F-8097-665D12B87BD1}"/>
    <cellStyle name="40 % - Accent6 5" xfId="48006" xr:uid="{255AEF5E-0649-48D4-A4C7-EA7CFEA58A38}"/>
    <cellStyle name="40% - Accent1" xfId="20" builtinId="31" customBuiltin="1"/>
    <cellStyle name="40% - Accent1 10" xfId="39615" xr:uid="{FAE69557-2E1B-450F-91E5-A12FA4A0ADB4}"/>
    <cellStyle name="40% - Accent1 10 2" xfId="47731" xr:uid="{C5E5674E-01D9-4FC4-82FF-C154103156C0}"/>
    <cellStyle name="40% - Accent1 10_Apart tables" xfId="52503" xr:uid="{16F27185-2A6A-4084-8E4D-D04D5A41B306}"/>
    <cellStyle name="40% - Accent1 11" xfId="50823" xr:uid="{6E783EA1-2820-47D8-811E-96221C69E9DD}"/>
    <cellStyle name="40% - Accent1 11 2" xfId="50824" xr:uid="{BD3C148E-7AE7-43CD-BCAD-10870889D177}"/>
    <cellStyle name="40% - Accent1 12" xfId="50825" xr:uid="{24C6C967-B01B-4F4F-A53D-463F2C91B7F6}"/>
    <cellStyle name="40% - Accent1 12 2" xfId="50826" xr:uid="{A945C627-3F98-4B9E-AA21-8385A21DDC06}"/>
    <cellStyle name="40% - Accent1 13" xfId="50827" xr:uid="{60A9525B-BDDF-4188-9D6B-12F553A80E5C}"/>
    <cellStyle name="40% - Accent1 13 2" xfId="50828" xr:uid="{12020040-34FA-4969-AB42-11E6B9DAB7AF}"/>
    <cellStyle name="40% - Accent1 14" xfId="50829" xr:uid="{19407709-4EA3-42F9-BC31-D3345756C618}"/>
    <cellStyle name="40% - Accent1 14 2" xfId="50830" xr:uid="{D35FEF46-52A4-4518-AD14-2E2DC0D98CE3}"/>
    <cellStyle name="40% - Accent1 15" xfId="50831" xr:uid="{3930857B-FF5D-46D4-9212-1AD1DFC91AB3}"/>
    <cellStyle name="40% - Accent1 15 2" xfId="50832" xr:uid="{DE4F0CA2-6D1D-4A4E-AF61-FF70F22F8033}"/>
    <cellStyle name="40% - Accent1 16" xfId="50833" xr:uid="{76F211B1-CBBB-4B14-9802-5A9E8A39DAD4}"/>
    <cellStyle name="40% - Accent1 16 2" xfId="50834" xr:uid="{CF774474-4FF4-4165-96FA-BE2684ACF52D}"/>
    <cellStyle name="40% - Accent1 17" xfId="50835" xr:uid="{17F7A257-4207-4509-BDFD-FF0A14DF6C16}"/>
    <cellStyle name="40% - Accent1 17 2" xfId="50836" xr:uid="{8D01034C-F586-4F29-90D6-C3FAFDD58163}"/>
    <cellStyle name="40% - Accent1 18" xfId="50837" xr:uid="{F52907F6-0CB8-43FC-982D-69F4F41A7CFB}"/>
    <cellStyle name="40% - Accent1 18 2" xfId="50838" xr:uid="{020EB156-30F8-462C-8B00-9428AF795A18}"/>
    <cellStyle name="40% - Accent1 19" xfId="50839" xr:uid="{B40777DF-FC0A-4E7A-B260-F6496BBFA34B}"/>
    <cellStyle name="40% - Accent1 19 2" xfId="50840" xr:uid="{47D54648-EE7D-499D-AD8D-D7CCAF761AE7}"/>
    <cellStyle name="40% - Accent1 2" xfId="73" xr:uid="{8343E1EC-4FF9-4BB6-8EB8-B6B9C2C153F0}"/>
    <cellStyle name="40% - Accent1 2 10" xfId="9159" xr:uid="{AADF604F-6A7B-4A02-A0B8-D9D66C9F215E}"/>
    <cellStyle name="40% - Accent1 2 10 2" xfId="47732" xr:uid="{9CE45264-553E-4986-8ABB-97097179FC73}"/>
    <cellStyle name="40% - Accent1 2 10_ICR" xfId="49091" xr:uid="{E152E48A-DD4C-4A28-A6E1-C4178A3A9171}"/>
    <cellStyle name="40% - Accent1 2 11" xfId="37211" xr:uid="{937443EF-DD2A-4BB5-B8ED-B861E62CB08D}"/>
    <cellStyle name="40% - Accent1 2 12" xfId="42194" xr:uid="{025D46D6-7937-4FF6-98CF-69EDDE4F53B7}"/>
    <cellStyle name="40% - Accent1 2 2" xfId="407" xr:uid="{509A8DA8-B8C1-4D80-A156-5D9D928D77F3}"/>
    <cellStyle name="40% - Accent1 2 2 2" xfId="31918" xr:uid="{7CF0BCB1-5ACB-42B1-AC94-3875B1B9A0FA}"/>
    <cellStyle name="40% - Accent1 2 2 2 2" xfId="50841" xr:uid="{6AD9040D-A00D-4C6C-9D45-3E3089BE9B42}"/>
    <cellStyle name="40% - Accent1 2 2 2 3" xfId="50842" xr:uid="{9B3EDC7A-DD3E-4551-921B-878282A12FF9}"/>
    <cellStyle name="40% - Accent1 2 2 2_Apart tables" xfId="52504" xr:uid="{FF23390C-7377-428C-8B2D-82610A50F2F9}"/>
    <cellStyle name="40% - Accent1 2 2 3" xfId="50843" xr:uid="{DFD8C1F5-3D05-4A9E-BEB4-68AB18721EC9}"/>
    <cellStyle name="40% - Accent1 2 2 4" xfId="50844" xr:uid="{44324E7B-A9C3-4598-A53A-24E8DE45282C}"/>
    <cellStyle name="40% - Accent1 2 2 5" xfId="50845" xr:uid="{F5015817-6C7E-49F2-9EE7-9549CCFEBDC5}"/>
    <cellStyle name="40% - Accent1 2 2_B14 liquidity" xfId="44873" xr:uid="{5E26C1CA-6524-414E-98CF-524B02027BE5}"/>
    <cellStyle name="40% - Accent1 2 3" xfId="408" xr:uid="{EC359350-EA17-4510-AC9E-A8C5B6D6C5EC}"/>
    <cellStyle name="40% - Accent1 2 3 2" xfId="50846" xr:uid="{F5B481BB-F979-45DA-BB91-933E30EE3D20}"/>
    <cellStyle name="40% - Accent1 2 3 3" xfId="50847" xr:uid="{79D4FEF8-0FF3-4BFD-80E6-F919F72DFC15}"/>
    <cellStyle name="40% - Accent1 2 4" xfId="409" xr:uid="{15AA75EA-5994-4B1D-9BAE-091EF18F3359}"/>
    <cellStyle name="40% - Accent1 2 4 2" xfId="50848" xr:uid="{A08509A4-006D-4A8E-ACCB-9E7CD350472D}"/>
    <cellStyle name="40% - Accent1 2 5" xfId="410" xr:uid="{55E99485-125F-4A0C-B0AF-1C5F11864658}"/>
    <cellStyle name="40% - Accent1 2 6" xfId="411" xr:uid="{D5375789-1350-4B0D-9064-AAB0AA800B78}"/>
    <cellStyle name="40% - Accent1 2 7" xfId="412" xr:uid="{C0EE350D-1037-4A09-810C-B21D646B4DAE}"/>
    <cellStyle name="40% - Accent1 2 8" xfId="413" xr:uid="{DA9C3A9E-EB70-4E2F-A5CE-CB855985664D}"/>
    <cellStyle name="40% - Accent1 2 9" xfId="414" xr:uid="{53284773-3044-4D39-B889-7CB58DEEEDEB}"/>
    <cellStyle name="40% - Accent1 2 9 2" xfId="9160" xr:uid="{3BB939EF-E2A8-405D-9C6E-EE14CCE5F437}"/>
    <cellStyle name="40% - Accent1 2 9 3" xfId="45816" xr:uid="{7CA18097-5BE3-44C1-9435-4FE010652774}"/>
    <cellStyle name="40% - Accent1 2 9_1" xfId="50849" xr:uid="{455A849D-7FEC-45C0-87D1-2E724FE4E9BA}"/>
    <cellStyle name="40% - Accent1 2_3. Loans" xfId="9161" xr:uid="{0EF63841-4923-4943-9412-9E2977A10BA9}"/>
    <cellStyle name="40% - Accent1 20" xfId="50850" xr:uid="{3052D201-C949-452D-A9BB-B80F62909BCE}"/>
    <cellStyle name="40% - Accent1 20 2" xfId="50851" xr:uid="{8692720D-B95C-4847-80C9-E048FF631397}"/>
    <cellStyle name="40% - Accent1 21" xfId="50852" xr:uid="{B3473A1B-0B16-4C11-AE6A-F76669778F78}"/>
    <cellStyle name="40% - Accent1 21 2" xfId="50853" xr:uid="{58872AF5-60EA-44F1-A7F8-5D7A5375CEB1}"/>
    <cellStyle name="40% - Accent1 22" xfId="50854" xr:uid="{E4C6D794-49DD-4D21-A3A1-AC0A8EF960AC}"/>
    <cellStyle name="40% - Accent1 22 2" xfId="50855" xr:uid="{4A16C1AE-A772-46A0-A7B1-8488F03C6ACE}"/>
    <cellStyle name="40% - Accent1 23" xfId="50856" xr:uid="{525E3CB5-9186-4E2D-B18C-90D829429BEB}"/>
    <cellStyle name="40% - Accent1 23 2" xfId="50857" xr:uid="{98013CBF-DF07-4246-B837-93185A09636C}"/>
    <cellStyle name="40% - Accent1 24" xfId="50858" xr:uid="{17C6A0F9-66D9-40AD-92DF-34A7192CCC89}"/>
    <cellStyle name="40% - Accent1 24 2" xfId="50859" xr:uid="{EB44CC8F-775F-487C-8B32-6470630E3B59}"/>
    <cellStyle name="40% - Accent1 25" xfId="50860" xr:uid="{B290B9FD-6313-4A93-AEAF-0419371ABBEA}"/>
    <cellStyle name="40% - Accent1 25 2" xfId="50861" xr:uid="{E649944A-F3C7-4DEC-B821-733E81B9C136}"/>
    <cellStyle name="40% - Accent1 26" xfId="50862" xr:uid="{36F0208B-A68D-4858-B6FD-53E79BE22DB0}"/>
    <cellStyle name="40% - Accent1 26 2" xfId="50863" xr:uid="{CC6EF927-0C2B-47DB-88CD-BEDED90550E1}"/>
    <cellStyle name="40% - Accent1 27" xfId="50864" xr:uid="{A8797B11-244F-413E-813E-6BC02189BD79}"/>
    <cellStyle name="40% - Accent1 27 2" xfId="50865" xr:uid="{3768B657-95F9-4566-9615-22380F36A294}"/>
    <cellStyle name="40% - Accent1 28" xfId="50866" xr:uid="{DE4C8535-C678-43D7-BEBE-DC836DE98B62}"/>
    <cellStyle name="40% - Accent1 28 2" xfId="50867" xr:uid="{FEBA1AFD-8581-444C-8CFF-191CC3E4E187}"/>
    <cellStyle name="40% - Accent1 29" xfId="50868" xr:uid="{1BB54C12-5ECC-4370-BC89-CC5E1EB37117}"/>
    <cellStyle name="40% - Accent1 29 2" xfId="50869" xr:uid="{15AEF10E-63AC-478A-93C5-EC2D92A6F09E}"/>
    <cellStyle name="40% - Accent1 3" xfId="415" xr:uid="{96A54464-BCDF-4074-9EB2-C94C71099D23}"/>
    <cellStyle name="40% - Accent1 3 2" xfId="416" xr:uid="{742BFE90-D2DF-4E4F-9270-D3ADCA880F3B}"/>
    <cellStyle name="40% - Accent1 3 2 2" xfId="9162" xr:uid="{D57A2943-597E-43FF-BEC3-A6538ED5C370}"/>
    <cellStyle name="40% - Accent1 3 2 2 2" xfId="45819" xr:uid="{E15472B4-6B90-4479-83CD-25E0A0FCC192}"/>
    <cellStyle name="40% - Accent1 3 2 2_Apart tables" xfId="49850" xr:uid="{C89B289F-270F-4C54-A8AF-570CA08750B1}"/>
    <cellStyle name="40% - Accent1 3 2 3" xfId="45818" xr:uid="{963C81C4-305C-461B-9D41-FB6D36C8B11E}"/>
    <cellStyle name="40% - Accent1 3 2_2. Property deals" xfId="9163" xr:uid="{B2AD6B1F-C270-4911-A023-98B39B02EE8F}"/>
    <cellStyle name="40% - Accent1 3 3" xfId="9164" xr:uid="{946664F4-0D8B-4C1D-907A-73315BB866FA}"/>
    <cellStyle name="40% - Accent1 3 3 2" xfId="45820" xr:uid="{31EE27B2-4620-4027-AE25-22DFBFA94927}"/>
    <cellStyle name="40% - Accent1 3 3_Apart tables" xfId="49851" xr:uid="{3F81B614-563B-43A8-A0F0-88AA49832644}"/>
    <cellStyle name="40% - Accent1 3 4" xfId="31919" xr:uid="{03D2FAC9-6553-4284-9CA8-03BE492DCC72}"/>
    <cellStyle name="40% - Accent1 3 5" xfId="39554" xr:uid="{B4692B4F-AEC0-4B1A-9BE3-1B39821967F9}"/>
    <cellStyle name="40% - Accent1 3 6" xfId="39597" xr:uid="{D36A41DF-6D75-4EC0-A6C0-62CA291016A1}"/>
    <cellStyle name="40% - Accent1 3 7" xfId="45817" xr:uid="{5AC2C0E7-7723-4E6B-BB86-48275D07F4C2}"/>
    <cellStyle name="40% - Accent1 3_2. Property deals" xfId="9165" xr:uid="{B5CD48E7-A2AE-4E91-A2A2-213A614BA5A2}"/>
    <cellStyle name="40% - Accent1 30" xfId="50870" xr:uid="{861E7553-EC59-4B26-AEBA-A33C4AD57C28}"/>
    <cellStyle name="40% - Accent1 30 2" xfId="50871" xr:uid="{20762F9D-6070-4121-B890-40816AE4350F}"/>
    <cellStyle name="40% - Accent1 31" xfId="50872" xr:uid="{00BDEB57-AA94-4F55-845F-F852F0A44757}"/>
    <cellStyle name="40% - Accent1 31 2" xfId="50873" xr:uid="{CBE50CD5-E499-4E59-B1EF-A14BD3634DB5}"/>
    <cellStyle name="40% - Accent1 32" xfId="50874" xr:uid="{76F39C90-3938-432C-A0C6-2BC9A8704022}"/>
    <cellStyle name="40% - Accent1 32 2" xfId="50875" xr:uid="{316E08BB-1C9E-403D-A200-EF100DDEF669}"/>
    <cellStyle name="40% - Accent1 33" xfId="50876" xr:uid="{2A0B7833-084D-47FC-9B71-9039F2CA0013}"/>
    <cellStyle name="40% - Accent1 34" xfId="50877" xr:uid="{B38FA570-5035-481E-8EED-58E5D357F856}"/>
    <cellStyle name="40% - Accent1 35" xfId="50878" xr:uid="{2D03A4DD-DFFF-4DAC-A044-385925AABD70}"/>
    <cellStyle name="40% - Accent1 36" xfId="50879" xr:uid="{57C6AABC-084B-431C-AD4F-6E4F0E44F978}"/>
    <cellStyle name="40% - Accent1 37" xfId="50880" xr:uid="{0EB4ADE0-0EC4-43D0-8272-17EC4E297308}"/>
    <cellStyle name="40% - Accent1 38" xfId="50881" xr:uid="{CDA9FB63-7EE2-41BE-9A9E-8BFB05039818}"/>
    <cellStyle name="40% - Accent1 39" xfId="50882" xr:uid="{DCE7F1F5-6515-4C34-95F5-582C90857F0D}"/>
    <cellStyle name="40% - Accent1 4" xfId="417" xr:uid="{696DC7D2-43AB-4933-9B37-C54A249531F9}"/>
    <cellStyle name="40% - Accent1 4 2" xfId="9166" xr:uid="{1E08E329-AE89-435F-AA16-886B9BA54239}"/>
    <cellStyle name="40% - Accent1 4 2 2" xfId="45822" xr:uid="{AC0E4C76-2378-411D-97BF-F50074EBBB4A}"/>
    <cellStyle name="40% - Accent1 4 2_Apart tables" xfId="49852" xr:uid="{237D08C5-72CF-4F96-883B-9FD4E8DB81B4}"/>
    <cellStyle name="40% - Accent1 4 3" xfId="45821" xr:uid="{DFF92398-946A-4C64-A1C4-358FE6F7FCBE}"/>
    <cellStyle name="40% - Accent1 4 3 2" xfId="50883" xr:uid="{3584248A-0851-48B3-926E-A3B73E3B25B6}"/>
    <cellStyle name="40% - Accent1 4 3_Apart tables" xfId="52505" xr:uid="{04FD70A1-384A-4D65-8003-C2993CFD5B07}"/>
    <cellStyle name="40% - Accent1 4_2. Property deals" xfId="9167" xr:uid="{6E5A2C46-151F-4256-9CC0-588180E5F791}"/>
    <cellStyle name="40% - Accent1 40" xfId="50884" xr:uid="{B11B602C-1588-4AEC-9E22-586AFB5EC6B5}"/>
    <cellStyle name="40% - Accent1 41" xfId="50885" xr:uid="{D498D8CD-8F9D-459F-B08A-49A4BEC5FB28}"/>
    <cellStyle name="40% - Accent1 42" xfId="53227" xr:uid="{93859A1C-7438-414C-95D3-1D945D86CBCB}"/>
    <cellStyle name="40% - Accent1 5" xfId="418" xr:uid="{F8B70F6F-B609-478E-B661-DFD8E8246F7E}"/>
    <cellStyle name="40% - Accent1 5 2" xfId="50886" xr:uid="{ACD27EF8-5938-4CB0-86FA-4614D4D999D2}"/>
    <cellStyle name="40% - Accent1 5 3" xfId="50887" xr:uid="{D41164D4-81DE-443C-A700-1C91144B615B}"/>
    <cellStyle name="40% - Accent1 6" xfId="419" xr:uid="{A5C68917-E580-41D5-9D83-218CA8F73A2E}"/>
    <cellStyle name="40% - Accent1 6 2" xfId="50888" xr:uid="{F75F3D0B-7475-448A-A8A8-65A9F7926089}"/>
    <cellStyle name="40% - Accent1 6 3" xfId="50889" xr:uid="{711C42A5-F079-47A6-8968-60A41D7BB004}"/>
    <cellStyle name="40% - Accent1 7" xfId="420" xr:uid="{B728A25A-1D57-40A4-96BE-E9A629680985}"/>
    <cellStyle name="40% - Accent1 7 2" xfId="50890" xr:uid="{3FE82656-711E-4AEB-9C0B-069F1D54E47C}"/>
    <cellStyle name="40% - Accent1 7 3" xfId="50891" xr:uid="{77476763-6282-41A3-AC34-8AADC2503C09}"/>
    <cellStyle name="40% - Accent1 7 4" xfId="50892" xr:uid="{E1A25644-6F46-491C-96B1-54B10DB0C52A}"/>
    <cellStyle name="40% - Accent1 8" xfId="421" xr:uid="{27304BCA-1820-4004-BD05-B40A2E48572A}"/>
    <cellStyle name="40% - Accent1 8 2" xfId="50893" xr:uid="{CAB371C8-E90A-41EF-9AA1-53BA1BB2C573}"/>
    <cellStyle name="40% - Accent1 8 3" xfId="50894" xr:uid="{8E653BAA-E0C8-4667-802B-05BC05D5FB0B}"/>
    <cellStyle name="40% - Accent1 8 4" xfId="50895" xr:uid="{3A59E9FC-C09A-4A90-8BC2-8CF477D822F4}"/>
    <cellStyle name="40% - Accent1 9" xfId="422" xr:uid="{44153683-28FB-494D-A49A-52247151F0AA}"/>
    <cellStyle name="40% - Accent1 9 2" xfId="50896" xr:uid="{9EE507A0-D4FB-46ED-B358-6E06B4DE2BE4}"/>
    <cellStyle name="40% - Accent1 9 3" xfId="50897" xr:uid="{6B1740F4-1B84-4AC4-BDE9-56A59CCB61A0}"/>
    <cellStyle name="40% - Accent1 9 4" xfId="50898" xr:uid="{52BEC537-A1B2-43B9-BB24-A88C0127A304}"/>
    <cellStyle name="40% - Accent2" xfId="23" builtinId="35" customBuiltin="1"/>
    <cellStyle name="40% - Accent2 10" xfId="39616" xr:uid="{61A0CF0F-F322-4415-9278-110194798B7F}"/>
    <cellStyle name="40% - Accent2 10 2" xfId="47733" xr:uid="{D9AE3C22-8BAF-4777-9C85-7D8B8EC032F4}"/>
    <cellStyle name="40% - Accent2 10_Apart tables" xfId="52506" xr:uid="{52CE7DB2-2899-4217-A31A-D0FD370A36B3}"/>
    <cellStyle name="40% - Accent2 11" xfId="50899" xr:uid="{3EB61912-61A5-426C-A888-63DFDFD5D081}"/>
    <cellStyle name="40% - Accent2 11 2" xfId="50900" xr:uid="{10E2D26C-B830-45CE-9FD5-9774ED5D39F6}"/>
    <cellStyle name="40% - Accent2 12" xfId="50901" xr:uid="{65C12C5B-2F7D-47A3-9C4A-372CCBACAF67}"/>
    <cellStyle name="40% - Accent2 12 2" xfId="50902" xr:uid="{2362FA5C-2E42-413C-9856-5324B7672848}"/>
    <cellStyle name="40% - Accent2 13" xfId="50903" xr:uid="{B0DEED4C-58D7-48B5-AB5E-8451197109E4}"/>
    <cellStyle name="40% - Accent2 13 2" xfId="50904" xr:uid="{68C8CA99-99D7-441D-BB2F-ADF1ACCD5050}"/>
    <cellStyle name="40% - Accent2 14" xfId="50905" xr:uid="{1CA92F50-658A-4E25-9FB9-AF353B61FBB3}"/>
    <cellStyle name="40% - Accent2 14 2" xfId="50906" xr:uid="{69892415-91C6-49D5-BC93-46FBF0A765D4}"/>
    <cellStyle name="40% - Accent2 15" xfId="50907" xr:uid="{A05ADE6F-75B5-4858-B7A7-4C48A6684EE7}"/>
    <cellStyle name="40% - Accent2 15 2" xfId="50908" xr:uid="{800B8D26-88F1-4F8B-AABF-B22A11D3D67B}"/>
    <cellStyle name="40% - Accent2 16" xfId="50909" xr:uid="{00E90AD9-FC90-4CF6-A9E3-EF6EA394F09A}"/>
    <cellStyle name="40% - Accent2 16 2" xfId="50910" xr:uid="{166D5C2B-03F6-4FD5-99B8-AF8B24B94AB9}"/>
    <cellStyle name="40% - Accent2 17" xfId="50911" xr:uid="{7DED3DC8-C84E-477C-8FFF-A95AB939BBED}"/>
    <cellStyle name="40% - Accent2 17 2" xfId="50912" xr:uid="{83513A7D-714B-4D8B-837D-A69B129F1D33}"/>
    <cellStyle name="40% - Accent2 18" xfId="50913" xr:uid="{122BBAA3-52A7-4E32-A372-1E24AB43E431}"/>
    <cellStyle name="40% - Accent2 18 2" xfId="50914" xr:uid="{3BAC6827-97DE-4DA2-93DD-7A9DE9DA54E8}"/>
    <cellStyle name="40% - Accent2 19" xfId="50915" xr:uid="{31BDA5BC-FBAB-4BF5-8007-9177843D284B}"/>
    <cellStyle name="40% - Accent2 19 2" xfId="50916" xr:uid="{15F9E287-AD66-4111-85D6-F6B4A7F6686B}"/>
    <cellStyle name="40% - Accent2 2" xfId="74" xr:uid="{3E7F332F-AC04-49E4-AFD8-7F6FE1CA5F72}"/>
    <cellStyle name="40% - Accent2 2 10" xfId="9168" xr:uid="{32C65BF4-92D9-4B67-8E58-9D9603AAB16E}"/>
    <cellStyle name="40% - Accent2 2 10 2" xfId="47734" xr:uid="{3B206240-B0DB-4A0B-87B7-8EBE561757E5}"/>
    <cellStyle name="40% - Accent2 2 10_ICR" xfId="49092" xr:uid="{C98AAD5E-D86F-43F4-A813-A6C82AA6B01E}"/>
    <cellStyle name="40% - Accent2 2 11" xfId="37212" xr:uid="{12DB8C0D-EFED-49FB-B6F6-CAD2DD34DD8B}"/>
    <cellStyle name="40% - Accent2 2 12" xfId="42195" xr:uid="{D2A7EC12-E9AC-4DA5-94C9-12289C64DA61}"/>
    <cellStyle name="40% - Accent2 2 2" xfId="423" xr:uid="{F33E1451-542E-42B4-AFBE-60714156DA9B}"/>
    <cellStyle name="40% - Accent2 2 2 2" xfId="31920" xr:uid="{79FECB25-8D40-4731-8BB6-66C56B6B5E8C}"/>
    <cellStyle name="40% - Accent2 2 2 2 2" xfId="50917" xr:uid="{1A226677-029F-4E47-A91F-89F81D1A7968}"/>
    <cellStyle name="40% - Accent2 2 2 2 3" xfId="50918" xr:uid="{CE57D851-9791-4638-91BE-66BFC860A9CD}"/>
    <cellStyle name="40% - Accent2 2 2 2_Apart tables" xfId="52507" xr:uid="{E19811A0-0A79-40DC-A8C1-C13EBC8633DC}"/>
    <cellStyle name="40% - Accent2 2 2 3" xfId="50919" xr:uid="{4A2A47D4-8DBF-432E-883D-60ED4734D645}"/>
    <cellStyle name="40% - Accent2 2 2 4" xfId="50920" xr:uid="{83B646BB-F584-48EE-8952-AE19862B82EC}"/>
    <cellStyle name="40% - Accent2 2 2 5" xfId="50921" xr:uid="{0CCA7A26-2282-41B3-8852-FB0959327FD8}"/>
    <cellStyle name="40% - Accent2 2 2_B14 liquidity" xfId="44874" xr:uid="{BA140C0D-13B9-4AEB-86D9-AE01418D614B}"/>
    <cellStyle name="40% - Accent2 2 3" xfId="424" xr:uid="{05C92755-4C64-43E4-B7EA-C8063141F15E}"/>
    <cellStyle name="40% - Accent2 2 3 2" xfId="50922" xr:uid="{AAE456C3-CC33-4505-AA61-DF7635A2B7EE}"/>
    <cellStyle name="40% - Accent2 2 3 3" xfId="50923" xr:uid="{AA478BB2-8E6A-473E-B316-A7478CDDE2B9}"/>
    <cellStyle name="40% - Accent2 2 4" xfId="425" xr:uid="{47446482-3555-45DF-B82D-735FB59F6204}"/>
    <cellStyle name="40% - Accent2 2 4 2" xfId="50924" xr:uid="{2BC25D14-9C86-4712-9CEC-E4E19F040A83}"/>
    <cellStyle name="40% - Accent2 2 5" xfId="426" xr:uid="{8998DC7B-9EA3-40E7-87BA-230B41B466A7}"/>
    <cellStyle name="40% - Accent2 2 6" xfId="427" xr:uid="{DFF78AE3-F2F2-40B8-A474-151CFF2BA870}"/>
    <cellStyle name="40% - Accent2 2 7" xfId="428" xr:uid="{F301BAE7-0C84-48D9-8692-44C7E87674F6}"/>
    <cellStyle name="40% - Accent2 2 8" xfId="429" xr:uid="{9BBAEC53-F834-4615-83BF-F4B020A2058D}"/>
    <cellStyle name="40% - Accent2 2 9" xfId="430" xr:uid="{F72A7792-AB48-4AEF-AFE4-C031C438BAD0}"/>
    <cellStyle name="40% - Accent2 2 9 2" xfId="9169" xr:uid="{631C6EDC-10CE-486C-BD56-317BB5DB2A0A}"/>
    <cellStyle name="40% - Accent2 2 9 3" xfId="45836" xr:uid="{ADAFFEA6-3375-479D-86C5-505FE5A26B39}"/>
    <cellStyle name="40% - Accent2 2 9_1" xfId="50925" xr:uid="{EFD4842E-28ED-4EAB-9F8D-6E7E2C1EC8E0}"/>
    <cellStyle name="40% - Accent2 2_3. Loans" xfId="9170" xr:uid="{6DCEDD83-C63E-468E-A116-17D374EB4C1E}"/>
    <cellStyle name="40% - Accent2 20" xfId="50926" xr:uid="{67009709-DF79-4E15-A425-F36A46638C24}"/>
    <cellStyle name="40% - Accent2 20 2" xfId="50927" xr:uid="{40EA4BCF-60DD-41EA-A5CB-96D2EB6C07FA}"/>
    <cellStyle name="40% - Accent2 21" xfId="50928" xr:uid="{5E11BECE-D5E2-4468-93C2-B33AE0364BC5}"/>
    <cellStyle name="40% - Accent2 21 2" xfId="50929" xr:uid="{EF0DF245-D235-41CF-A821-0A1ABFDD692D}"/>
    <cellStyle name="40% - Accent2 22" xfId="50930" xr:uid="{685DF959-923D-4AC0-A255-6FA0DE191AFF}"/>
    <cellStyle name="40% - Accent2 22 2" xfId="50931" xr:uid="{A6C862F6-7FB9-469B-872A-07AF130F459B}"/>
    <cellStyle name="40% - Accent2 23" xfId="50932" xr:uid="{5159F858-136B-43F2-A1DB-9FB42D366E26}"/>
    <cellStyle name="40% - Accent2 23 2" xfId="50933" xr:uid="{637B6938-4F95-4C9E-A6BE-34D7D3DA1B0B}"/>
    <cellStyle name="40% - Accent2 24" xfId="50934" xr:uid="{125D49DA-5299-4E95-B306-1407E90D7AD6}"/>
    <cellStyle name="40% - Accent2 24 2" xfId="50935" xr:uid="{4C62FB81-FE0B-42F0-930C-A71CBBE095AC}"/>
    <cellStyle name="40% - Accent2 25" xfId="50936" xr:uid="{141B8E38-BC9A-48CC-ADB4-3DC432133808}"/>
    <cellStyle name="40% - Accent2 25 2" xfId="50937" xr:uid="{5BC72A28-79D0-4A05-AF03-9D03852B551C}"/>
    <cellStyle name="40% - Accent2 26" xfId="50938" xr:uid="{376BA00E-2E3D-4E9F-8F60-E5A34CFE96C6}"/>
    <cellStyle name="40% - Accent2 26 2" xfId="50939" xr:uid="{D74F5244-D831-449D-B5D1-6A51AF520E74}"/>
    <cellStyle name="40% - Accent2 27" xfId="50940" xr:uid="{E2F286A8-56D6-4863-B036-D8A7901E9434}"/>
    <cellStyle name="40% - Accent2 27 2" xfId="50941" xr:uid="{9FB5391B-B266-4299-85FC-2DDA16D0C678}"/>
    <cellStyle name="40% - Accent2 28" xfId="50942" xr:uid="{EF4E70A1-7854-4CE2-903E-F625BE8C917E}"/>
    <cellStyle name="40% - Accent2 28 2" xfId="50943" xr:uid="{9A346380-3163-422E-A1E4-BD9A8F7A3B0F}"/>
    <cellStyle name="40% - Accent2 29" xfId="50944" xr:uid="{003C7396-61FF-47FB-9F1C-8D610946819F}"/>
    <cellStyle name="40% - Accent2 29 2" xfId="50945" xr:uid="{92FAE1B9-0DF8-44F3-B299-B749DAAAA621}"/>
    <cellStyle name="40% - Accent2 3" xfId="431" xr:uid="{656E2E73-184C-45FD-9700-90D628C69877}"/>
    <cellStyle name="40% - Accent2 3 2" xfId="432" xr:uid="{D87F7437-D0D0-4CED-A924-20993722ABCE}"/>
    <cellStyle name="40% - Accent2 3 2 2" xfId="9171" xr:uid="{ED2ACAFF-06ED-47CD-BBAB-7428A99574D1}"/>
    <cellStyle name="40% - Accent2 3 2 2 2" xfId="45839" xr:uid="{867F9EDF-45B9-4219-98C6-AEC9AC5DF9D4}"/>
    <cellStyle name="40% - Accent2 3 2 2_Apart tables" xfId="49853" xr:uid="{CF538FFC-8E93-4B20-9087-93FA298DE7F5}"/>
    <cellStyle name="40% - Accent2 3 2 3" xfId="45838" xr:uid="{18F9CFA1-0BB9-4580-B600-6C3A0A591970}"/>
    <cellStyle name="40% - Accent2 3 2_2. Property deals" xfId="9172" xr:uid="{5B4E0BC9-8B4F-4FBE-AB93-3895794BD697}"/>
    <cellStyle name="40% - Accent2 3 3" xfId="9173" xr:uid="{4D455A3D-3D24-4B64-99DB-CC61E35A5510}"/>
    <cellStyle name="40% - Accent2 3 3 2" xfId="45840" xr:uid="{702E3061-37A9-4409-86DA-F2BE8852C357}"/>
    <cellStyle name="40% - Accent2 3 3_Apart tables" xfId="49854" xr:uid="{3E6D5A2C-ACFA-4795-83C5-3ECD90CEB73D}"/>
    <cellStyle name="40% - Accent2 3 4" xfId="31921" xr:uid="{F1E8FC76-ED76-4536-BB0E-BE9FF63D0843}"/>
    <cellStyle name="40% - Accent2 3 5" xfId="39555" xr:uid="{5EB60D79-3CC2-444A-B77B-77FE62EA809C}"/>
    <cellStyle name="40% - Accent2 3 6" xfId="39598" xr:uid="{C51E63C6-0920-4055-9233-872492E2CD44}"/>
    <cellStyle name="40% - Accent2 3 7" xfId="45837" xr:uid="{4ECE2724-5261-4C21-BAB6-FB0F187FB4B1}"/>
    <cellStyle name="40% - Accent2 3_2. Property deals" xfId="9174" xr:uid="{F5CC5167-DF8A-45EA-A1BD-53A0DB5379F2}"/>
    <cellStyle name="40% - Accent2 30" xfId="50946" xr:uid="{DBADDEE9-0A68-46CD-BA89-9E8F9B38D4C5}"/>
    <cellStyle name="40% - Accent2 30 2" xfId="50947" xr:uid="{CCCBEA65-7CB3-4396-B4EE-55FDF790982C}"/>
    <cellStyle name="40% - Accent2 31" xfId="50948" xr:uid="{A4EF5FC5-C78F-44CC-833D-3CFB59FDD064}"/>
    <cellStyle name="40% - Accent2 31 2" xfId="50949" xr:uid="{5B0173FD-7D98-4220-9BFC-8984796842B3}"/>
    <cellStyle name="40% - Accent2 32" xfId="50950" xr:uid="{D4797544-D338-4259-AE8F-49286C09F2C1}"/>
    <cellStyle name="40% - Accent2 32 2" xfId="50951" xr:uid="{513CDF5C-F1FF-46BF-B3D6-FB5C1F5746EC}"/>
    <cellStyle name="40% - Accent2 33" xfId="50952" xr:uid="{0C39090B-7AE4-48BE-98EA-D32CD011AACC}"/>
    <cellStyle name="40% - Accent2 34" xfId="50953" xr:uid="{D27868E8-BE31-4C47-9E44-D56DC7AFD909}"/>
    <cellStyle name="40% - Accent2 35" xfId="50954" xr:uid="{71F2E761-EE6D-4B02-AC22-FBA46693D92D}"/>
    <cellStyle name="40% - Accent2 36" xfId="50955" xr:uid="{287B3308-8371-4E98-89AE-8341E2FFE53E}"/>
    <cellStyle name="40% - Accent2 37" xfId="50956" xr:uid="{9178E359-E9C3-487F-ADE4-584DF840E792}"/>
    <cellStyle name="40% - Accent2 38" xfId="50957" xr:uid="{8B9322CF-6C28-463F-9FED-681CE74AC8DC}"/>
    <cellStyle name="40% - Accent2 39" xfId="50958" xr:uid="{549B660D-4614-4357-87E7-94FBD1EE0A2F}"/>
    <cellStyle name="40% - Accent2 4" xfId="433" xr:uid="{12B83F90-190B-4218-A7C8-9C3D78365A8C}"/>
    <cellStyle name="40% - Accent2 4 2" xfId="9175" xr:uid="{80130D30-1FA6-4EC1-8652-3D7622A01842}"/>
    <cellStyle name="40% - Accent2 4 2 2" xfId="45842" xr:uid="{6E83F964-B07D-4F0A-AFE7-160A5515AA71}"/>
    <cellStyle name="40% - Accent2 4 2_Apart tables" xfId="49855" xr:uid="{4AD5A6A7-0031-4004-A28C-4A4458B3155E}"/>
    <cellStyle name="40% - Accent2 4 3" xfId="45841" xr:uid="{27A401E0-62CD-4472-95D3-3E0F4F3C05C2}"/>
    <cellStyle name="40% - Accent2 4 3 2" xfId="50959" xr:uid="{9FA54B26-6FD8-463B-9343-5C694FFCA9CD}"/>
    <cellStyle name="40% - Accent2 4 3_Apart tables" xfId="52508" xr:uid="{15660D7A-E8FC-4B94-89E2-46DE14DF1A9B}"/>
    <cellStyle name="40% - Accent2 4_2. Property deals" xfId="9176" xr:uid="{5FCDAAFD-9E86-43B2-BBDA-989F146DA3E6}"/>
    <cellStyle name="40% - Accent2 40" xfId="50960" xr:uid="{9810197B-0893-4DC6-AF10-D59BA7F75A69}"/>
    <cellStyle name="40% - Accent2 41" xfId="50961" xr:uid="{1015A246-DBFE-4A2A-A8E6-9E598CC7226A}"/>
    <cellStyle name="40% - Accent2 42" xfId="53231" xr:uid="{24E2997D-2B66-428F-B0E2-46E2FAFCA5DF}"/>
    <cellStyle name="40% - Accent2 5" xfId="434" xr:uid="{B4FCDD9F-91E7-454F-8D1A-1AD6D219F1B4}"/>
    <cellStyle name="40% - Accent2 5 2" xfId="50962" xr:uid="{9426D967-7470-48A3-A503-F4D2A1134629}"/>
    <cellStyle name="40% - Accent2 5 3" xfId="50963" xr:uid="{A624323A-8125-4991-BDD9-D84DB4B6D186}"/>
    <cellStyle name="40% - Accent2 6" xfId="435" xr:uid="{436219BC-2E94-4FC1-9C17-50B03FEC480F}"/>
    <cellStyle name="40% - Accent2 6 2" xfId="50964" xr:uid="{B195AF53-56C4-4628-851C-BDFC2F61A2E3}"/>
    <cellStyle name="40% - Accent2 6 3" xfId="50965" xr:uid="{D9C7726F-7B96-4860-81C2-9D2415D7A506}"/>
    <cellStyle name="40% - Accent2 7" xfId="436" xr:uid="{2849170F-AA45-46E2-8088-6C970A4AD77E}"/>
    <cellStyle name="40% - Accent2 7 2" xfId="50966" xr:uid="{49E3A027-0E18-4DE5-A03D-7A460FEF7D4C}"/>
    <cellStyle name="40% - Accent2 7 3" xfId="50967" xr:uid="{39072DC4-BC98-455A-A478-36DE4899EBED}"/>
    <cellStyle name="40% - Accent2 7 4" xfId="50968" xr:uid="{BCC3B591-401E-415D-BA7D-4A0FDF9513DC}"/>
    <cellStyle name="40% - Accent2 8" xfId="437" xr:uid="{4515F7A9-29D5-43E2-BABB-0CE4FD488A26}"/>
    <cellStyle name="40% - Accent2 8 2" xfId="50969" xr:uid="{7B1AF362-4A1D-4CB5-9EBA-DDC1B4ED867D}"/>
    <cellStyle name="40% - Accent2 8 3" xfId="50970" xr:uid="{B558C32B-92CD-4AAF-AEC5-315DD98A86A0}"/>
    <cellStyle name="40% - Accent2 8 4" xfId="50971" xr:uid="{FC8381F0-4594-4FD4-93D5-CB63544429D8}"/>
    <cellStyle name="40% - Accent2 9" xfId="438" xr:uid="{2B918D5A-7A3C-4F61-AF2C-A7B895A193E0}"/>
    <cellStyle name="40% - Accent2 9 2" xfId="50972" xr:uid="{EA585911-737B-4032-8F9B-A57626A1C5D9}"/>
    <cellStyle name="40% - Accent2 9 3" xfId="50973" xr:uid="{1BBE3775-DCCF-4597-AA7B-400D1F2D6B51}"/>
    <cellStyle name="40% - Accent2 9 4" xfId="50974" xr:uid="{B5C0C881-1F11-46A3-9325-84980072E78E}"/>
    <cellStyle name="40% - Accent3" xfId="26" builtinId="39" customBuiltin="1"/>
    <cellStyle name="40% - Accent3 10" xfId="39617" xr:uid="{1194A6C1-D542-4401-9D02-B508B901C863}"/>
    <cellStyle name="40% - Accent3 10 2" xfId="47735" xr:uid="{A6EDA420-ECB3-4B27-B7C9-94189239D397}"/>
    <cellStyle name="40% - Accent3 10_Apart tables" xfId="52509" xr:uid="{1D3F97FE-6651-48E1-8FEB-39427A0F1AF5}"/>
    <cellStyle name="40% - Accent3 11" xfId="50975" xr:uid="{FED64770-5CC0-4D5E-8041-7250D4C0644D}"/>
    <cellStyle name="40% - Accent3 11 2" xfId="50976" xr:uid="{C13A7697-92F8-4213-A576-F2BAC84FAFFF}"/>
    <cellStyle name="40% - Accent3 12" xfId="50977" xr:uid="{0F562AD9-EB8F-429A-A051-F987125E6007}"/>
    <cellStyle name="40% - Accent3 12 2" xfId="50978" xr:uid="{20E1F4F9-44D4-41BC-AF40-D4E03035BBA7}"/>
    <cellStyle name="40% - Accent3 13" xfId="50979" xr:uid="{94581CA5-5A66-4E30-BFA9-D93A5B6252C4}"/>
    <cellStyle name="40% - Accent3 13 2" xfId="50980" xr:uid="{4662D4D0-6632-48FD-9146-09D56B109A27}"/>
    <cellStyle name="40% - Accent3 14" xfId="50981" xr:uid="{76D9F05B-B6E2-4505-BDA6-28E53E56B2C5}"/>
    <cellStyle name="40% - Accent3 14 2" xfId="50982" xr:uid="{04633B66-1310-4256-8696-4082DD855D61}"/>
    <cellStyle name="40% - Accent3 15" xfId="50983" xr:uid="{D9BF0B8E-EFEE-4C6C-8724-144998EB7E17}"/>
    <cellStyle name="40% - Accent3 15 2" xfId="50984" xr:uid="{CB859F49-1438-40D2-AEF0-EF47A5BEAC5B}"/>
    <cellStyle name="40% - Accent3 16" xfId="50985" xr:uid="{55168123-C18A-4656-925D-9082296A1314}"/>
    <cellStyle name="40% - Accent3 16 2" xfId="50986" xr:uid="{CFAAA076-73C2-4F16-A13B-58F8FF4943EB}"/>
    <cellStyle name="40% - Accent3 17" xfId="50987" xr:uid="{F6E67D5E-B704-4CE3-8446-269F7846CE4D}"/>
    <cellStyle name="40% - Accent3 17 2" xfId="50988" xr:uid="{A82ACF76-51D1-422F-AA78-72EC6640C74E}"/>
    <cellStyle name="40% - Accent3 18" xfId="50989" xr:uid="{B7ED396D-E1DF-4B22-975D-246EDF27DFFE}"/>
    <cellStyle name="40% - Accent3 18 2" xfId="50990" xr:uid="{B7CFAA5E-E180-4170-B100-2A0927F03A6A}"/>
    <cellStyle name="40% - Accent3 19" xfId="50991" xr:uid="{B8F204BC-0505-4267-BF2B-6D66F7F451E1}"/>
    <cellStyle name="40% - Accent3 19 2" xfId="50992" xr:uid="{03A57EC3-EEB2-4856-BD8B-DE1652D9872C}"/>
    <cellStyle name="40% - Accent3 2" xfId="75" xr:uid="{3C7EFDB3-2A29-47A2-904C-741381FC475C}"/>
    <cellStyle name="40% - Accent3 2 10" xfId="9177" xr:uid="{E7AAB061-B80F-48CD-99CC-9063B084A95F}"/>
    <cellStyle name="40% - Accent3 2 10 2" xfId="47736" xr:uid="{EFC4D132-0D79-44C3-8C97-A54DFD8C1F19}"/>
    <cellStyle name="40% - Accent3 2 10_ICR" xfId="49093" xr:uid="{28FF887E-77EB-48B6-A81A-34580523F266}"/>
    <cellStyle name="40% - Accent3 2 11" xfId="37213" xr:uid="{928F239B-1C89-4B1B-9F89-454AE0B48C04}"/>
    <cellStyle name="40% - Accent3 2 12" xfId="42196" xr:uid="{D1C82E19-9877-4FD3-87F3-38384EF3E95E}"/>
    <cellStyle name="40% - Accent3 2 2" xfId="439" xr:uid="{9460DC0C-EE49-4CE2-8556-EC74C06A7EA2}"/>
    <cellStyle name="40% - Accent3 2 2 2" xfId="31922" xr:uid="{65F7A5EE-5B40-4956-98B0-081B24C2FA2F}"/>
    <cellStyle name="40% - Accent3 2 2 2 2" xfId="50993" xr:uid="{00F0678F-9B6B-4AC1-8DC1-5ED76D8A819D}"/>
    <cellStyle name="40% - Accent3 2 2 2 3" xfId="50994" xr:uid="{FCD052FA-D7CF-4F76-BECC-0FC76CC49C88}"/>
    <cellStyle name="40% - Accent3 2 2 2_Apart tables" xfId="52510" xr:uid="{D0141699-5FB4-4BBE-87FC-6548B7134BC5}"/>
    <cellStyle name="40% - Accent3 2 2 3" xfId="50995" xr:uid="{FD1EC59F-A2CC-48C4-B299-24C5D5EAAC06}"/>
    <cellStyle name="40% - Accent3 2 2 4" xfId="50996" xr:uid="{FC93C3B1-17A3-4904-B1B1-FBF299BB65B0}"/>
    <cellStyle name="40% - Accent3 2 2 5" xfId="50997" xr:uid="{F7AB005A-9C47-4224-B646-4B645A10AE16}"/>
    <cellStyle name="40% - Accent3 2 2_B14 liquidity" xfId="44875" xr:uid="{253A1E7A-1C26-45A8-85EE-ED2028657154}"/>
    <cellStyle name="40% - Accent3 2 3" xfId="440" xr:uid="{42F86F23-CD04-41F5-976D-2E3E86929F24}"/>
    <cellStyle name="40% - Accent3 2 3 2" xfId="50998" xr:uid="{36404C06-E90B-4D66-A61C-6D52DF7F9755}"/>
    <cellStyle name="40% - Accent3 2 3 3" xfId="50999" xr:uid="{4441F372-0669-485E-94C6-CCDE6CDE4B0F}"/>
    <cellStyle name="40% - Accent3 2 4" xfId="441" xr:uid="{11642AD0-2EA9-4237-9460-990F55FA8A50}"/>
    <cellStyle name="40% - Accent3 2 4 2" xfId="51000" xr:uid="{F5B00C46-E1B6-48B9-AB43-5B1F6C35067D}"/>
    <cellStyle name="40% - Accent3 2 5" xfId="442" xr:uid="{39FF1ED9-D581-4C59-8CC4-BA28D6744ACF}"/>
    <cellStyle name="40% - Accent3 2 6" xfId="443" xr:uid="{0F3FAE71-E99A-47E7-9D18-869C3368E423}"/>
    <cellStyle name="40% - Accent3 2 7" xfId="444" xr:uid="{46C1D31A-1D70-42D6-919E-438B4B38A7A5}"/>
    <cellStyle name="40% - Accent3 2 8" xfId="445" xr:uid="{C3D4BAF9-AC4A-4292-937D-E0CB4AC1B015}"/>
    <cellStyle name="40% - Accent3 2 9" xfId="446" xr:uid="{312B267C-FF8C-4AFF-BCA5-05FDDAFF00E9}"/>
    <cellStyle name="40% - Accent3 2 9 2" xfId="9178" xr:uid="{09745E10-75A1-41BE-AEB7-B92C64963943}"/>
    <cellStyle name="40% - Accent3 2 9 3" xfId="45856" xr:uid="{B07B8247-0DF6-44DA-AEE9-B41A35D39816}"/>
    <cellStyle name="40% - Accent3 2 9_1" xfId="51001" xr:uid="{DF2CDEAF-A60A-4ED7-9E0A-F002843E9F43}"/>
    <cellStyle name="40% - Accent3 2_3. Loans" xfId="9179" xr:uid="{668C5480-84A8-4207-8DEA-F4708F007756}"/>
    <cellStyle name="40% - Accent3 20" xfId="51002" xr:uid="{E365D580-60F6-447D-9A99-73FD26EDBFF4}"/>
    <cellStyle name="40% - Accent3 20 2" xfId="51003" xr:uid="{140240E3-F974-4EBD-8FC3-4E9081A9403A}"/>
    <cellStyle name="40% - Accent3 21" xfId="51004" xr:uid="{6AEB93F2-89EA-4242-B225-5328FE4EE4C2}"/>
    <cellStyle name="40% - Accent3 21 2" xfId="51005" xr:uid="{311B6860-430E-4B50-90CB-3A9538F39376}"/>
    <cellStyle name="40% - Accent3 22" xfId="51006" xr:uid="{6F6BDA97-4A73-4E44-A097-75C2E3E8ED4F}"/>
    <cellStyle name="40% - Accent3 22 2" xfId="51007" xr:uid="{BAF8D146-090E-416D-A7D1-EC8355B76EFB}"/>
    <cellStyle name="40% - Accent3 23" xfId="51008" xr:uid="{3656645D-1E16-455F-AAF4-BE121F52ED38}"/>
    <cellStyle name="40% - Accent3 23 2" xfId="51009" xr:uid="{0503FE6B-CACF-4EDE-9527-9C9FB32F5BE9}"/>
    <cellStyle name="40% - Accent3 24" xfId="51010" xr:uid="{3486F568-69EA-4480-8495-16E22406F905}"/>
    <cellStyle name="40% - Accent3 24 2" xfId="51011" xr:uid="{9F5F6784-3CF9-4341-A102-4116C7FC07BC}"/>
    <cellStyle name="40% - Accent3 25" xfId="51012" xr:uid="{68FF5B97-0BFD-442D-AE4B-BD78AC88F3C6}"/>
    <cellStyle name="40% - Accent3 25 2" xfId="51013" xr:uid="{E817759A-39A9-4B2C-84CE-AEA196452757}"/>
    <cellStyle name="40% - Accent3 26" xfId="51014" xr:uid="{569CDD59-0D70-4802-8D07-36CA69C2E768}"/>
    <cellStyle name="40% - Accent3 26 2" xfId="51015" xr:uid="{D5EACDEE-0D04-4305-888C-0EE05924F534}"/>
    <cellStyle name="40% - Accent3 27" xfId="51016" xr:uid="{6A96940E-439E-4DCB-8CDD-3E1D0424D3D8}"/>
    <cellStyle name="40% - Accent3 27 2" xfId="51017" xr:uid="{0C42CC05-D3C0-43F7-B0F6-86C9842BE5F3}"/>
    <cellStyle name="40% - Accent3 28" xfId="51018" xr:uid="{4EE4764A-32A1-46B4-A1C8-C920F8538792}"/>
    <cellStyle name="40% - Accent3 28 2" xfId="51019" xr:uid="{6B36238E-71B8-4F39-8F30-C9CDAB6DD6CE}"/>
    <cellStyle name="40% - Accent3 29" xfId="51020" xr:uid="{A73A0682-C8BF-4640-A58A-D06183C27DCF}"/>
    <cellStyle name="40% - Accent3 29 2" xfId="51021" xr:uid="{D7258CEF-1F30-4126-B1DC-B6337392D533}"/>
    <cellStyle name="40% - Accent3 3" xfId="447" xr:uid="{D862FEA0-686F-4A09-9C43-17C0C2EE7995}"/>
    <cellStyle name="40% - Accent3 3 2" xfId="448" xr:uid="{9FB40D05-04B5-42D7-8A75-EC417BC9CAD2}"/>
    <cellStyle name="40% - Accent3 3 2 2" xfId="9180" xr:uid="{235ED479-51F8-4A4A-A134-78BDC8A78A85}"/>
    <cellStyle name="40% - Accent3 3 2 2 2" xfId="45859" xr:uid="{D31D2F1A-41B4-4C61-8057-4421E437922B}"/>
    <cellStyle name="40% - Accent3 3 2 2_Apart tables" xfId="49856" xr:uid="{4E716777-ABAF-4D7C-B533-E788CEF06F1A}"/>
    <cellStyle name="40% - Accent3 3 2 3" xfId="45858" xr:uid="{6BEEF22A-14BD-4713-9EB7-E5DD7D6BC19C}"/>
    <cellStyle name="40% - Accent3 3 2_2. Property deals" xfId="9181" xr:uid="{902B8771-FDB3-4DB2-8932-D2227C526C18}"/>
    <cellStyle name="40% - Accent3 3 3" xfId="9182" xr:uid="{2EFE3C96-D94C-4E37-90A3-C66F27F02A4F}"/>
    <cellStyle name="40% - Accent3 3 3 2" xfId="45860" xr:uid="{6E235D3D-53C4-40D2-9A0A-43E501BF4217}"/>
    <cellStyle name="40% - Accent3 3 3_Apart tables" xfId="49857" xr:uid="{9A2C084C-F8DC-48D3-B747-AEAC25259CF0}"/>
    <cellStyle name="40% - Accent3 3 4" xfId="31923" xr:uid="{B1316427-AB78-4671-BD5E-2CCDBCCA8426}"/>
    <cellStyle name="40% - Accent3 3 4 2" xfId="51022" xr:uid="{F4E238C0-7B2F-400C-BEF1-D4F927530ECA}"/>
    <cellStyle name="40% - Accent3 3 4_Apart tables" xfId="52511" xr:uid="{AD1F09A8-3F86-42D1-8D22-C7D415303A03}"/>
    <cellStyle name="40% - Accent3 3 5" xfId="39556" xr:uid="{4532B939-F528-45E2-8C2F-00ED2FE91B5B}"/>
    <cellStyle name="40% - Accent3 3 6" xfId="39599" xr:uid="{B6AFDBE0-E944-4C71-B247-4171DD69F02F}"/>
    <cellStyle name="40% - Accent3 3 7" xfId="45857" xr:uid="{BC3EC53D-385E-4CFC-B442-9970641B7056}"/>
    <cellStyle name="40% - Accent3 3_2. Property deals" xfId="9183" xr:uid="{308E161B-6B7C-4C1D-A6E4-CD3C1D788B87}"/>
    <cellStyle name="40% - Accent3 30" xfId="51023" xr:uid="{58B0BAB9-C829-4699-8DB8-12100EF782E8}"/>
    <cellStyle name="40% - Accent3 30 2" xfId="51024" xr:uid="{104E80E9-954F-479A-A4BD-71CEA0245B95}"/>
    <cellStyle name="40% - Accent3 31" xfId="51025" xr:uid="{9834277A-ED16-4BDD-9E34-37E7527F7A3C}"/>
    <cellStyle name="40% - Accent3 31 2" xfId="51026" xr:uid="{A096AD2C-0D55-4B6B-8C10-6F39500A191E}"/>
    <cellStyle name="40% - Accent3 32" xfId="51027" xr:uid="{0A3DC22F-4012-4810-9D51-C46D0F2378B1}"/>
    <cellStyle name="40% - Accent3 32 2" xfId="51028" xr:uid="{1589AB06-C0AD-4217-AC46-4330DB245A11}"/>
    <cellStyle name="40% - Accent3 33" xfId="51029" xr:uid="{C3FB026D-05FE-4589-9645-B5E6E66987BE}"/>
    <cellStyle name="40% - Accent3 34" xfId="51030" xr:uid="{8BD1427D-9EA9-4E57-B428-58ACA69B1414}"/>
    <cellStyle name="40% - Accent3 35" xfId="51031" xr:uid="{2F7562C7-7D14-4446-9413-25E243A2C6FE}"/>
    <cellStyle name="40% - Accent3 36" xfId="51032" xr:uid="{AD6C880F-5F37-44D2-AA43-42F7D1394625}"/>
    <cellStyle name="40% - Accent3 37" xfId="51033" xr:uid="{E4B13B32-A134-44FB-8699-00A9812A9043}"/>
    <cellStyle name="40% - Accent3 38" xfId="51034" xr:uid="{F7BF622B-EFC8-4AE4-BF90-87D316C084F6}"/>
    <cellStyle name="40% - Accent3 39" xfId="51035" xr:uid="{173D88A7-0191-466C-885D-DC9E50520C93}"/>
    <cellStyle name="40% - Accent3 4" xfId="449" xr:uid="{8A6B9EE1-4FBD-4AEC-9E3B-01EF82BFEB6E}"/>
    <cellStyle name="40% - Accent3 4 2" xfId="9184" xr:uid="{09EB74E6-4C67-4532-B1FE-C435A0DACBCB}"/>
    <cellStyle name="40% - Accent3 4 2 2" xfId="45862" xr:uid="{7B605C2C-4557-42EE-8F08-22B3ECC8E69F}"/>
    <cellStyle name="40% - Accent3 4 2_Apart tables" xfId="49858" xr:uid="{F53B7001-FE65-43E6-8E24-3142E5BFF3C9}"/>
    <cellStyle name="40% - Accent3 4 3" xfId="45861" xr:uid="{559645F5-5B6D-4D18-8B1D-085E26EA0F87}"/>
    <cellStyle name="40% - Accent3 4 3 2" xfId="51036" xr:uid="{7F7B669F-B6C7-4209-AD03-365062334D07}"/>
    <cellStyle name="40% - Accent3 4 3_Apart tables" xfId="52512" xr:uid="{F558FFB7-E24F-4AB1-A2DD-3E0926405434}"/>
    <cellStyle name="40% - Accent3 4_2. Property deals" xfId="9185" xr:uid="{912237BE-D1B9-453B-B815-0E2C513F9FEF}"/>
    <cellStyle name="40% - Accent3 40" xfId="51037" xr:uid="{F9F5DAA4-959D-4FEC-9FE7-2CC0D42750E0}"/>
    <cellStyle name="40% - Accent3 41" xfId="51038" xr:uid="{D47275AB-58B2-4E56-BF9B-0F3D63B341ED}"/>
    <cellStyle name="40% - Accent3 42" xfId="53235" xr:uid="{8651169F-53F4-4754-85E9-9D3AC68D8660}"/>
    <cellStyle name="40% - Accent3 5" xfId="450" xr:uid="{4F003365-E510-4CC6-AE8E-E244B1E09522}"/>
    <cellStyle name="40% - Accent3 5 2" xfId="51039" xr:uid="{E547BD4F-5FBD-422A-9D30-583A2C6ACE50}"/>
    <cellStyle name="40% - Accent3 5 3" xfId="51040" xr:uid="{15BC36B2-4D6D-480D-8AFE-B6BF0254CBFF}"/>
    <cellStyle name="40% - Accent3 6" xfId="451" xr:uid="{AD895F23-246A-41DE-B871-D5B6101EFD32}"/>
    <cellStyle name="40% - Accent3 6 2" xfId="51041" xr:uid="{36DDB841-9468-4406-8BFD-E201A9B128EF}"/>
    <cellStyle name="40% - Accent3 6 3" xfId="51042" xr:uid="{50B6C5A0-52A4-41FD-9D6A-D8DD96532CF2}"/>
    <cellStyle name="40% - Accent3 7" xfId="452" xr:uid="{ECD10F41-4415-419E-9811-6FCC14F3F1FC}"/>
    <cellStyle name="40% - Accent3 7 2" xfId="51043" xr:uid="{0D09BD12-B4CF-4F60-96A3-A1AC60617EE2}"/>
    <cellStyle name="40% - Accent3 7 3" xfId="51044" xr:uid="{98C2EC01-B18E-4537-98A1-29E196A2F717}"/>
    <cellStyle name="40% - Accent3 7 4" xfId="51045" xr:uid="{9A6C50F1-1C4B-41CF-9B9D-47F22762CF9D}"/>
    <cellStyle name="40% - Accent3 8" xfId="453" xr:uid="{B86C012E-E133-4420-B8F5-7A1F217DE0E7}"/>
    <cellStyle name="40% - Accent3 8 2" xfId="51046" xr:uid="{0B4EA3D1-BE55-4DF0-8117-887F415946AD}"/>
    <cellStyle name="40% - Accent3 8 3" xfId="51047" xr:uid="{ACD88A44-B10B-495C-A7AD-1AA020DC9FEE}"/>
    <cellStyle name="40% - Accent3 8 4" xfId="51048" xr:uid="{303AE0C5-9825-4BA9-B133-F6A9E5348E0B}"/>
    <cellStyle name="40% - Accent3 9" xfId="454" xr:uid="{474F68FA-7C50-4C7B-B5E2-A998DA641512}"/>
    <cellStyle name="40% - Accent3 9 2" xfId="51049" xr:uid="{0FAB8251-241F-41B1-BEB6-2E9A14A12E50}"/>
    <cellStyle name="40% - Accent3 9 3" xfId="51050" xr:uid="{DDB5700E-8E3A-49BD-917C-40C26B9E99AA}"/>
    <cellStyle name="40% - Accent3 9 4" xfId="51051" xr:uid="{E701B935-2398-4E75-910B-F9ADCF37E720}"/>
    <cellStyle name="40% - Accent4" xfId="29" builtinId="43" customBuiltin="1"/>
    <cellStyle name="40% - Accent4 10" xfId="39618" xr:uid="{6C75F4D1-B7A3-40DE-A99F-520F829F28FE}"/>
    <cellStyle name="40% - Accent4 10 2" xfId="47737" xr:uid="{4DC33E6A-173E-4881-83C0-9F9D35CE1B6D}"/>
    <cellStyle name="40% - Accent4 10_Apart tables" xfId="52513" xr:uid="{C39BD3EB-83E8-4DFE-B7AD-09277960203C}"/>
    <cellStyle name="40% - Accent4 11" xfId="51052" xr:uid="{5232131F-D901-488D-A893-6304F9892A32}"/>
    <cellStyle name="40% - Accent4 11 2" xfId="51053" xr:uid="{900005B5-9C73-4882-8A63-1D53EE58C4D1}"/>
    <cellStyle name="40% - Accent4 12" xfId="51054" xr:uid="{3215507C-921F-4A3E-9962-A8BBA15C4706}"/>
    <cellStyle name="40% - Accent4 12 2" xfId="51055" xr:uid="{D03752D6-4ADE-423A-81FD-BF93BAD5100F}"/>
    <cellStyle name="40% - Accent4 13" xfId="51056" xr:uid="{C75B9B43-D231-485B-8C37-B6B3E83F1A0E}"/>
    <cellStyle name="40% - Accent4 13 2" xfId="51057" xr:uid="{92279F9C-7750-4458-9B2C-5378F437A995}"/>
    <cellStyle name="40% - Accent4 14" xfId="51058" xr:uid="{4C24950C-C75D-4243-8F28-74865F9ACD8C}"/>
    <cellStyle name="40% - Accent4 14 2" xfId="51059" xr:uid="{3AC941AD-4302-49B2-AE79-AC27316F9782}"/>
    <cellStyle name="40% - Accent4 15" xfId="51060" xr:uid="{87054CD8-BA9C-49B7-BBD3-868363FB8E6B}"/>
    <cellStyle name="40% - Accent4 15 2" xfId="51061" xr:uid="{902EC985-23C6-4298-9542-42F7E3AB5667}"/>
    <cellStyle name="40% - Accent4 16" xfId="51062" xr:uid="{7361718E-1314-4780-96D7-701304450F68}"/>
    <cellStyle name="40% - Accent4 16 2" xfId="51063" xr:uid="{FD76289A-6A44-4884-923C-0B8D189E416A}"/>
    <cellStyle name="40% - Accent4 17" xfId="51064" xr:uid="{72940864-27E9-48FF-93F4-4D6A40426E67}"/>
    <cellStyle name="40% - Accent4 17 2" xfId="51065" xr:uid="{76BAB00A-EEB2-4726-91E5-D9B1DF027BDF}"/>
    <cellStyle name="40% - Accent4 18" xfId="51066" xr:uid="{18885308-8BE5-4D4A-B7BA-E98C62A9EFC8}"/>
    <cellStyle name="40% - Accent4 18 2" xfId="51067" xr:uid="{43304CAE-387E-485C-AE9C-C9A97C6C45D9}"/>
    <cellStyle name="40% - Accent4 19" xfId="51068" xr:uid="{F8E733E1-31F2-4167-9F5B-E7ED5EC98FC3}"/>
    <cellStyle name="40% - Accent4 19 2" xfId="51069" xr:uid="{1785F5B2-0FCF-4F86-9517-BAD59CE14F73}"/>
    <cellStyle name="40% - Accent4 2" xfId="76" xr:uid="{C92BFB3C-B664-4E0F-AE8E-8986913A18B0}"/>
    <cellStyle name="40% - Accent4 2 10" xfId="9186" xr:uid="{E975314D-62F1-4FCE-8332-0FF2E6161028}"/>
    <cellStyle name="40% - Accent4 2 10 2" xfId="47738" xr:uid="{C595DAD0-52FE-453D-83EC-ADEC3592F2FA}"/>
    <cellStyle name="40% - Accent4 2 10_ICR" xfId="49094" xr:uid="{DDF900A8-B8A2-41AD-BC07-AAD98639C497}"/>
    <cellStyle name="40% - Accent4 2 11" xfId="37214" xr:uid="{FA03EECC-53AB-4BA6-9E91-A428C3E12233}"/>
    <cellStyle name="40% - Accent4 2 12" xfId="42197" xr:uid="{CC83A2E1-0161-452A-B147-764906E4DDF7}"/>
    <cellStyle name="40% - Accent4 2 2" xfId="455" xr:uid="{D3EE67B3-7E91-4A38-A307-2B7B0E751ADE}"/>
    <cellStyle name="40% - Accent4 2 2 2" xfId="31924" xr:uid="{B1923B95-F528-4794-BA30-23456DA7BE2A}"/>
    <cellStyle name="40% - Accent4 2 2 2 2" xfId="51070" xr:uid="{93A36675-1DCD-45D3-8F1F-7757DFEA61C8}"/>
    <cellStyle name="40% - Accent4 2 2 2 3" xfId="51071" xr:uid="{A3494C5D-2969-4A82-8073-19979CB95FE3}"/>
    <cellStyle name="40% - Accent4 2 2 2_Apart tables" xfId="52514" xr:uid="{382261B7-5B4D-4699-A177-CD17D518ED08}"/>
    <cellStyle name="40% - Accent4 2 2 3" xfId="51072" xr:uid="{1A5CB16E-8E17-4381-9ABD-806157C3987F}"/>
    <cellStyle name="40% - Accent4 2 2 4" xfId="51073" xr:uid="{DFFAC290-D136-461A-AB06-DA63C2A0DF94}"/>
    <cellStyle name="40% - Accent4 2 2 5" xfId="51074" xr:uid="{D142CD59-D02D-41E0-8A34-2899C8D765D8}"/>
    <cellStyle name="40% - Accent4 2 2_B14 liquidity" xfId="44876" xr:uid="{5941B54E-5C3C-431E-A1E5-9B871C733F7D}"/>
    <cellStyle name="40% - Accent4 2 3" xfId="456" xr:uid="{1AB53535-61EF-4F92-BBA9-6F25894C529D}"/>
    <cellStyle name="40% - Accent4 2 3 2" xfId="51075" xr:uid="{7ED34E5C-7992-457C-A430-F8A5BED11204}"/>
    <cellStyle name="40% - Accent4 2 3 3" xfId="51076" xr:uid="{C8103E0D-8B6F-4BE9-A76E-8AA4E43DAF59}"/>
    <cellStyle name="40% - Accent4 2 4" xfId="457" xr:uid="{FF618736-DC08-4774-BBA1-AFB5EE54596B}"/>
    <cellStyle name="40% - Accent4 2 4 2" xfId="51077" xr:uid="{3889EAB2-F2CC-4B14-B0C7-79C8A8F5824B}"/>
    <cellStyle name="40% - Accent4 2 5" xfId="458" xr:uid="{48C00143-2EC3-4EF9-BE87-8131C37CB5DE}"/>
    <cellStyle name="40% - Accent4 2 6" xfId="459" xr:uid="{8D40F536-B7CE-438A-BCA2-7D6B98CE65AD}"/>
    <cellStyle name="40% - Accent4 2 7" xfId="460" xr:uid="{46BE33C0-CC39-4A20-A444-8BBDC1DD8585}"/>
    <cellStyle name="40% - Accent4 2 8" xfId="461" xr:uid="{1CBBBA37-1E69-43D7-A233-AE669DC18FE6}"/>
    <cellStyle name="40% - Accent4 2 9" xfId="462" xr:uid="{10683831-2D11-479F-B948-800208BA0E17}"/>
    <cellStyle name="40% - Accent4 2 9 2" xfId="9187" xr:uid="{2949C722-2F33-4884-A09E-004B043AB0D5}"/>
    <cellStyle name="40% - Accent4 2 9 3" xfId="45876" xr:uid="{F4B8FDF2-77C4-4DCB-92F3-E76C88950A40}"/>
    <cellStyle name="40% - Accent4 2 9_1" xfId="51078" xr:uid="{810115B2-A01C-4AFD-880A-E1E6F456E8D4}"/>
    <cellStyle name="40% - Accent4 2_3. Loans" xfId="9188" xr:uid="{8CD166EC-3EEC-4578-A27B-3A76B2102137}"/>
    <cellStyle name="40% - Accent4 20" xfId="51079" xr:uid="{F7C7502C-FABE-4F30-AA15-479F9B104DC9}"/>
    <cellStyle name="40% - Accent4 20 2" xfId="51080" xr:uid="{C6F74109-17C0-4A0E-B163-A71B1E56C8EE}"/>
    <cellStyle name="40% - Accent4 21" xfId="51081" xr:uid="{523FC70B-3C9F-4A18-95C7-9AE1236C5DF5}"/>
    <cellStyle name="40% - Accent4 21 2" xfId="51082" xr:uid="{A5EC3B14-A107-47E8-9549-28EED8B0F23E}"/>
    <cellStyle name="40% - Accent4 22" xfId="51083" xr:uid="{7A249A66-5560-4306-BB99-018A16B1F4B1}"/>
    <cellStyle name="40% - Accent4 22 2" xfId="51084" xr:uid="{E5DB781C-6CBB-4072-9296-8B658FF27B9D}"/>
    <cellStyle name="40% - Accent4 23" xfId="51085" xr:uid="{114EE410-D8DA-4256-9961-2FD6DA0D4567}"/>
    <cellStyle name="40% - Accent4 23 2" xfId="51086" xr:uid="{46D83CCD-D778-4D29-8F28-E45B4731F822}"/>
    <cellStyle name="40% - Accent4 24" xfId="51087" xr:uid="{39B1460B-242A-4327-8F1D-F57471C181FF}"/>
    <cellStyle name="40% - Accent4 24 2" xfId="51088" xr:uid="{0F2D3ECC-8388-4915-85FA-F5C2458D50FF}"/>
    <cellStyle name="40% - Accent4 25" xfId="51089" xr:uid="{0D7063E1-8063-4409-BBE1-9D42D56B580E}"/>
    <cellStyle name="40% - Accent4 25 2" xfId="51090" xr:uid="{0FC3FA7C-7247-4FF9-858D-D69BECA247FF}"/>
    <cellStyle name="40% - Accent4 26" xfId="51091" xr:uid="{E863F873-CAF9-416D-A5DD-15DC85189284}"/>
    <cellStyle name="40% - Accent4 26 2" xfId="51092" xr:uid="{359D23AB-BBE6-4C5C-BD9D-31F00532098E}"/>
    <cellStyle name="40% - Accent4 27" xfId="51093" xr:uid="{3187F529-E851-43AA-BD71-6D9FA3E32C86}"/>
    <cellStyle name="40% - Accent4 27 2" xfId="51094" xr:uid="{0A4359A7-B917-4E4E-B8BE-30D70BF27DB5}"/>
    <cellStyle name="40% - Accent4 28" xfId="51095" xr:uid="{8CC58C36-2227-42A8-A2B1-6D72A5461C14}"/>
    <cellStyle name="40% - Accent4 28 2" xfId="51096" xr:uid="{03D80A9F-59EB-4776-A462-277B6A3679A0}"/>
    <cellStyle name="40% - Accent4 29" xfId="51097" xr:uid="{85D1A647-CBAB-4C08-A22E-D928F1399455}"/>
    <cellStyle name="40% - Accent4 29 2" xfId="51098" xr:uid="{1C12349A-3A73-4DFC-B798-08636F1C0307}"/>
    <cellStyle name="40% - Accent4 3" xfId="463" xr:uid="{7EDC41BF-56EA-46D3-839F-42CE33BDDF94}"/>
    <cellStyle name="40% - Accent4 3 2" xfId="464" xr:uid="{D7DDC726-E0EC-456D-852C-59B27AFA2DAF}"/>
    <cellStyle name="40% - Accent4 3 2 2" xfId="9189" xr:uid="{68FF40C0-5326-4327-8976-0CFC0866AB16}"/>
    <cellStyle name="40% - Accent4 3 2 2 2" xfId="45879" xr:uid="{06B84269-4D58-4192-B160-D70A12A357D6}"/>
    <cellStyle name="40% - Accent4 3 2 2_Apart tables" xfId="49859" xr:uid="{AFAE48BB-6178-4C5F-8DC2-2E6A07E8B739}"/>
    <cellStyle name="40% - Accent4 3 2 3" xfId="45878" xr:uid="{7590F457-269A-4406-B033-C8BE44906C19}"/>
    <cellStyle name="40% - Accent4 3 2_2. Property deals" xfId="9190" xr:uid="{131DF427-AA66-4088-90B1-B65C1C08D1B6}"/>
    <cellStyle name="40% - Accent4 3 3" xfId="9191" xr:uid="{D6FCAA02-BF93-43A8-931C-A9158D04DD4D}"/>
    <cellStyle name="40% - Accent4 3 3 2" xfId="45880" xr:uid="{CF2C678E-6399-4034-9874-0AA5A383C511}"/>
    <cellStyle name="40% - Accent4 3 3_Apart tables" xfId="49860" xr:uid="{7705E282-4FFD-4459-A330-431D958D9654}"/>
    <cellStyle name="40% - Accent4 3 4" xfId="31925" xr:uid="{998031AA-F7C1-4658-82F3-6C255F5E050E}"/>
    <cellStyle name="40% - Accent4 3 5" xfId="39557" xr:uid="{339B1E4D-AA61-479B-8E80-953C01C4961D}"/>
    <cellStyle name="40% - Accent4 3 6" xfId="39600" xr:uid="{70CF2A31-E026-4F1D-A288-436360A21B79}"/>
    <cellStyle name="40% - Accent4 3 7" xfId="45877" xr:uid="{76592F0F-80E6-449B-B2E5-3C1E423A5E3D}"/>
    <cellStyle name="40% - Accent4 3_2. Property deals" xfId="9192" xr:uid="{54D3D1FF-8426-4BCD-AF92-313F4C778CEF}"/>
    <cellStyle name="40% - Accent4 30" xfId="51099" xr:uid="{BEBF32F6-E0BE-49E9-A43D-54CD71550EFD}"/>
    <cellStyle name="40% - Accent4 30 2" xfId="51100" xr:uid="{03AF33DC-688C-40C7-AB2F-C1A569E057C2}"/>
    <cellStyle name="40% - Accent4 31" xfId="51101" xr:uid="{77451672-9E9C-4AEF-BE82-4E705876D86C}"/>
    <cellStyle name="40% - Accent4 31 2" xfId="51102" xr:uid="{CF6D0E09-3A9A-48BA-B827-AC90FA4A8D7C}"/>
    <cellStyle name="40% - Accent4 32" xfId="51103" xr:uid="{8CF7092D-6DD5-451F-A2BD-0F5A3256F282}"/>
    <cellStyle name="40% - Accent4 32 2" xfId="51104" xr:uid="{3AB3EA58-9AB8-4B51-8735-D348FE2C1707}"/>
    <cellStyle name="40% - Accent4 33" xfId="51105" xr:uid="{162DF19D-C52B-4580-9B07-0DBCD91B1446}"/>
    <cellStyle name="40% - Accent4 34" xfId="51106" xr:uid="{423AAFD5-E9A0-4728-8D16-1D387FA20B3B}"/>
    <cellStyle name="40% - Accent4 35" xfId="51107" xr:uid="{2CBBC92D-6494-4CAD-ADB6-FAAD95436CAA}"/>
    <cellStyle name="40% - Accent4 36" xfId="51108" xr:uid="{D7FE8CDD-2949-4B66-BB67-DE0DAE087868}"/>
    <cellStyle name="40% - Accent4 37" xfId="51109" xr:uid="{7BECF18F-9D26-415B-B636-CFFBC7471453}"/>
    <cellStyle name="40% - Accent4 38" xfId="51110" xr:uid="{51C0EA83-F263-4005-988B-C81F603B53B8}"/>
    <cellStyle name="40% - Accent4 39" xfId="51111" xr:uid="{77F9CD55-D3E7-47EB-AE50-F96E541995FE}"/>
    <cellStyle name="40% - Accent4 4" xfId="465" xr:uid="{29025414-3F49-49B5-9300-579DAD235A5E}"/>
    <cellStyle name="40% - Accent4 4 2" xfId="9193" xr:uid="{EAD02BB0-D808-4E82-9091-7A2A46927F68}"/>
    <cellStyle name="40% - Accent4 4 2 2" xfId="45882" xr:uid="{66295157-CE85-4178-A57C-12C53D66D90B}"/>
    <cellStyle name="40% - Accent4 4 2_Apart tables" xfId="49861" xr:uid="{A51188CB-DDF4-4DE1-BB31-D58C4D984B06}"/>
    <cellStyle name="40% - Accent4 4 3" xfId="45881" xr:uid="{AE93864F-E27C-4AB7-8AD8-D7DD4DA39E19}"/>
    <cellStyle name="40% - Accent4 4 3 2" xfId="51112" xr:uid="{11196A4E-5F9E-4A76-844F-351C743979E6}"/>
    <cellStyle name="40% - Accent4 4 3_Apart tables" xfId="52515" xr:uid="{7FC9EA7D-E032-4C58-9B82-EC0F931D8700}"/>
    <cellStyle name="40% - Accent4 4_2. Property deals" xfId="9194" xr:uid="{39169990-F6C2-4BE8-A255-C4C62151105B}"/>
    <cellStyle name="40% - Accent4 40" xfId="51113" xr:uid="{2F577266-2DA1-4BD1-8E33-1933764B9088}"/>
    <cellStyle name="40% - Accent4 41" xfId="51114" xr:uid="{9F4E1075-E284-45AB-A5EA-300C1E1CF660}"/>
    <cellStyle name="40% - Accent4 42" xfId="53239" xr:uid="{E656ED59-4D7F-406A-A71B-007A24C52D16}"/>
    <cellStyle name="40% - Accent4 5" xfId="466" xr:uid="{E72DC75D-3DBC-4AAD-B073-3A7ECE4340CC}"/>
    <cellStyle name="40% - Accent4 5 2" xfId="51115" xr:uid="{DBCEC127-A2EC-4873-8C22-EF7DF06D941D}"/>
    <cellStyle name="40% - Accent4 5 3" xfId="51116" xr:uid="{0D141195-81C1-45F2-A311-B39CD7067784}"/>
    <cellStyle name="40% - Accent4 6" xfId="467" xr:uid="{3F101B42-7413-4B6B-BDA0-043F1CAF75DE}"/>
    <cellStyle name="40% - Accent4 6 2" xfId="51117" xr:uid="{9ED504E1-FCDD-40BE-99B7-10CE071DBD7E}"/>
    <cellStyle name="40% - Accent4 6 3" xfId="51118" xr:uid="{ACFB7B60-B23C-43DF-898F-3502449D591C}"/>
    <cellStyle name="40% - Accent4 7" xfId="468" xr:uid="{B3995B69-D25A-4FE5-AB3A-65D44637E110}"/>
    <cellStyle name="40% - Accent4 7 2" xfId="51119" xr:uid="{91D6C0AF-4DC1-43DA-BD7C-AE278F12BDA1}"/>
    <cellStyle name="40% - Accent4 7 3" xfId="51120" xr:uid="{74E7B68A-2B30-43B9-9F20-CB929423B61D}"/>
    <cellStyle name="40% - Accent4 7 4" xfId="51121" xr:uid="{064A6E42-B3FD-4E69-8D1A-1BD8E0193939}"/>
    <cellStyle name="40% - Accent4 8" xfId="469" xr:uid="{E38F7BD9-4C14-461A-944C-9C7A7ED4408B}"/>
    <cellStyle name="40% - Accent4 8 2" xfId="51122" xr:uid="{CC0834D9-13A1-46A2-94F2-F57E30DE3F22}"/>
    <cellStyle name="40% - Accent4 8 3" xfId="51123" xr:uid="{691C6865-1260-42A4-884C-E1ECD48E9F5E}"/>
    <cellStyle name="40% - Accent4 8 4" xfId="51124" xr:uid="{17E96B28-F662-4817-914F-A2CC992951B8}"/>
    <cellStyle name="40% - Accent4 9" xfId="470" xr:uid="{81B2F0FA-4094-416F-94C2-67EFB813C765}"/>
    <cellStyle name="40% - Accent4 9 2" xfId="51125" xr:uid="{4100AFF6-4F23-4B93-9A3A-0391052FEDE5}"/>
    <cellStyle name="40% - Accent4 9 3" xfId="51126" xr:uid="{0B4689CE-90E5-43B2-9BF1-6E118D8E9268}"/>
    <cellStyle name="40% - Accent4 9 4" xfId="51127" xr:uid="{C1412D39-5A98-4721-A2A9-BB555F14E112}"/>
    <cellStyle name="40% - Accent5" xfId="32" builtinId="47" customBuiltin="1"/>
    <cellStyle name="40% - Accent5 10" xfId="39619" xr:uid="{6BD39E3B-013F-4E61-9BC8-1D6A18E66F6D}"/>
    <cellStyle name="40% - Accent5 10 2" xfId="47739" xr:uid="{C5EDD690-AD05-4707-A90D-B91E2EC62E9B}"/>
    <cellStyle name="40% - Accent5 10_Apart tables" xfId="52516" xr:uid="{4C0C326A-2E1B-408C-8DED-99DA3416BEF6}"/>
    <cellStyle name="40% - Accent5 11" xfId="51128" xr:uid="{E88777AC-43CA-40A4-8376-17F940606544}"/>
    <cellStyle name="40% - Accent5 11 2" xfId="51129" xr:uid="{835B22EF-9A13-43E4-BFA1-9F6AEA508BCF}"/>
    <cellStyle name="40% - Accent5 12" xfId="51130" xr:uid="{5E761FD3-A0F8-49A3-9F2A-B5C930F0AB0C}"/>
    <cellStyle name="40% - Accent5 12 2" xfId="51131" xr:uid="{99527578-8B73-4D2B-918E-26BD731CB368}"/>
    <cellStyle name="40% - Accent5 13" xfId="51132" xr:uid="{54AD289C-D25C-45EC-A4EA-089A48F8191F}"/>
    <cellStyle name="40% - Accent5 13 2" xfId="51133" xr:uid="{E10B6B4E-54ED-4FDE-8BE3-DCB76AF11938}"/>
    <cellStyle name="40% - Accent5 14" xfId="51134" xr:uid="{275B8A86-30A2-47B5-9F09-29BA164C2B20}"/>
    <cellStyle name="40% - Accent5 14 2" xfId="51135" xr:uid="{9612C8BF-FEB0-4A9E-89D2-77392442BF9D}"/>
    <cellStyle name="40% - Accent5 15" xfId="51136" xr:uid="{EFCA3271-C4B4-4FE9-BBEE-A3BF0FD099AF}"/>
    <cellStyle name="40% - Accent5 15 2" xfId="51137" xr:uid="{A399B07B-6B33-439E-9F4E-4938CCC7C05A}"/>
    <cellStyle name="40% - Accent5 16" xfId="51138" xr:uid="{B1E48F8F-2BE5-4422-A833-B3AA84D44A52}"/>
    <cellStyle name="40% - Accent5 16 2" xfId="51139" xr:uid="{A18CFAD5-23E2-4E9E-B3A3-E6F9F40C946B}"/>
    <cellStyle name="40% - Accent5 17" xfId="51140" xr:uid="{25D8B0D4-40A0-4F6E-B5A8-7ED70D22D6CC}"/>
    <cellStyle name="40% - Accent5 17 2" xfId="51141" xr:uid="{F2C2E390-2687-4C94-A1B5-019B90A378D4}"/>
    <cellStyle name="40% - Accent5 18" xfId="51142" xr:uid="{ECE77031-FACA-46EA-AD2F-4C98CCA109C1}"/>
    <cellStyle name="40% - Accent5 18 2" xfId="51143" xr:uid="{6A64D234-6FB0-4E4D-A90E-1E13CF199E6C}"/>
    <cellStyle name="40% - Accent5 19" xfId="51144" xr:uid="{CD91300A-2B8E-4363-9158-7BB0C98AF801}"/>
    <cellStyle name="40% - Accent5 19 2" xfId="51145" xr:uid="{074F0FD4-1707-40A9-BB6D-D63904F8F172}"/>
    <cellStyle name="40% - Accent5 2" xfId="77" xr:uid="{4C1383AF-206F-4518-8F58-1B4801DB094B}"/>
    <cellStyle name="40% - Accent5 2 10" xfId="9195" xr:uid="{5CECD96E-07C1-43E1-90F9-2BC2E4AF69DF}"/>
    <cellStyle name="40% - Accent5 2 10 2" xfId="47740" xr:uid="{7BBE650C-D9F6-43FE-B7FA-190D845E4131}"/>
    <cellStyle name="40% - Accent5 2 10_ICR" xfId="49095" xr:uid="{72586E23-F266-4E62-8E28-CB7BE6DA9CFD}"/>
    <cellStyle name="40% - Accent5 2 11" xfId="37215" xr:uid="{EFC80ECF-6C0F-458E-9B5B-8B643894FDF5}"/>
    <cellStyle name="40% - Accent5 2 12" xfId="42198" xr:uid="{89406372-EAD7-4281-858C-A376DE0EE8AA}"/>
    <cellStyle name="40% - Accent5 2 2" xfId="471" xr:uid="{B66E433E-FFBA-4215-969B-ADABCC3CA955}"/>
    <cellStyle name="40% - Accent5 2 2 2" xfId="31926" xr:uid="{3065B7AB-C9E4-49FB-AC81-EBD72658D300}"/>
    <cellStyle name="40% - Accent5 2 2 2 2" xfId="51146" xr:uid="{6B58842D-FF61-4BBD-9C07-89614B6854C1}"/>
    <cellStyle name="40% - Accent5 2 2 2 3" xfId="51147" xr:uid="{5E3CBC42-32E3-49AD-B3E7-2EE5E935ACF6}"/>
    <cellStyle name="40% - Accent5 2 2 2_Apart tables" xfId="52517" xr:uid="{AE710C0D-130E-4898-835E-B0B9813A2216}"/>
    <cellStyle name="40% - Accent5 2 2 3" xfId="51148" xr:uid="{BE137117-3408-4B9B-8445-2D205C162E6A}"/>
    <cellStyle name="40% - Accent5 2 2 4" xfId="51149" xr:uid="{E2690A03-3079-499A-B696-C7BD91E690D1}"/>
    <cellStyle name="40% - Accent5 2 2 5" xfId="51150" xr:uid="{0D44947D-5A27-4114-AB23-46E8752EB717}"/>
    <cellStyle name="40% - Accent5 2 2_B14 liquidity" xfId="44877" xr:uid="{EE027207-7773-48C1-B14F-59DF8AA5F9A7}"/>
    <cellStyle name="40% - Accent5 2 3" xfId="472" xr:uid="{F46CE412-14D0-4B73-BBC5-FC2C332AF07D}"/>
    <cellStyle name="40% - Accent5 2 3 2" xfId="51151" xr:uid="{D2F01666-DA90-4F0A-8CC1-2F91CD47C41E}"/>
    <cellStyle name="40% - Accent5 2 3 3" xfId="51152" xr:uid="{F9E36018-A8E2-404F-80FD-380C9809591C}"/>
    <cellStyle name="40% - Accent5 2 4" xfId="473" xr:uid="{F95F6BAF-61A3-47EF-A26E-01525F31D374}"/>
    <cellStyle name="40% - Accent5 2 4 2" xfId="51153" xr:uid="{E2F2C54D-BD4F-4EEF-89E0-BDA26CABB3C1}"/>
    <cellStyle name="40% - Accent5 2 5" xfId="474" xr:uid="{F55FC27B-3038-4CF5-9E35-CFF35B72FF05}"/>
    <cellStyle name="40% - Accent5 2 6" xfId="475" xr:uid="{C8BE0CE9-DD65-4250-B5E5-FE4959865F2C}"/>
    <cellStyle name="40% - Accent5 2 7" xfId="476" xr:uid="{C619BB99-E1AB-4CCE-B5F0-5A1CAD0093EF}"/>
    <cellStyle name="40% - Accent5 2 8" xfId="477" xr:uid="{0F316975-AD17-4E93-B2B5-22162F723718}"/>
    <cellStyle name="40% - Accent5 2 9" xfId="478" xr:uid="{8BB04964-24F4-4D51-AC39-216DD8236CA5}"/>
    <cellStyle name="40% - Accent5 2 9 2" xfId="9196" xr:uid="{3EFCC9B1-DF0B-417A-9B8E-BEC6E82BD9D7}"/>
    <cellStyle name="40% - Accent5 2 9 3" xfId="45896" xr:uid="{A126F08A-D7E6-4C77-8D1D-04E839568217}"/>
    <cellStyle name="40% - Accent5 2 9_1" xfId="51154" xr:uid="{FF89C93C-F41F-45FE-B0BC-519CEDD72EFF}"/>
    <cellStyle name="40% - Accent5 2_3. Loans" xfId="9197" xr:uid="{10863870-68B3-4921-B3C3-8612DB74A042}"/>
    <cellStyle name="40% - Accent5 20" xfId="51155" xr:uid="{AC23C1BE-D29F-45B3-9561-2DCE1745F859}"/>
    <cellStyle name="40% - Accent5 20 2" xfId="51156" xr:uid="{3BAFE89F-F2C9-46C5-BDC8-E18825FFA824}"/>
    <cellStyle name="40% - Accent5 21" xfId="51157" xr:uid="{7CE9D18C-B5FB-4010-8F4B-45CFD203C257}"/>
    <cellStyle name="40% - Accent5 21 2" xfId="51158" xr:uid="{CCE73E07-506E-4F60-B6F3-BC50C24F08A2}"/>
    <cellStyle name="40% - Accent5 22" xfId="51159" xr:uid="{66F3F8EE-6598-4E35-A051-86B592F63B0E}"/>
    <cellStyle name="40% - Accent5 22 2" xfId="51160" xr:uid="{1C50C7C3-0E92-4894-A903-1CD548AD1ED3}"/>
    <cellStyle name="40% - Accent5 23" xfId="51161" xr:uid="{0FB8167E-2CB5-466C-B66F-37489EA65946}"/>
    <cellStyle name="40% - Accent5 23 2" xfId="51162" xr:uid="{EA15AAFB-60AB-42D1-970C-4B730FD8D6D6}"/>
    <cellStyle name="40% - Accent5 24" xfId="51163" xr:uid="{491191D6-74FE-44E0-AF95-E355A75AA8DE}"/>
    <cellStyle name="40% - Accent5 24 2" xfId="51164" xr:uid="{972BFAB6-0505-48FB-A4ED-70A827A460FB}"/>
    <cellStyle name="40% - Accent5 25" xfId="51165" xr:uid="{2FCD02D4-C3E2-4165-8AD6-8E97F10990F4}"/>
    <cellStyle name="40% - Accent5 25 2" xfId="51166" xr:uid="{D129A994-535B-4012-B65E-A053830BB239}"/>
    <cellStyle name="40% - Accent5 26" xfId="51167" xr:uid="{1C7477FB-9F05-4EA0-AD5D-2EFB5DD512AF}"/>
    <cellStyle name="40% - Accent5 26 2" xfId="51168" xr:uid="{2F91E919-1391-44A5-A543-A468A2523B61}"/>
    <cellStyle name="40% - Accent5 27" xfId="51169" xr:uid="{2D55D845-EB9B-4849-9FA0-78350285FD18}"/>
    <cellStyle name="40% - Accent5 27 2" xfId="51170" xr:uid="{BCD562A0-F771-4BBE-8E26-923FE7969227}"/>
    <cellStyle name="40% - Accent5 28" xfId="51171" xr:uid="{2DDE2CD8-C4B9-4165-B76C-19385DA5E441}"/>
    <cellStyle name="40% - Accent5 28 2" xfId="51172" xr:uid="{F535B479-E986-45DF-9502-10AF0C8A861B}"/>
    <cellStyle name="40% - Accent5 29" xfId="51173" xr:uid="{4E33249C-254B-4192-9260-01BB48FD7AE7}"/>
    <cellStyle name="40% - Accent5 29 2" xfId="51174" xr:uid="{D236EE77-6C07-45C8-B314-7C10AB712E37}"/>
    <cellStyle name="40% - Accent5 3" xfId="479" xr:uid="{018FBE69-3DEC-476D-9C58-0956F14F0E55}"/>
    <cellStyle name="40% - Accent5 3 2" xfId="480" xr:uid="{790EA540-F148-4566-8E89-A1CDB20D2217}"/>
    <cellStyle name="40% - Accent5 3 2 2" xfId="9198" xr:uid="{D9200494-7FDA-4741-AFCF-9293AE0BB38F}"/>
    <cellStyle name="40% - Accent5 3 2 2 2" xfId="45899" xr:uid="{4C671D01-9757-4EB1-B3B8-111F30F8263E}"/>
    <cellStyle name="40% - Accent5 3 2 2_Apart tables" xfId="49862" xr:uid="{FA4B7C05-3D3C-4A54-AC35-FE2A26D3B8E7}"/>
    <cellStyle name="40% - Accent5 3 2 3" xfId="45898" xr:uid="{CE88DBB1-9C01-48DA-AF0A-6328AAAE56D9}"/>
    <cellStyle name="40% - Accent5 3 2_2. Property deals" xfId="9199" xr:uid="{E2473703-7E9A-4431-AAA6-42C2A16A7BEA}"/>
    <cellStyle name="40% - Accent5 3 3" xfId="9200" xr:uid="{921CF51A-0456-49D3-8EBC-8D8F5EFB053B}"/>
    <cellStyle name="40% - Accent5 3 3 2" xfId="45900" xr:uid="{CF68D2C3-0908-4217-A317-E7D9459BE6D0}"/>
    <cellStyle name="40% - Accent5 3 3_Apart tables" xfId="49863" xr:uid="{25E9040C-AEEB-453E-A83B-3CAAC2ACF4CB}"/>
    <cellStyle name="40% - Accent5 3 4" xfId="31927" xr:uid="{7CEE7D50-A9D6-4E25-A0F5-EA3FA8F253AE}"/>
    <cellStyle name="40% - Accent5 3 5" xfId="39558" xr:uid="{DB24BFAB-7F98-4FED-9106-647CD8B7C2B4}"/>
    <cellStyle name="40% - Accent5 3 6" xfId="39601" xr:uid="{BC1C4795-6E1C-467B-AD7F-DC83DF5DEA85}"/>
    <cellStyle name="40% - Accent5 3 7" xfId="45897" xr:uid="{FB5BD762-8E84-47E9-BC3F-8899027AC27D}"/>
    <cellStyle name="40% - Accent5 3_2. Property deals" xfId="9201" xr:uid="{F4AA6401-D669-4680-936A-20F94CCAC784}"/>
    <cellStyle name="40% - Accent5 30" xfId="51175" xr:uid="{E53D00B4-CFFB-41D5-B261-157E333E579C}"/>
    <cellStyle name="40% - Accent5 30 2" xfId="51176" xr:uid="{CF7604D1-FBC4-4586-92BE-24A488F2BF68}"/>
    <cellStyle name="40% - Accent5 31" xfId="51177" xr:uid="{64687E1E-0DF0-467A-A226-65BDE2E5ECE0}"/>
    <cellStyle name="40% - Accent5 31 2" xfId="51178" xr:uid="{D14A9D36-162D-4967-BC91-DA2FFEC6055D}"/>
    <cellStyle name="40% - Accent5 32" xfId="51179" xr:uid="{7DD64850-75D8-4441-8510-B76AC6702473}"/>
    <cellStyle name="40% - Accent5 32 2" xfId="51180" xr:uid="{F6DBC02A-6E53-4080-86A2-EF80B284EE95}"/>
    <cellStyle name="40% - Accent5 33" xfId="51181" xr:uid="{35DD2357-ED1E-4F95-A15F-270EBC40BB2E}"/>
    <cellStyle name="40% - Accent5 34" xfId="51182" xr:uid="{4FBB2F2E-D1CB-4BAD-BAE1-9180254D92B5}"/>
    <cellStyle name="40% - Accent5 35" xfId="51183" xr:uid="{21BB7B79-4953-4121-B745-80D695F6789E}"/>
    <cellStyle name="40% - Accent5 36" xfId="51184" xr:uid="{F4F89736-AF70-48E8-9198-92B9CE779386}"/>
    <cellStyle name="40% - Accent5 37" xfId="51185" xr:uid="{958DFC72-24C0-482D-8E75-51A2F550F4FD}"/>
    <cellStyle name="40% - Accent5 38" xfId="51186" xr:uid="{1127BA5F-5B92-4C28-B08E-68284591AF31}"/>
    <cellStyle name="40% - Accent5 39" xfId="51187" xr:uid="{CA6A5ECB-382E-4F5C-A33A-DA7B9DC3DFFE}"/>
    <cellStyle name="40% - Accent5 4" xfId="481" xr:uid="{0347932A-C67E-40D5-A86C-500D2A66DA1A}"/>
    <cellStyle name="40% - Accent5 4 2" xfId="9202" xr:uid="{167FB03B-2AF6-4B6A-B289-BFA157C7B8A5}"/>
    <cellStyle name="40% - Accent5 4 2 2" xfId="45902" xr:uid="{0A08673F-6B45-4353-B0F7-B718E02BC68F}"/>
    <cellStyle name="40% - Accent5 4 2_Apart tables" xfId="49864" xr:uid="{FD500DE2-3CDE-471A-A53D-95E45D13828F}"/>
    <cellStyle name="40% - Accent5 4 3" xfId="45901" xr:uid="{6B30CD6D-CACE-42C0-9F95-817043F6D92F}"/>
    <cellStyle name="40% - Accent5 4 3 2" xfId="51188" xr:uid="{ADFE5723-C933-4E9D-AAEC-8676E6F94543}"/>
    <cellStyle name="40% - Accent5 4 3_Apart tables" xfId="52518" xr:uid="{C47AB45D-5400-435B-9FA7-2A42E2F84D97}"/>
    <cellStyle name="40% - Accent5 4_2. Property deals" xfId="9203" xr:uid="{D82E632E-1DA2-4EE7-9052-327BD185E443}"/>
    <cellStyle name="40% - Accent5 40" xfId="51189" xr:uid="{EBB4164E-3E6C-47D4-89C6-F0C9B4436542}"/>
    <cellStyle name="40% - Accent5 41" xfId="51190" xr:uid="{1AB0F2E3-C51F-401A-9046-EF7173E25787}"/>
    <cellStyle name="40% - Accent5 42" xfId="53243" xr:uid="{705780C1-D091-46FE-A562-072274072AE6}"/>
    <cellStyle name="40% - Accent5 5" xfId="482" xr:uid="{31A7BD6B-A321-47F7-A841-965CE1F2C9A1}"/>
    <cellStyle name="40% - Accent5 5 2" xfId="51191" xr:uid="{CD4E27F9-C4A9-4A7D-867E-DBB004F2C44F}"/>
    <cellStyle name="40% - Accent5 5 3" xfId="51192" xr:uid="{17653170-ECB1-4C76-B71D-92F9883EFE97}"/>
    <cellStyle name="40% - Accent5 6" xfId="483" xr:uid="{657A619F-B8B4-4D6A-9E55-3AD38A130607}"/>
    <cellStyle name="40% - Accent5 6 2" xfId="51193" xr:uid="{27610855-EDC0-4358-BB3B-7162B41790A5}"/>
    <cellStyle name="40% - Accent5 6 3" xfId="51194" xr:uid="{AE6B8FC5-AA72-413D-BEBD-A6FEF87B3128}"/>
    <cellStyle name="40% - Accent5 7" xfId="484" xr:uid="{AD17BEF5-FCA6-444C-A144-12512D55D92F}"/>
    <cellStyle name="40% - Accent5 7 2" xfId="51195" xr:uid="{EEE61516-4D4B-4BD0-98B0-14532AE59767}"/>
    <cellStyle name="40% - Accent5 7 3" xfId="51196" xr:uid="{5CBC526D-2525-4CD0-A939-E33594493787}"/>
    <cellStyle name="40% - Accent5 7 4" xfId="51197" xr:uid="{D5E12D31-180E-491A-89A0-C4286F6F16D4}"/>
    <cellStyle name="40% - Accent5 8" xfId="485" xr:uid="{FC35FEB5-0FEB-4730-8D97-2CDB28D3CB76}"/>
    <cellStyle name="40% - Accent5 8 2" xfId="51198" xr:uid="{143DCE1A-4235-4C7F-B449-A2814824BD02}"/>
    <cellStyle name="40% - Accent5 8 3" xfId="51199" xr:uid="{E5063ACD-A034-432C-8197-8FB7AFFD57DD}"/>
    <cellStyle name="40% - Accent5 8 4" xfId="51200" xr:uid="{59808F04-DF04-44DF-9ECE-07AEB194CFF6}"/>
    <cellStyle name="40% - Accent5 9" xfId="486" xr:uid="{089FDE0D-3622-4658-B0FA-6937E8F1745F}"/>
    <cellStyle name="40% - Accent5 9 2" xfId="51201" xr:uid="{9F214AA7-CBDB-4418-9C73-CBA2E56F2637}"/>
    <cellStyle name="40% - Accent5 9 3" xfId="51202" xr:uid="{DDBAB054-D19F-4665-A715-175CFA9B996C}"/>
    <cellStyle name="40% - Accent5 9 4" xfId="51203" xr:uid="{81CE7676-EA3C-4BB1-B5F8-BE76BC51C310}"/>
    <cellStyle name="40% - Accent6" xfId="35" builtinId="51" customBuiltin="1"/>
    <cellStyle name="40% - Accent6 10" xfId="39620" xr:uid="{42FC9966-3024-4E8C-954E-94096B6F7830}"/>
    <cellStyle name="40% - Accent6 10 2" xfId="47741" xr:uid="{1BB944F2-E35E-49B3-9E71-F1B038251C20}"/>
    <cellStyle name="40% - Accent6 10_Apart tables" xfId="52519" xr:uid="{A7B7CE05-0A0A-447B-BCC9-26F89544EB7F}"/>
    <cellStyle name="40% - Accent6 11" xfId="51204" xr:uid="{7C6F55B2-1B6D-4C92-99D0-F2E68E248EA3}"/>
    <cellStyle name="40% - Accent6 11 2" xfId="51205" xr:uid="{7D0ACECC-DAC0-4F8A-9BFA-531EA365567D}"/>
    <cellStyle name="40% - Accent6 12" xfId="51206" xr:uid="{77B089ED-8782-45B1-9F9B-CD5466DFDB29}"/>
    <cellStyle name="40% - Accent6 12 2" xfId="51207" xr:uid="{4173C1F2-CEDD-47BB-A169-D17729A928FA}"/>
    <cellStyle name="40% - Accent6 13" xfId="51208" xr:uid="{A1763DDC-2A28-41E1-AF6F-D04B678EC7B2}"/>
    <cellStyle name="40% - Accent6 13 2" xfId="51209" xr:uid="{AEA1F036-671F-461A-8E60-508F15442BA1}"/>
    <cellStyle name="40% - Accent6 14" xfId="51210" xr:uid="{F727D008-84A0-483B-971B-6AE74B290EE3}"/>
    <cellStyle name="40% - Accent6 14 2" xfId="51211" xr:uid="{D47E921C-9E2B-47C5-81B9-52BAF0EE447E}"/>
    <cellStyle name="40% - Accent6 15" xfId="51212" xr:uid="{EB06BCFA-525D-4F4A-9050-E5EBE8CBFD59}"/>
    <cellStyle name="40% - Accent6 15 2" xfId="51213" xr:uid="{76F9AE31-007A-42ED-B652-600A5944CB53}"/>
    <cellStyle name="40% - Accent6 16" xfId="51214" xr:uid="{438075B4-A2AA-4176-BE1D-74FD826253C3}"/>
    <cellStyle name="40% - Accent6 16 2" xfId="51215" xr:uid="{78B6EB67-4CD0-4D0D-B14E-79FD6ED97ADD}"/>
    <cellStyle name="40% - Accent6 17" xfId="51216" xr:uid="{2CDAE7A7-43C1-4403-83D8-F27A62C9CFDD}"/>
    <cellStyle name="40% - Accent6 17 2" xfId="51217" xr:uid="{B0A29671-148E-43FF-A543-DD41C48789E4}"/>
    <cellStyle name="40% - Accent6 18" xfId="51218" xr:uid="{50C7B13D-A276-4FCB-9A28-17C934111545}"/>
    <cellStyle name="40% - Accent6 18 2" xfId="51219" xr:uid="{FF4FD0A6-B2EB-4F41-856E-6D79E1A84B03}"/>
    <cellStyle name="40% - Accent6 19" xfId="51220" xr:uid="{61E80500-AF75-41A7-9A82-FD1AFB0E0EEC}"/>
    <cellStyle name="40% - Accent6 19 2" xfId="51221" xr:uid="{C3D6A4A2-A485-4558-9242-02628ABD108E}"/>
    <cellStyle name="40% - Accent6 2" xfId="78" xr:uid="{95714535-F5EA-4386-AA1C-11E0E940CBF1}"/>
    <cellStyle name="40% - Accent6 2 10" xfId="9204" xr:uid="{7F1A4F07-7CC4-4EEF-913F-C6C756FCC672}"/>
    <cellStyle name="40% - Accent6 2 10 2" xfId="47742" xr:uid="{652B4465-3E77-46E7-AA6F-07A85FADC339}"/>
    <cellStyle name="40% - Accent6 2 10_ICR" xfId="49096" xr:uid="{F4491E5E-B377-495D-BDBC-B0177ED6821B}"/>
    <cellStyle name="40% - Accent6 2 11" xfId="37216" xr:uid="{4C1CABD5-7FD7-4ACF-8174-C74BE9622A62}"/>
    <cellStyle name="40% - Accent6 2 12" xfId="42199" xr:uid="{6F6CD242-EBC9-4AC7-8B4E-0738D4EB84C0}"/>
    <cellStyle name="40% - Accent6 2 2" xfId="487" xr:uid="{84AF7C0A-1AAC-4541-97F7-34172EF1CBAF}"/>
    <cellStyle name="40% - Accent6 2 2 2" xfId="31928" xr:uid="{DA3E7E81-3271-4A0C-9225-E26D43B7617F}"/>
    <cellStyle name="40% - Accent6 2 2 2 2" xfId="51222" xr:uid="{E4472707-2E11-405A-92E8-75EAD28AA08F}"/>
    <cellStyle name="40% - Accent6 2 2 2 3" xfId="51223" xr:uid="{EDB602E7-D2E5-4B14-B35F-5C7CAB04E26A}"/>
    <cellStyle name="40% - Accent6 2 2 2_Apart tables" xfId="52520" xr:uid="{FC077193-03E5-4F5B-8A58-27A3F19CFEB5}"/>
    <cellStyle name="40% - Accent6 2 2 3" xfId="51224" xr:uid="{6303436D-9255-43E5-B42F-8CCB253C3072}"/>
    <cellStyle name="40% - Accent6 2 2 4" xfId="51225" xr:uid="{E5CBC125-80CA-4505-A9AC-E73F8936511A}"/>
    <cellStyle name="40% - Accent6 2 2 5" xfId="51226" xr:uid="{E0F5F3C4-249E-4A15-9252-9BE3C2188973}"/>
    <cellStyle name="40% - Accent6 2 2_B14 liquidity" xfId="44878" xr:uid="{76A72E18-FA3B-4061-9C67-E917ABABEE54}"/>
    <cellStyle name="40% - Accent6 2 3" xfId="488" xr:uid="{D547495A-666C-4F6C-9E48-BF6DEBA34052}"/>
    <cellStyle name="40% - Accent6 2 3 2" xfId="51227" xr:uid="{01A59640-03E1-4627-BE7D-29A4E02D6BAB}"/>
    <cellStyle name="40% - Accent6 2 3 3" xfId="51228" xr:uid="{BBBC2269-09C0-49D9-B5A6-4440DBB22045}"/>
    <cellStyle name="40% - Accent6 2 4" xfId="489" xr:uid="{B98FD411-E490-48EE-87A0-AE8B79959ABE}"/>
    <cellStyle name="40% - Accent6 2 4 2" xfId="51229" xr:uid="{7FA56352-4807-4BBB-A04C-075193F97C14}"/>
    <cellStyle name="40% - Accent6 2 5" xfId="490" xr:uid="{EB31DFC2-0BD4-4AAE-BA3C-C09B5B413EB9}"/>
    <cellStyle name="40% - Accent6 2 6" xfId="491" xr:uid="{A4608BB0-EA4D-4054-9667-83281A05D59C}"/>
    <cellStyle name="40% - Accent6 2 7" xfId="492" xr:uid="{166B8DB9-2990-426B-AE09-8855622573F3}"/>
    <cellStyle name="40% - Accent6 2 8" xfId="493" xr:uid="{702CBF85-7001-4FD0-A0EF-EB0A11A02463}"/>
    <cellStyle name="40% - Accent6 2 9" xfId="494" xr:uid="{13EA80D1-422F-4EB8-BE51-D4F421881089}"/>
    <cellStyle name="40% - Accent6 2 9 2" xfId="9205" xr:uid="{ABE872B5-4F9C-44C2-9F3B-71FC58A981C5}"/>
    <cellStyle name="40% - Accent6 2 9 3" xfId="45916" xr:uid="{638B833B-78BE-4CFC-9363-53E08A710850}"/>
    <cellStyle name="40% - Accent6 2 9_1" xfId="51230" xr:uid="{1A0F001C-640D-4CA2-8370-BE55177B0A5D}"/>
    <cellStyle name="40% - Accent6 2_3. Loans" xfId="9206" xr:uid="{7AB734CE-22BC-4928-95DA-6B08EE4B86F3}"/>
    <cellStyle name="40% - Accent6 20" xfId="51231" xr:uid="{12663268-7D9C-48A1-BCFA-AE99C6AF35F7}"/>
    <cellStyle name="40% - Accent6 20 2" xfId="51232" xr:uid="{6943FE55-4C1F-49D3-9A0B-2F5B390B0B1F}"/>
    <cellStyle name="40% - Accent6 21" xfId="51233" xr:uid="{DC01618B-A390-4E82-8547-5616893D82F8}"/>
    <cellStyle name="40% - Accent6 21 2" xfId="51234" xr:uid="{C6495279-A666-48CB-AFF7-D408FEF06E91}"/>
    <cellStyle name="40% - Accent6 22" xfId="51235" xr:uid="{D6570BE0-8CD7-42F5-93FE-B3A1DE2EADEE}"/>
    <cellStyle name="40% - Accent6 22 2" xfId="51236" xr:uid="{734AE50D-1B2F-420F-9198-2D91C3BC995E}"/>
    <cellStyle name="40% - Accent6 23" xfId="51237" xr:uid="{380962F2-688D-4682-83E4-AE84625E9A42}"/>
    <cellStyle name="40% - Accent6 23 2" xfId="51238" xr:uid="{F077AA45-6714-4751-B880-ED8B87C46C1C}"/>
    <cellStyle name="40% - Accent6 24" xfId="51239" xr:uid="{D62CB62C-9255-4B96-8915-5ECEBF13E77B}"/>
    <cellStyle name="40% - Accent6 24 2" xfId="51240" xr:uid="{87A08DC6-C39A-4D61-8AE7-35C9E338E7D6}"/>
    <cellStyle name="40% - Accent6 25" xfId="51241" xr:uid="{013F4DFE-E205-44CC-BAEE-3895EBAF3E11}"/>
    <cellStyle name="40% - Accent6 25 2" xfId="51242" xr:uid="{E665D754-F12B-4245-93EB-9F18A2BEC0BD}"/>
    <cellStyle name="40% - Accent6 26" xfId="51243" xr:uid="{C403F984-95D5-4FE9-B191-AA471E4B404B}"/>
    <cellStyle name="40% - Accent6 26 2" xfId="51244" xr:uid="{8880BD7E-5CA4-4F6A-A9E9-BDB6ADAF96A9}"/>
    <cellStyle name="40% - Accent6 27" xfId="51245" xr:uid="{AE1B0B8B-08C4-4418-8013-59426965531E}"/>
    <cellStyle name="40% - Accent6 27 2" xfId="51246" xr:uid="{EEDEDDD7-7640-494B-B0A8-0BF1A3FE0CB7}"/>
    <cellStyle name="40% - Accent6 28" xfId="51247" xr:uid="{A16B111F-C513-4233-AF1F-2A424642EDF2}"/>
    <cellStyle name="40% - Accent6 28 2" xfId="51248" xr:uid="{BFB990A2-898D-4CBC-B821-6D311FC8DBED}"/>
    <cellStyle name="40% - Accent6 29" xfId="51249" xr:uid="{4374FD6C-C48C-4235-81D2-BDF7D3583135}"/>
    <cellStyle name="40% - Accent6 29 2" xfId="51250" xr:uid="{C1E9D802-A3D7-47B2-BF84-AB18B6693CC8}"/>
    <cellStyle name="40% - Accent6 3" xfId="495" xr:uid="{A02210D5-706A-4A29-A878-A14F80D15F05}"/>
    <cellStyle name="40% - Accent6 3 2" xfId="496" xr:uid="{6FCF5746-9CCE-46AF-A797-AFEBEA317070}"/>
    <cellStyle name="40% - Accent6 3 2 2" xfId="9207" xr:uid="{66337316-5A14-4DF0-9FEE-29BA588883AB}"/>
    <cellStyle name="40% - Accent6 3 2 2 2" xfId="45919" xr:uid="{7E5F944A-1340-4E30-AB7C-82E5E2715419}"/>
    <cellStyle name="40% - Accent6 3 2 2_Apart tables" xfId="49865" xr:uid="{F631967B-A846-40B0-B4D4-EF7FEE51EB98}"/>
    <cellStyle name="40% - Accent6 3 2 3" xfId="45918" xr:uid="{5CD00F36-F8DF-4995-8073-13E3CE28937E}"/>
    <cellStyle name="40% - Accent6 3 2_2. Property deals" xfId="9208" xr:uid="{5B3274FE-F397-474F-8ACE-FF13CE5534A4}"/>
    <cellStyle name="40% - Accent6 3 3" xfId="9209" xr:uid="{76FF380C-A899-4C6F-9ED1-D5B9D61F3F96}"/>
    <cellStyle name="40% - Accent6 3 3 2" xfId="45920" xr:uid="{6E0389CC-7413-45CD-AEA9-6A22BA04765A}"/>
    <cellStyle name="40% - Accent6 3 3_Apart tables" xfId="49866" xr:uid="{EF466253-0E93-461F-8B3A-8310DB4A6C88}"/>
    <cellStyle name="40% - Accent6 3 4" xfId="31929" xr:uid="{BE0D2CC0-4DDE-4892-8EB3-7CB9C711BE64}"/>
    <cellStyle name="40% - Accent6 3 5" xfId="39559" xr:uid="{C28E2B55-A5DF-4879-968E-358A0432E53B}"/>
    <cellStyle name="40% - Accent6 3 6" xfId="39602" xr:uid="{FD7AA429-E0AF-437E-AB86-5A2479D072D3}"/>
    <cellStyle name="40% - Accent6 3 7" xfId="45917" xr:uid="{F7400730-C130-4E3C-AD9D-D4CC24E8946E}"/>
    <cellStyle name="40% - Accent6 3_2. Property deals" xfId="9210" xr:uid="{CFD32FDB-D3B1-40EA-BD57-6DAF13927119}"/>
    <cellStyle name="40% - Accent6 30" xfId="51251" xr:uid="{35CE142B-E235-4999-906D-87FDFD59C8B3}"/>
    <cellStyle name="40% - Accent6 30 2" xfId="51252" xr:uid="{D7686F19-803E-474B-9162-503C65B5961B}"/>
    <cellStyle name="40% - Accent6 31" xfId="51253" xr:uid="{E568BCAF-E818-48D2-858C-0576210AACF0}"/>
    <cellStyle name="40% - Accent6 31 2" xfId="51254" xr:uid="{A986B4B3-C62E-43F8-BBF1-C7F47FE2ABE0}"/>
    <cellStyle name="40% - Accent6 32" xfId="51255" xr:uid="{FB5720D8-82BB-421F-B880-42DA3A99F418}"/>
    <cellStyle name="40% - Accent6 32 2" xfId="51256" xr:uid="{275415BA-2086-4F7A-AA61-90986DB5A21F}"/>
    <cellStyle name="40% - Accent6 33" xfId="51257" xr:uid="{F990F4B9-34E8-47AA-ABE5-090C55859BC0}"/>
    <cellStyle name="40% - Accent6 34" xfId="51258" xr:uid="{8D32CD59-EFF1-40DC-9882-3F0A8BA4DD3E}"/>
    <cellStyle name="40% - Accent6 35" xfId="51259" xr:uid="{781FB275-D2ED-470E-B306-FCA59CCFDD7D}"/>
    <cellStyle name="40% - Accent6 36" xfId="51260" xr:uid="{1F9A2411-E9E1-4725-9A59-C628B091A4B8}"/>
    <cellStyle name="40% - Accent6 37" xfId="51261" xr:uid="{9C9AA290-405D-4294-953A-52B671774B00}"/>
    <cellStyle name="40% - Accent6 38" xfId="51262" xr:uid="{04FA36D7-FA61-427E-AC6E-59FC124114D6}"/>
    <cellStyle name="40% - Accent6 39" xfId="51263" xr:uid="{8642BAC6-DF8C-4E33-956B-EA3F429B622C}"/>
    <cellStyle name="40% - Accent6 4" xfId="497" xr:uid="{61BC0210-21C8-4EF2-BD9D-B9614703CB49}"/>
    <cellStyle name="40% - Accent6 4 2" xfId="9211" xr:uid="{BD4D53CE-9A76-4667-B43E-C268BCDA0D1B}"/>
    <cellStyle name="40% - Accent6 4 2 2" xfId="45922" xr:uid="{484D27F1-9952-4E23-BD83-3D44B2EBA0E2}"/>
    <cellStyle name="40% - Accent6 4 2_Apart tables" xfId="49867" xr:uid="{40B606CB-ADB1-4552-9D44-CE716831577D}"/>
    <cellStyle name="40% - Accent6 4 3" xfId="45921" xr:uid="{4AFA7EAB-EB7E-4DC5-8D4E-B9DED6F52857}"/>
    <cellStyle name="40% - Accent6 4 3 2" xfId="51264" xr:uid="{E44EF05D-0D2A-4243-BC1D-04DDAB7B5DA3}"/>
    <cellStyle name="40% - Accent6 4 3_Apart tables" xfId="52521" xr:uid="{9C98B545-F655-420D-8146-3BF4EBE29157}"/>
    <cellStyle name="40% - Accent6 4_2. Property deals" xfId="9212" xr:uid="{FC39EDE9-872E-4410-B860-6E7DA5655A54}"/>
    <cellStyle name="40% - Accent6 40" xfId="51265" xr:uid="{315DE580-2981-4A1A-AFC3-A2776435DAE1}"/>
    <cellStyle name="40% - Accent6 41" xfId="51266" xr:uid="{8157D485-DEF0-4457-9726-464D85A92FFB}"/>
    <cellStyle name="40% - Accent6 42" xfId="53247" xr:uid="{1623C785-95A7-4E9A-B514-70794D779CD9}"/>
    <cellStyle name="40% - Accent6 5" xfId="498" xr:uid="{F6254E99-2DBE-4360-96A0-81961307B627}"/>
    <cellStyle name="40% - Accent6 5 2" xfId="51267" xr:uid="{A9D81D68-3FD6-4BC2-84A1-4B5135F06B3C}"/>
    <cellStyle name="40% - Accent6 5 3" xfId="51268" xr:uid="{9498955E-FF78-4CBF-A57D-7A74141CDEB0}"/>
    <cellStyle name="40% - Accent6 6" xfId="499" xr:uid="{A78814E6-7ABF-4CA4-8C7E-45BD5BD21785}"/>
    <cellStyle name="40% - Accent6 6 2" xfId="51269" xr:uid="{DE46FA02-7F86-452B-9131-8A9AECB00F2C}"/>
    <cellStyle name="40% - Accent6 6 3" xfId="51270" xr:uid="{78A56567-BA49-42AF-ACC4-8B3A5662A46A}"/>
    <cellStyle name="40% - Accent6 7" xfId="500" xr:uid="{ABB77FFD-2C46-41DE-A678-18066143C621}"/>
    <cellStyle name="40% - Accent6 7 2" xfId="51271" xr:uid="{41E44A5A-AD69-41C6-B7B8-578CD44409A0}"/>
    <cellStyle name="40% - Accent6 7 3" xfId="51272" xr:uid="{1BC587ED-944B-454E-96BB-1094314C0378}"/>
    <cellStyle name="40% - Accent6 7 4" xfId="51273" xr:uid="{84DB2BF1-27AC-4DA9-8212-037F269E7E27}"/>
    <cellStyle name="40% - Accent6 8" xfId="501" xr:uid="{2CF935BD-1A1C-4F19-A562-AE5B120BA5A0}"/>
    <cellStyle name="40% - Accent6 8 2" xfId="51274" xr:uid="{2BC7ED85-386A-462F-841F-DB093A76EC36}"/>
    <cellStyle name="40% - Accent6 8 3" xfId="51275" xr:uid="{55C34E69-BA65-452D-A27F-14515360AB55}"/>
    <cellStyle name="40% - Accent6 8 4" xfId="51276" xr:uid="{2E4D4698-F16B-4172-BDE5-24AE9BA7722D}"/>
    <cellStyle name="40% - Accent6 9" xfId="502" xr:uid="{BFC165CF-76EC-437A-AC6A-A6980A5C06A7}"/>
    <cellStyle name="40% - Accent6 9 2" xfId="51277" xr:uid="{DDF0F595-D620-46BE-9909-033BD76E674D}"/>
    <cellStyle name="40% - Accent6 9 3" xfId="51278" xr:uid="{8F498AC7-7DC6-4D05-9198-89C73BB136FD}"/>
    <cellStyle name="40% - Accent6 9 4" xfId="51279" xr:uid="{8CEB1848-D7A2-460C-83A6-2369290E33E1}"/>
    <cellStyle name="40% - Akzent1" xfId="79" xr:uid="{E81C95CB-F5A0-49E2-AE59-8366310F2E16}"/>
    <cellStyle name="40% - Akzent1 10" xfId="45928" xr:uid="{05C4F3CF-F7A9-43B6-960E-0676F1EF936B}"/>
    <cellStyle name="40% - Akzent1 2" xfId="503" xr:uid="{EF32AB96-6EEC-4F4A-B2D6-EC3976448236}"/>
    <cellStyle name="40% - Akzent1 2 2" xfId="504" xr:uid="{EC9E35B9-0291-4EA0-A0BA-0C59F34D3D95}"/>
    <cellStyle name="40% - Akzent1 2 2 2" xfId="9213" xr:uid="{394FF0AB-6053-4444-9518-C034DE639DDF}"/>
    <cellStyle name="40% - Akzent1 2 2 2 2" xfId="9214" xr:uid="{0B4E03FE-E645-4BF2-A445-01CC1FDF630F}"/>
    <cellStyle name="40% - Akzent1 2 2 2 3" xfId="47743" xr:uid="{6B18011F-54C4-443F-B365-C9547E2BD423}"/>
    <cellStyle name="40% - Akzent1 2 2 2_3. Loans" xfId="9215" xr:uid="{A7F42C4C-FA09-4B89-8294-916E0DDDB2D6}"/>
    <cellStyle name="40% - Akzent1 2 2 3" xfId="9216" xr:uid="{F2805BFB-E331-40CF-912E-25ABB77AD362}"/>
    <cellStyle name="40% - Akzent1 2 2 4" xfId="37219" xr:uid="{BDBA4DAD-D0E0-477B-A6AB-A899B3DFA124}"/>
    <cellStyle name="40% - Akzent1 2 2 5" xfId="38354" xr:uid="{817536A1-75D8-499B-BEE5-72B527DFFBAC}"/>
    <cellStyle name="40% - Akzent1 2 2 6" xfId="45930" xr:uid="{EA346F25-7EE1-4535-927C-3B8354BE2C51}"/>
    <cellStyle name="40% - Akzent1 2 2_3. Loans" xfId="9217" xr:uid="{8DE6F074-1DF9-494B-9421-CD6AB303A6EC}"/>
    <cellStyle name="40% - Akzent1 2 3" xfId="9218" xr:uid="{4A4951D2-4237-4BF5-88C3-3E48FEBAB80E}"/>
    <cellStyle name="40% - Akzent1 2 3 2" xfId="9219" xr:uid="{9DEE7F05-10E4-4A62-A73C-3E6AB84DB94E}"/>
    <cellStyle name="40% - Akzent1 2 3 3" xfId="45931" xr:uid="{D419F520-B950-4999-978C-49E938DF41DA}"/>
    <cellStyle name="40% - Akzent1 2 3_3. Loans" xfId="9220" xr:uid="{DC6844C3-71F7-495B-B355-DB41D048D0DF}"/>
    <cellStyle name="40% - Akzent1 2 4" xfId="9221" xr:uid="{42930516-0AAB-4390-B9A1-EA984F675FE5}"/>
    <cellStyle name="40% - Akzent1 2 5" xfId="37218" xr:uid="{FD3E21AB-C280-42D3-8233-9E3616052E56}"/>
    <cellStyle name="40% - Akzent1 2 6" xfId="38355" xr:uid="{09EBDD96-30BC-4888-BC28-20E390173C85}"/>
    <cellStyle name="40% - Akzent1 2 7" xfId="45929" xr:uid="{E8528166-630B-4C17-8AC9-9C55414BE4B5}"/>
    <cellStyle name="40% - Akzent1 2_1" xfId="49097" xr:uid="{15359391-94CD-4D96-94BB-1D1472012ACF}"/>
    <cellStyle name="40% - Akzent1 3" xfId="505" xr:uid="{EDC7BD98-D4B7-46CE-9BB3-223D074B8CFB}"/>
    <cellStyle name="40% - Akzent1 3 2" xfId="506" xr:uid="{79A47BED-D78E-41C3-8D60-87818BE7E31E}"/>
    <cellStyle name="40% - Akzent1 3 2 2" xfId="9222" xr:uid="{B8DFFCB3-5D85-4145-9DC1-0B88C1C109AC}"/>
    <cellStyle name="40% - Akzent1 3 2 2 2" xfId="9223" xr:uid="{EC44D61F-B7E2-471F-926D-E8C715A2F1DC}"/>
    <cellStyle name="40% - Akzent1 3 2 2 3" xfId="47744" xr:uid="{0A21357E-4ECA-4A0E-A9FC-DDC338682E03}"/>
    <cellStyle name="40% - Akzent1 3 2 2_3. Loans" xfId="9224" xr:uid="{61300B1E-9439-4371-A2A2-BDE195CB686B}"/>
    <cellStyle name="40% - Akzent1 3 2 3" xfId="9225" xr:uid="{7938F704-D9FB-466D-BD56-0B4C9EF4621B}"/>
    <cellStyle name="40% - Akzent1 3 2 4" xfId="37221" xr:uid="{57E5363E-B8A3-4DFA-99AC-50ABECD078E6}"/>
    <cellStyle name="40% - Akzent1 3 2 5" xfId="38352" xr:uid="{32331382-0665-4202-8F09-4C0AC5A988FD}"/>
    <cellStyle name="40% - Akzent1 3 2 6" xfId="45933" xr:uid="{2EA6014B-1A5E-480A-809E-9A5236DCEE25}"/>
    <cellStyle name="40% - Akzent1 3 2_3. Loans" xfId="9226" xr:uid="{C7DA6384-EEBE-499D-A8E4-0FEDA100D980}"/>
    <cellStyle name="40% - Akzent1 3 3" xfId="9227" xr:uid="{B895F150-3AA9-4F25-A339-3674C049728E}"/>
    <cellStyle name="40% - Akzent1 3 3 2" xfId="9228" xr:uid="{73DF7CCE-F618-4737-BA83-E06639FEF673}"/>
    <cellStyle name="40% - Akzent1 3 3 3" xfId="45934" xr:uid="{79361877-3B60-43C1-888A-7E18A246F8F1}"/>
    <cellStyle name="40% - Akzent1 3 3_3. Loans" xfId="9229" xr:uid="{12B10C04-B70A-4B82-8A13-515B5C3A819B}"/>
    <cellStyle name="40% - Akzent1 3 4" xfId="9230" xr:uid="{768D5918-8A8A-4874-B572-543C049D5240}"/>
    <cellStyle name="40% - Akzent1 3 5" xfId="37220" xr:uid="{067D5A04-9061-49D1-9D41-97DA5543CCFD}"/>
    <cellStyle name="40% - Akzent1 3 6" xfId="38353" xr:uid="{8B78BDE2-C31C-4A29-9497-6582B33332E8}"/>
    <cellStyle name="40% - Akzent1 3 7" xfId="45932" xr:uid="{50C6D736-5381-4442-8392-352E3480B6B4}"/>
    <cellStyle name="40% - Akzent1 3_1" xfId="49098" xr:uid="{96A87893-C540-449B-A5EA-D9CC1E7D963F}"/>
    <cellStyle name="40% - Akzent1 4" xfId="9231" xr:uid="{059E8153-1324-4F88-B952-777A9FC21060}"/>
    <cellStyle name="40% - Akzent1 4 2" xfId="39560" xr:uid="{6B4EA15F-27A3-4F7D-9F14-B687D21D0B45}"/>
    <cellStyle name="40% - Akzent1 4 3" xfId="45935" xr:uid="{E5B22D41-09F4-448F-AF4B-F2CF336995E2}"/>
    <cellStyle name="40% - Akzent1 4_Apart tables" xfId="49868" xr:uid="{31C53AD5-DA81-4701-8E55-2F1550A01C0A}"/>
    <cellStyle name="40% - Akzent1 5" xfId="37217" xr:uid="{BA0E77E9-C7DB-4846-A767-46C89FC7FAD1}"/>
    <cellStyle name="40% - Akzent1 5 2" xfId="45936" xr:uid="{C61E93DE-8739-4BD0-A6D9-B0CD73BA4EA1}"/>
    <cellStyle name="40% - Akzent1 5_Apart tables" xfId="49869" xr:uid="{3406B891-0550-4422-9A58-D979EED155FF}"/>
    <cellStyle name="40% - Akzent1 6" xfId="38356" xr:uid="{8F9B927F-8CF3-4BD1-94C8-42FBDF21619C}"/>
    <cellStyle name="40% - Akzent1 7" xfId="44667" xr:uid="{E5DC28CB-F505-4C7D-8D49-C30B341C3BC3}"/>
    <cellStyle name="40% - Akzent1 8" xfId="44739" xr:uid="{17D5F0E8-69D5-471F-849A-1D72682B187E}"/>
    <cellStyle name="40% - Akzent1 9" xfId="44849" xr:uid="{38FF2894-8636-4F6C-8220-A47B9C7CD01C}"/>
    <cellStyle name="40% - Akzent1_3. Loans" xfId="9232" xr:uid="{3AE196C0-B556-4E6B-8CC2-B3B31C768209}"/>
    <cellStyle name="40% - Akzent2" xfId="80" xr:uid="{70A9565E-0900-4CBD-9ACA-6B3A8C7A1C13}"/>
    <cellStyle name="40% - Akzent2 10" xfId="45937" xr:uid="{513A983E-844F-4898-8E18-AEBD67344413}"/>
    <cellStyle name="40% - Akzent2 2" xfId="507" xr:uid="{DE9F6E23-EE38-4350-BB2F-094242AFE44B}"/>
    <cellStyle name="40% - Akzent2 2 2" xfId="508" xr:uid="{55A9CBAF-94D3-4036-8153-A5FB8E51B894}"/>
    <cellStyle name="40% - Akzent2 2 2 2" xfId="9233" xr:uid="{CF15D17C-0111-44C5-A353-56BEBE773567}"/>
    <cellStyle name="40% - Akzent2 2 2 2 2" xfId="9234" xr:uid="{5F8E896D-95DF-4223-A6CF-C1E8454C00ED}"/>
    <cellStyle name="40% - Akzent2 2 2 2 3" xfId="47745" xr:uid="{28035FC7-C129-4A81-800B-AD7F0B25A77C}"/>
    <cellStyle name="40% - Akzent2 2 2 2_3. Loans" xfId="9235" xr:uid="{A7E18C62-6C37-4887-BEC7-189FD08652CD}"/>
    <cellStyle name="40% - Akzent2 2 2 3" xfId="9236" xr:uid="{24181847-7FD6-401A-A4EE-D19D34910A23}"/>
    <cellStyle name="40% - Akzent2 2 2 4" xfId="37224" xr:uid="{6CED02E7-A172-4390-8271-730E9CE57E63}"/>
    <cellStyle name="40% - Akzent2 2 2 5" xfId="38349" xr:uid="{133229B4-6E83-490E-A7CC-95AE19F2FFD8}"/>
    <cellStyle name="40% - Akzent2 2 2 6" xfId="45939" xr:uid="{CA239A01-2832-41A3-8D8E-39DF722FE654}"/>
    <cellStyle name="40% - Akzent2 2 2_3. Loans" xfId="9237" xr:uid="{A978121B-9CDC-496F-B9E2-C6C330757A47}"/>
    <cellStyle name="40% - Akzent2 2 3" xfId="9238" xr:uid="{A1882CA9-7863-46C4-95CF-BFF5D9EE1F2B}"/>
    <cellStyle name="40% - Akzent2 2 3 2" xfId="9239" xr:uid="{3C7A1874-A0FF-4A27-92EE-4677275C1512}"/>
    <cellStyle name="40% - Akzent2 2 3 3" xfId="45940" xr:uid="{4A393130-0F4E-4D90-B038-257F1CF94EE5}"/>
    <cellStyle name="40% - Akzent2 2 3_3. Loans" xfId="9240" xr:uid="{695B6E0F-FDFD-41C2-BF53-6DF1DFF6DDCD}"/>
    <cellStyle name="40% - Akzent2 2 4" xfId="9241" xr:uid="{EDA4EA57-E525-48CF-BF90-FA9C75303B43}"/>
    <cellStyle name="40% - Akzent2 2 5" xfId="37223" xr:uid="{2E1E7DB2-43F5-449C-BF6D-F51F5B667FBB}"/>
    <cellStyle name="40% - Akzent2 2 6" xfId="38350" xr:uid="{FC1CA2A7-F82C-42C7-93AA-D0056446F829}"/>
    <cellStyle name="40% - Akzent2 2 7" xfId="45938" xr:uid="{0960F731-BDC7-4CD0-915A-9832360F5344}"/>
    <cellStyle name="40% - Akzent2 2_1" xfId="49099" xr:uid="{C2B0F65F-01C0-41E8-ABE2-0C8B83DD4317}"/>
    <cellStyle name="40% - Akzent2 3" xfId="509" xr:uid="{A1C0BD88-7B06-4D38-99C0-FC2B684A7E52}"/>
    <cellStyle name="40% - Akzent2 3 2" xfId="510" xr:uid="{1FA3BA90-08CE-4E8C-B53F-836A41F51AE5}"/>
    <cellStyle name="40% - Akzent2 3 2 2" xfId="9242" xr:uid="{A8531730-0FBA-4D89-A2CE-04ADB44E3473}"/>
    <cellStyle name="40% - Akzent2 3 2 2 2" xfId="9243" xr:uid="{C2D278DB-867B-42EC-BAA4-DB5125A6FC13}"/>
    <cellStyle name="40% - Akzent2 3 2 2 3" xfId="47746" xr:uid="{8BCE03FD-7FE3-479A-96B0-8D051AAA810D}"/>
    <cellStyle name="40% - Akzent2 3 2 2_3. Loans" xfId="9244" xr:uid="{7C2FE61F-7193-4F4C-8003-4CC5E6F6AF8E}"/>
    <cellStyle name="40% - Akzent2 3 2 3" xfId="9245" xr:uid="{A6BAB3D4-219D-4CF0-8F06-088C3002CFB7}"/>
    <cellStyle name="40% - Akzent2 3 2 4" xfId="37226" xr:uid="{FF3598A6-D2C0-447D-80FD-645B6698284B}"/>
    <cellStyle name="40% - Akzent2 3 2 5" xfId="38347" xr:uid="{3B2B34AD-D37D-485C-8913-A333380346D1}"/>
    <cellStyle name="40% - Akzent2 3 2 6" xfId="45942" xr:uid="{07973DD5-0597-4A6B-B165-4CA4A6860512}"/>
    <cellStyle name="40% - Akzent2 3 2_3. Loans" xfId="9246" xr:uid="{0E861903-DE1F-4B0F-BEAA-A7955576F8E2}"/>
    <cellStyle name="40% - Akzent2 3 3" xfId="9247" xr:uid="{DB0031DF-263C-47D1-929E-C0C04892B7F7}"/>
    <cellStyle name="40% - Akzent2 3 3 2" xfId="9248" xr:uid="{66DF148A-8A28-4161-AF92-D61C306ED9B4}"/>
    <cellStyle name="40% - Akzent2 3 3 3" xfId="45943" xr:uid="{AA6CC409-0F1D-49F8-8CB8-5833AF751B34}"/>
    <cellStyle name="40% - Akzent2 3 3_3. Loans" xfId="9249" xr:uid="{A5FD14E8-4282-4CBF-935D-6023AF8FF5EF}"/>
    <cellStyle name="40% - Akzent2 3 4" xfId="9250" xr:uid="{F58398C0-7110-4845-B6F7-7B231D9341E3}"/>
    <cellStyle name="40% - Akzent2 3 5" xfId="37225" xr:uid="{3573D3B8-0C5A-4594-BEE4-F9E505BF111F}"/>
    <cellStyle name="40% - Akzent2 3 6" xfId="38348" xr:uid="{7F7C60A4-DE33-4D38-A093-61CB770D3261}"/>
    <cellStyle name="40% - Akzent2 3 7" xfId="45941" xr:uid="{6C9E65E3-74C3-425F-97EF-69E8EC38C36E}"/>
    <cellStyle name="40% - Akzent2 3_1" xfId="49100" xr:uid="{B4CA22E9-936F-453B-85B9-DDF76DB24685}"/>
    <cellStyle name="40% - Akzent2 4" xfId="9251" xr:uid="{2F6D3302-907F-43AA-A6CC-814D3C651455}"/>
    <cellStyle name="40% - Akzent2 4 2" xfId="39561" xr:uid="{8D8E231A-E339-40A8-B74F-C5B0D2401371}"/>
    <cellStyle name="40% - Akzent2 4 3" xfId="45944" xr:uid="{C7E9BF64-87B4-4981-9349-BEC19985301A}"/>
    <cellStyle name="40% - Akzent2 4_Apart tables" xfId="49870" xr:uid="{F7142EA1-1E56-4C70-BB82-EC7CDAFEF95A}"/>
    <cellStyle name="40% - Akzent2 5" xfId="37222" xr:uid="{969631E7-4B99-4E17-B31C-012BC5977395}"/>
    <cellStyle name="40% - Akzent2 5 2" xfId="45945" xr:uid="{ED8FBFB8-93ED-4D9A-ACBE-160FC6E12193}"/>
    <cellStyle name="40% - Akzent2 5_Apart tables" xfId="49871" xr:uid="{C4FA2522-2B29-450F-B85C-18B044F89F9B}"/>
    <cellStyle name="40% - Akzent2 6" xfId="38351" xr:uid="{58D9E3D3-4C92-494F-B4CE-77583C5276ED}"/>
    <cellStyle name="40% - Akzent2 7" xfId="44668" xr:uid="{E14CE03C-003E-4A6B-B184-9DAD180BA1EA}"/>
    <cellStyle name="40% - Akzent2 8" xfId="44738" xr:uid="{7288C6FE-7DD1-498E-A875-D03AF8E6E3FA}"/>
    <cellStyle name="40% - Akzent2 9" xfId="44848" xr:uid="{61B32702-A3F1-4246-89F1-3EC45DA30759}"/>
    <cellStyle name="40% - Akzent2_3. Loans" xfId="9252" xr:uid="{9D9C92F5-E62D-4AC8-BE38-48E1EFC617DA}"/>
    <cellStyle name="40% - Akzent3" xfId="81" xr:uid="{50B76B0A-8739-4A0B-8B64-3C11434CF098}"/>
    <cellStyle name="40% - Akzent3 10" xfId="45946" xr:uid="{7F100BCA-C170-4324-A384-9B3DCA6751FA}"/>
    <cellStyle name="40% - Akzent3 2" xfId="511" xr:uid="{E438FB2A-2030-490A-BB35-9A9C1A057278}"/>
    <cellStyle name="40% - Akzent3 2 2" xfId="512" xr:uid="{08B888D5-373F-45D4-9319-00CA6BF26897}"/>
    <cellStyle name="40% - Akzent3 2 2 2" xfId="9253" xr:uid="{B70E4937-A818-4E43-893B-A921A342594F}"/>
    <cellStyle name="40% - Akzent3 2 2 2 2" xfId="9254" xr:uid="{FB8F1056-AF35-4775-92C4-74F9505FED2C}"/>
    <cellStyle name="40% - Akzent3 2 2 2 3" xfId="47747" xr:uid="{9252C409-1E95-4AA6-8F73-34309D82BC0B}"/>
    <cellStyle name="40% - Akzent3 2 2 2_3. Loans" xfId="9255" xr:uid="{6CC780F5-9738-4FC2-ABAD-903724158C9D}"/>
    <cellStyle name="40% - Akzent3 2 2 3" xfId="9256" xr:uid="{9B63089D-D4D1-4E62-89C5-5CFECCFA035C}"/>
    <cellStyle name="40% - Akzent3 2 2 4" xfId="37229" xr:uid="{BA4B24A2-2F9D-48A4-BA77-585066444360}"/>
    <cellStyle name="40% - Akzent3 2 2 5" xfId="38344" xr:uid="{583D7E7F-7DBD-4C45-B525-7B3F0B5B3AD3}"/>
    <cellStyle name="40% - Akzent3 2 2 6" xfId="45948" xr:uid="{49E8CA8F-6B21-415C-BB4D-A775C6250E9B}"/>
    <cellStyle name="40% - Akzent3 2 2_3. Loans" xfId="9257" xr:uid="{04DBDFD7-0B76-43CC-BD70-BD8C32908780}"/>
    <cellStyle name="40% - Akzent3 2 3" xfId="9258" xr:uid="{F4891FAB-DB67-49DC-B25E-3022B52CD19F}"/>
    <cellStyle name="40% - Akzent3 2 3 2" xfId="9259" xr:uid="{234BEAFC-EA2C-46BA-B5CC-83C0BC6A74CA}"/>
    <cellStyle name="40% - Akzent3 2 3 3" xfId="45949" xr:uid="{DA452BA6-BDD2-4422-AEBF-7FBC28D10355}"/>
    <cellStyle name="40% - Akzent3 2 3_3. Loans" xfId="9260" xr:uid="{444A3DCA-1B97-4238-B79F-0DA3D1F3694B}"/>
    <cellStyle name="40% - Akzent3 2 4" xfId="9261" xr:uid="{C222AFDA-2C13-4F5D-A6AA-75390F1866E5}"/>
    <cellStyle name="40% - Akzent3 2 5" xfId="37228" xr:uid="{29C090F9-03F8-489D-8882-6F5707D52E5C}"/>
    <cellStyle name="40% - Akzent3 2 6" xfId="38345" xr:uid="{5FD53904-3165-44A9-9036-1950B8FF5C31}"/>
    <cellStyle name="40% - Akzent3 2 7" xfId="45947" xr:uid="{10705ED5-7E31-40FB-BD54-6ADB99B6C22A}"/>
    <cellStyle name="40% - Akzent3 2_1" xfId="49101" xr:uid="{EC9B05CA-47C9-439A-BFE4-39C8CA7EA1EE}"/>
    <cellStyle name="40% - Akzent3 3" xfId="513" xr:uid="{5ECCD569-F3EA-4264-B761-FA388C70C8E1}"/>
    <cellStyle name="40% - Akzent3 3 2" xfId="514" xr:uid="{4CB4F995-1824-4959-BF48-8845EE286CCF}"/>
    <cellStyle name="40% - Akzent3 3 2 2" xfId="9262" xr:uid="{51011F17-87F7-4F9D-83FC-AA3731CC166B}"/>
    <cellStyle name="40% - Akzent3 3 2 2 2" xfId="9263" xr:uid="{03C9FDAC-994B-4314-9A68-FDFBDD9C1AC7}"/>
    <cellStyle name="40% - Akzent3 3 2 2 3" xfId="47748" xr:uid="{D8BC23AF-1FB7-4E69-8526-00FE586F096D}"/>
    <cellStyle name="40% - Akzent3 3 2 2_3. Loans" xfId="9264" xr:uid="{19E87EA5-A652-49FF-92EB-DA85E3E2A860}"/>
    <cellStyle name="40% - Akzent3 3 2 3" xfId="9265" xr:uid="{1107E3FE-99A9-46E5-AC11-7F2F39E7E9E0}"/>
    <cellStyle name="40% - Akzent3 3 2 4" xfId="37231" xr:uid="{93AC314D-A2CE-4169-8FF5-C8AD52B2F2A8}"/>
    <cellStyle name="40% - Akzent3 3 2 5" xfId="38342" xr:uid="{4E4D74C8-9E8E-4015-9946-BEA17967C623}"/>
    <cellStyle name="40% - Akzent3 3 2 6" xfId="45951" xr:uid="{A7C0F032-AEE4-401F-BD8C-C1C1EF015509}"/>
    <cellStyle name="40% - Akzent3 3 2_3. Loans" xfId="9266" xr:uid="{CD1A4AEE-4029-4E42-8A54-EA749CEFC455}"/>
    <cellStyle name="40% - Akzent3 3 3" xfId="9267" xr:uid="{502D7518-9AF8-40F7-B6B0-9ADF18919976}"/>
    <cellStyle name="40% - Akzent3 3 3 2" xfId="9268" xr:uid="{43F7A988-A8ED-4921-8236-9054174F34DB}"/>
    <cellStyle name="40% - Akzent3 3 3 3" xfId="45952" xr:uid="{02B1B48E-2724-4BF5-96DC-8E853A1DAAA3}"/>
    <cellStyle name="40% - Akzent3 3 3_3. Loans" xfId="9269" xr:uid="{701555D8-10F8-4F2F-BDE2-A527163EF37B}"/>
    <cellStyle name="40% - Akzent3 3 4" xfId="9270" xr:uid="{1EA4E150-2916-4623-BA2E-A2DA27FD2E6D}"/>
    <cellStyle name="40% - Akzent3 3 5" xfId="37230" xr:uid="{F44EB3AE-A33E-4173-8B02-D80EC89A4A7C}"/>
    <cellStyle name="40% - Akzent3 3 6" xfId="38343" xr:uid="{8C35BA95-DCE4-4574-ADCB-395B6521DFFD}"/>
    <cellStyle name="40% - Akzent3 3 7" xfId="45950" xr:uid="{ABE93BBD-6ABE-453D-904F-799BB72BFEFF}"/>
    <cellStyle name="40% - Akzent3 3_1" xfId="49102" xr:uid="{F4DCF296-0B8C-48EF-8AC4-9B6D5DB736F4}"/>
    <cellStyle name="40% - Akzent3 4" xfId="9271" xr:uid="{1E666F73-AFBD-443B-ADF3-C92208E0DAE9}"/>
    <cellStyle name="40% - Akzent3 4 2" xfId="39562" xr:uid="{0A3AD432-D732-4754-A26B-CFE0E33636E1}"/>
    <cellStyle name="40% - Akzent3 4 3" xfId="45953" xr:uid="{61A864BD-3507-4DE1-B2AC-9A34880E1319}"/>
    <cellStyle name="40% - Akzent3 4_Apart tables" xfId="49872" xr:uid="{3104B871-AF68-42A2-829C-37AA3513D486}"/>
    <cellStyle name="40% - Akzent3 5" xfId="37227" xr:uid="{089F8EE1-08FA-487D-B3F7-DC48C898B8F4}"/>
    <cellStyle name="40% - Akzent3 5 2" xfId="45954" xr:uid="{4FBBFB14-0F80-46D7-AA8B-C836A120370A}"/>
    <cellStyle name="40% - Akzent3 5_Apart tables" xfId="49873" xr:uid="{F3C9FFEA-DA51-4948-A4CA-FB45A6FDC58C}"/>
    <cellStyle name="40% - Akzent3 6" xfId="38346" xr:uid="{9381FB45-3A34-4CFE-8903-C780C3553438}"/>
    <cellStyle name="40% - Akzent3 7" xfId="44669" xr:uid="{7BC25C73-315A-434A-A30A-63338005C411}"/>
    <cellStyle name="40% - Akzent3 8" xfId="44737" xr:uid="{A9B528E8-25C9-4F8E-B5A2-6EAFCF600328}"/>
    <cellStyle name="40% - Akzent3 9" xfId="44846" xr:uid="{4944E313-8DC1-411A-9EE5-EE4CE4A72C97}"/>
    <cellStyle name="40% - Akzent3_3. Loans" xfId="9272" xr:uid="{BECAEF52-EAB4-4770-B543-CDB6520FA7A1}"/>
    <cellStyle name="40% - Akzent4" xfId="82" xr:uid="{66C8F586-1E27-4C45-850C-89EEA043ABBF}"/>
    <cellStyle name="40% - Akzent4 10" xfId="45955" xr:uid="{E848D4B7-696D-4285-BE22-EE64EF4B94F8}"/>
    <cellStyle name="40% - Akzent4 2" xfId="515" xr:uid="{F097CAE9-45AF-4889-ABBE-0C1EB6F4EE13}"/>
    <cellStyle name="40% - Akzent4 2 2" xfId="516" xr:uid="{EF1B4C17-2294-4C9B-8FF7-C24B5AA7F66D}"/>
    <cellStyle name="40% - Akzent4 2 2 2" xfId="9273" xr:uid="{B0E3ECC0-99D5-47B2-A6A5-05841012A15B}"/>
    <cellStyle name="40% - Akzent4 2 2 2 2" xfId="9274" xr:uid="{DA0BA8ED-0D97-4704-AB39-82D6C6D2A8A4}"/>
    <cellStyle name="40% - Akzent4 2 2 2 3" xfId="47749" xr:uid="{0F4D27D2-32A4-450F-ACE0-883E1DBE6547}"/>
    <cellStyle name="40% - Akzent4 2 2 2_3. Loans" xfId="9275" xr:uid="{41D873A2-10A3-4283-AC5F-5F8F03789D4A}"/>
    <cellStyle name="40% - Akzent4 2 2 3" xfId="9276" xr:uid="{26A581ED-EF12-4B05-90DC-5FDF722D4E02}"/>
    <cellStyle name="40% - Akzent4 2 2 4" xfId="37234" xr:uid="{006BB9EE-0909-4D45-9343-B011D90F3AEA}"/>
    <cellStyle name="40% - Akzent4 2 2 5" xfId="38339" xr:uid="{E940EE55-64AF-4595-BB2F-BC30167F6FD6}"/>
    <cellStyle name="40% - Akzent4 2 2 6" xfId="45957" xr:uid="{ECD4D5C2-9057-4178-B058-C76D033E5C98}"/>
    <cellStyle name="40% - Akzent4 2 2_3. Loans" xfId="9277" xr:uid="{A1047D87-C099-41BA-AB7D-D1D5696968DF}"/>
    <cellStyle name="40% - Akzent4 2 3" xfId="9278" xr:uid="{D4309A9E-CCAE-4A8E-886E-E2749F498809}"/>
    <cellStyle name="40% - Akzent4 2 3 2" xfId="9279" xr:uid="{CFF74FEB-4C2E-4968-AC30-CBCBDE88EA1D}"/>
    <cellStyle name="40% - Akzent4 2 3 3" xfId="45958" xr:uid="{54C6C929-A33E-4A30-948F-A7A34989BBF7}"/>
    <cellStyle name="40% - Akzent4 2 3_3. Loans" xfId="9280" xr:uid="{55E26277-6D60-4CF1-B90A-222B4380C2EC}"/>
    <cellStyle name="40% - Akzent4 2 4" xfId="9281" xr:uid="{30B15F94-7454-4CE9-968D-44E0B1367F78}"/>
    <cellStyle name="40% - Akzent4 2 5" xfId="37233" xr:uid="{75039FE6-EA2D-4BA8-82DE-43AA6935C924}"/>
    <cellStyle name="40% - Akzent4 2 6" xfId="38340" xr:uid="{56B1076A-5CC0-4C7F-9DF5-4C73ADA96EDB}"/>
    <cellStyle name="40% - Akzent4 2 7" xfId="45956" xr:uid="{095D054A-8C63-4F34-9789-18E5F1499C81}"/>
    <cellStyle name="40% - Akzent4 2_1" xfId="49103" xr:uid="{CCF89B0A-C3B7-488D-8F97-1339F4AFC781}"/>
    <cellStyle name="40% - Akzent4 3" xfId="517" xr:uid="{743FEA7E-CEA6-46AD-8A28-9F61E384BB8E}"/>
    <cellStyle name="40% - Akzent4 3 2" xfId="518" xr:uid="{083C448D-D3B5-45FC-A914-069A157863AE}"/>
    <cellStyle name="40% - Akzent4 3 2 2" xfId="9282" xr:uid="{360BA246-5008-4ADA-AAB9-77730D4A9703}"/>
    <cellStyle name="40% - Akzent4 3 2 2 2" xfId="9283" xr:uid="{B5A54302-88EE-4137-A191-48002AA0D50A}"/>
    <cellStyle name="40% - Akzent4 3 2 2 3" xfId="47750" xr:uid="{11DFBB91-DEF9-409C-9299-1EEF24CF7039}"/>
    <cellStyle name="40% - Akzent4 3 2 2_3. Loans" xfId="9284" xr:uid="{D49F70F2-8944-4A11-873B-FD185F2B3E0A}"/>
    <cellStyle name="40% - Akzent4 3 2 3" xfId="9285" xr:uid="{E7D14268-2735-4C42-A396-53443C5B96B7}"/>
    <cellStyle name="40% - Akzent4 3 2 4" xfId="37236" xr:uid="{791B519C-C8F1-456F-BF8A-E0C722CF5D12}"/>
    <cellStyle name="40% - Akzent4 3 2 5" xfId="38337" xr:uid="{18FBCD2C-A13F-4403-BC72-42D2FB2140BB}"/>
    <cellStyle name="40% - Akzent4 3 2 6" xfId="45960" xr:uid="{6390DDAB-D213-4788-B7C3-BA78F93E0ADC}"/>
    <cellStyle name="40% - Akzent4 3 2_3. Loans" xfId="9286" xr:uid="{009A85D2-F1F8-43D7-8040-0C9AFEBDB897}"/>
    <cellStyle name="40% - Akzent4 3 3" xfId="9287" xr:uid="{3DDC628A-CB32-4C3D-AE08-970C30F701EE}"/>
    <cellStyle name="40% - Akzent4 3 3 2" xfId="9288" xr:uid="{9C74B2B8-EC51-424A-A499-D0B49DCEB671}"/>
    <cellStyle name="40% - Akzent4 3 3 3" xfId="45961" xr:uid="{F1C6F903-2BE0-4CE6-AE96-42EF3210D26F}"/>
    <cellStyle name="40% - Akzent4 3 3_3. Loans" xfId="9289" xr:uid="{7921CC25-F1A3-4C4C-81C0-8DEB0DDED18C}"/>
    <cellStyle name="40% - Akzent4 3 4" xfId="9290" xr:uid="{DED67556-8077-425B-B919-1812004B032F}"/>
    <cellStyle name="40% - Akzent4 3 5" xfId="37235" xr:uid="{9338BC8F-47F6-4473-A32D-44B699F35B55}"/>
    <cellStyle name="40% - Akzent4 3 6" xfId="38338" xr:uid="{4D8B8729-67A3-457C-A504-EB186E088DD5}"/>
    <cellStyle name="40% - Akzent4 3 7" xfId="45959" xr:uid="{086FFB06-5696-4729-A155-A316BFEEB8FA}"/>
    <cellStyle name="40% - Akzent4 3_1" xfId="49104" xr:uid="{E36189CE-2B71-4126-98D7-FBDAEFB79861}"/>
    <cellStyle name="40% - Akzent4 4" xfId="9291" xr:uid="{C9809F5D-EA51-4238-88B5-696309C79D68}"/>
    <cellStyle name="40% - Akzent4 4 2" xfId="39563" xr:uid="{C243DE1C-F5EF-4F6D-AE07-B1CBC79232B0}"/>
    <cellStyle name="40% - Akzent4 4 3" xfId="45962" xr:uid="{6F20548A-7BB7-4337-9A13-697604206018}"/>
    <cellStyle name="40% - Akzent4 4_Apart tables" xfId="49874" xr:uid="{9545964B-2BEF-44C8-A605-F79E838BA267}"/>
    <cellStyle name="40% - Akzent4 5" xfId="37232" xr:uid="{859B8C98-8E60-4E05-B9D8-4A94276D73D6}"/>
    <cellStyle name="40% - Akzent4 5 2" xfId="45963" xr:uid="{7D348CE1-137E-44D7-94CA-9C27FCA8C6AC}"/>
    <cellStyle name="40% - Akzent4 5_Apart tables" xfId="49875" xr:uid="{A988CAF4-D2D6-4A0D-983E-775B1C599FAB}"/>
    <cellStyle name="40% - Akzent4 6" xfId="38341" xr:uid="{C46D812E-E53A-40D3-8CB5-D484BE126C6B}"/>
    <cellStyle name="40% - Akzent4 7" xfId="44670" xr:uid="{C13B778D-9066-4E0C-BCBE-C86D654C6407}"/>
    <cellStyle name="40% - Akzent4 8" xfId="44736" xr:uid="{2BCF6C02-A4D3-46DB-A92F-0D595FCBA569}"/>
    <cellStyle name="40% - Akzent4 9" xfId="44845" xr:uid="{16A06866-6A85-4BF3-BDC0-64EF8C362D0F}"/>
    <cellStyle name="40% - Akzent4_3. Loans" xfId="9292" xr:uid="{56B86C97-581B-4F31-95FC-C20688279090}"/>
    <cellStyle name="40% - Akzent5" xfId="83" xr:uid="{46735FE2-8FA5-4953-8EA0-6CE89ECBECBB}"/>
    <cellStyle name="40% - Akzent5 10" xfId="45964" xr:uid="{E5B54640-0907-498A-A65D-87725C83C79E}"/>
    <cellStyle name="40% - Akzent5 2" xfId="519" xr:uid="{880EC1F6-143F-4B1C-8DEF-6D2ADF373817}"/>
    <cellStyle name="40% - Akzent5 2 2" xfId="520" xr:uid="{FF4D7886-CD9E-426B-BA3E-348557B72E7D}"/>
    <cellStyle name="40% - Akzent5 2 2 2" xfId="9293" xr:uid="{D4420690-FDD7-479C-950C-EF970FAF20C9}"/>
    <cellStyle name="40% - Akzent5 2 2 2 2" xfId="9294" xr:uid="{8B1B5790-5AB0-47B6-9D5D-81344AC11C4A}"/>
    <cellStyle name="40% - Akzent5 2 2 2 3" xfId="47751" xr:uid="{822C9876-6A37-4D58-8B05-02509E0C17FE}"/>
    <cellStyle name="40% - Akzent5 2 2 2_3. Loans" xfId="9295" xr:uid="{CFF1EF1D-3FDD-4990-910B-8015706DA5A8}"/>
    <cellStyle name="40% - Akzent5 2 2 3" xfId="9296" xr:uid="{A7026564-E649-45F0-A3F0-DCED59962EF8}"/>
    <cellStyle name="40% - Akzent5 2 2 4" xfId="37239" xr:uid="{05DE7B32-8DD6-48CE-8A53-422805DBDC34}"/>
    <cellStyle name="40% - Akzent5 2 2 5" xfId="38334" xr:uid="{03517346-D0F4-4918-978D-1A8C3531CC98}"/>
    <cellStyle name="40% - Akzent5 2 2 6" xfId="45966" xr:uid="{97EB826A-CBE9-441F-9364-8C9680DC18E0}"/>
    <cellStyle name="40% - Akzent5 2 2_3. Loans" xfId="9297" xr:uid="{B48CA02E-8474-42AB-993D-8CDA05C28B1E}"/>
    <cellStyle name="40% - Akzent5 2 3" xfId="9298" xr:uid="{8FFC8E76-2FB2-4BA6-8DE2-64970BB71E8D}"/>
    <cellStyle name="40% - Akzent5 2 3 2" xfId="9299" xr:uid="{BE9A3FC6-8CC9-4735-BF69-4239CF2C0846}"/>
    <cellStyle name="40% - Akzent5 2 3 3" xfId="45967" xr:uid="{D89471AA-634C-47C7-8A2E-9ABA077BB218}"/>
    <cellStyle name="40% - Akzent5 2 3_3. Loans" xfId="9300" xr:uid="{AECE2DDE-850A-4BCC-8EFC-554A084509BC}"/>
    <cellStyle name="40% - Akzent5 2 4" xfId="9301" xr:uid="{0215C93D-203F-4F36-97DE-90E4D6F5A3D8}"/>
    <cellStyle name="40% - Akzent5 2 5" xfId="37238" xr:uid="{8025EFDD-B945-4F1A-8D3D-21A5618CE0F0}"/>
    <cellStyle name="40% - Akzent5 2 6" xfId="38335" xr:uid="{0719211D-633E-4D6D-AD95-5110C031675D}"/>
    <cellStyle name="40% - Akzent5 2 7" xfId="45965" xr:uid="{EBC70105-A5AB-47ED-B9BC-61F92ADEED37}"/>
    <cellStyle name="40% - Akzent5 2_1" xfId="49105" xr:uid="{3D18F376-C80B-473B-B971-4F11E2956E7C}"/>
    <cellStyle name="40% - Akzent5 3" xfId="521" xr:uid="{DA131896-5EAF-4E69-A864-F8D76A92027D}"/>
    <cellStyle name="40% - Akzent5 3 2" xfId="522" xr:uid="{C07ABD19-E701-4C14-B340-ED82B0C02BBB}"/>
    <cellStyle name="40% - Akzent5 3 2 2" xfId="9302" xr:uid="{49D3F688-D359-4F2A-ADD1-A45AA0F4F03F}"/>
    <cellStyle name="40% - Akzent5 3 2 2 2" xfId="9303" xr:uid="{8CC9EC2F-BE81-4411-A95C-AB7AE958755C}"/>
    <cellStyle name="40% - Akzent5 3 2 2 3" xfId="47752" xr:uid="{F9D12560-4983-40AB-BC95-62B47FDC8FCF}"/>
    <cellStyle name="40% - Akzent5 3 2 2_3. Loans" xfId="9304" xr:uid="{3CEF7161-DE26-443E-A49E-906EB8AB92EA}"/>
    <cellStyle name="40% - Akzent5 3 2 3" xfId="9305" xr:uid="{1E5B31E2-A3DA-4C86-B410-C7F48DDC9FA6}"/>
    <cellStyle name="40% - Akzent5 3 2 4" xfId="37241" xr:uid="{EA4C127B-FF3A-444D-9E5C-E94AD694FD08}"/>
    <cellStyle name="40% - Akzent5 3 2 5" xfId="38332" xr:uid="{9961EEC9-4BEB-49AD-964A-9DDDA6DEBC32}"/>
    <cellStyle name="40% - Akzent5 3 2 6" xfId="45969" xr:uid="{E9FA2920-03F1-4B13-A24E-622B6B9F7598}"/>
    <cellStyle name="40% - Akzent5 3 2_3. Loans" xfId="9306" xr:uid="{6AC2213A-D722-413B-BC87-81DCF08CB537}"/>
    <cellStyle name="40% - Akzent5 3 3" xfId="9307" xr:uid="{12C61F29-F1E2-42A2-B7F1-F3EE4C97D538}"/>
    <cellStyle name="40% - Akzent5 3 3 2" xfId="9308" xr:uid="{7A204B13-01C2-417D-8A7C-1B158070B138}"/>
    <cellStyle name="40% - Akzent5 3 3 3" xfId="45970" xr:uid="{FDF2B822-6C6F-403F-8E59-2CC16B189683}"/>
    <cellStyle name="40% - Akzent5 3 3_3. Loans" xfId="9309" xr:uid="{5B38203F-7460-433F-AB32-B38E2E7B33C3}"/>
    <cellStyle name="40% - Akzent5 3 4" xfId="9310" xr:uid="{528CD571-2FBA-4180-9953-489E674283CD}"/>
    <cellStyle name="40% - Akzent5 3 5" xfId="37240" xr:uid="{C0AEA8E7-3AFB-4A7D-9BFE-D5F2E73701DC}"/>
    <cellStyle name="40% - Akzent5 3 6" xfId="38333" xr:uid="{85A41FFF-E645-41FD-BC48-C00562836AA4}"/>
    <cellStyle name="40% - Akzent5 3 7" xfId="45968" xr:uid="{70A2BE3C-B389-471F-A033-CD5828B251D7}"/>
    <cellStyle name="40% - Akzent5 3_1" xfId="49106" xr:uid="{83AA877A-BC26-415C-B914-FB00D236868F}"/>
    <cellStyle name="40% - Akzent5 4" xfId="9311" xr:uid="{1024B657-897E-4919-993E-3E65E903E8D3}"/>
    <cellStyle name="40% - Akzent5 4 2" xfId="39564" xr:uid="{B15D68CF-4D81-452D-836A-2A0CA9EE4C1A}"/>
    <cellStyle name="40% - Akzent5 4 3" xfId="45971" xr:uid="{B78E5BEE-8A89-4F4B-A300-434E7C318441}"/>
    <cellStyle name="40% - Akzent5 4_Apart tables" xfId="49876" xr:uid="{D9D6184C-143C-409B-A880-4A5DDD11DB34}"/>
    <cellStyle name="40% - Akzent5 5" xfId="37237" xr:uid="{6374096C-744B-4471-B478-D68372C62CBD}"/>
    <cellStyle name="40% - Akzent5 5 2" xfId="45972" xr:uid="{133C5908-CDC2-4AE1-A78A-0EBCA4059B2F}"/>
    <cellStyle name="40% - Akzent5 5_Apart tables" xfId="49877" xr:uid="{0771F617-EDA5-48FA-86CB-23C1F7F7CEDD}"/>
    <cellStyle name="40% - Akzent5 6" xfId="38336" xr:uid="{795EF7AB-524A-4501-93D2-758527007C0B}"/>
    <cellStyle name="40% - Akzent5 7" xfId="44671" xr:uid="{0AD298B7-227A-4B30-8335-2ED4B2F5D1EC}"/>
    <cellStyle name="40% - Akzent5 8" xfId="44735" xr:uid="{06C1EAF3-8B1A-4036-9C7A-80EBD2810591}"/>
    <cellStyle name="40% - Akzent5 9" xfId="44844" xr:uid="{5A9280BC-19C1-40CA-8222-9B632DCA1983}"/>
    <cellStyle name="40% - Akzent5_3. Loans" xfId="9312" xr:uid="{0A70B2C4-442E-488E-BEAB-B51C02BC5660}"/>
    <cellStyle name="40% - Akzent6" xfId="84" xr:uid="{ADD9FC4B-55A5-4128-ADC6-BE4EDD2ED28F}"/>
    <cellStyle name="40% - Akzent6 10" xfId="45973" xr:uid="{3D0F2861-0120-4239-A76F-B60816767CCB}"/>
    <cellStyle name="40% - Akzent6 2" xfId="523" xr:uid="{9FB0B5FD-8AB8-448A-A023-7A0A32CB7D12}"/>
    <cellStyle name="40% - Akzent6 2 2" xfId="524" xr:uid="{1D651515-2840-4B68-B785-E113C2EFB305}"/>
    <cellStyle name="40% - Akzent6 2 2 2" xfId="9313" xr:uid="{69CD3A30-B48F-4E3E-9740-2F4E3A07B3E1}"/>
    <cellStyle name="40% - Akzent6 2 2 2 2" xfId="9314" xr:uid="{65C625AF-3ADD-4793-A2E7-2463D89FC79A}"/>
    <cellStyle name="40% - Akzent6 2 2 2 3" xfId="47753" xr:uid="{7E4BBBD3-008E-4281-893E-C2317821F666}"/>
    <cellStyle name="40% - Akzent6 2 2 2_3. Loans" xfId="9315" xr:uid="{F0228746-30AD-49CD-B337-F956697DD10F}"/>
    <cellStyle name="40% - Akzent6 2 2 3" xfId="9316" xr:uid="{B2BD3CE5-262D-43C5-B98A-AEFFCCB32221}"/>
    <cellStyle name="40% - Akzent6 2 2 4" xfId="37244" xr:uid="{D3E2BAFA-C97F-4B6E-A9BC-91374323DE89}"/>
    <cellStyle name="40% - Akzent6 2 2 5" xfId="38329" xr:uid="{579545D2-FC54-46DE-A2C2-4CB6BC67087E}"/>
    <cellStyle name="40% - Akzent6 2 2 6" xfId="45975" xr:uid="{3A72E3FC-1712-4E16-8E06-786FF764FC23}"/>
    <cellStyle name="40% - Akzent6 2 2_3. Loans" xfId="9317" xr:uid="{670FD5E4-61A5-4528-89D9-7DE52DFCE5D4}"/>
    <cellStyle name="40% - Akzent6 2 3" xfId="9318" xr:uid="{F377D68F-8108-4964-A5D7-4DBD14DD7FAB}"/>
    <cellStyle name="40% - Akzent6 2 3 2" xfId="9319" xr:uid="{BF0C3762-A492-4364-8CEB-1B5EA3B69F67}"/>
    <cellStyle name="40% - Akzent6 2 3 3" xfId="45976" xr:uid="{52FDE601-A5AD-4968-ABDA-914B3B2507DF}"/>
    <cellStyle name="40% - Akzent6 2 3_3. Loans" xfId="9320" xr:uid="{1C2CFB19-76E3-4DC9-AA59-BA29F890E972}"/>
    <cellStyle name="40% - Akzent6 2 4" xfId="9321" xr:uid="{3C177ED2-5FAD-45EE-B881-E237785A411F}"/>
    <cellStyle name="40% - Akzent6 2 5" xfId="37243" xr:uid="{F338DD69-8729-4094-8B87-43B816EE2877}"/>
    <cellStyle name="40% - Akzent6 2 6" xfId="38330" xr:uid="{C3B4C908-A2BF-4682-90A2-D4B0F569B028}"/>
    <cellStyle name="40% - Akzent6 2 7" xfId="45974" xr:uid="{4BE4BCF6-2ACF-4EF3-BCA5-2DD4764944E3}"/>
    <cellStyle name="40% - Akzent6 2_1" xfId="49107" xr:uid="{D9AA1B07-192A-4D2F-8154-80C9FC2057E0}"/>
    <cellStyle name="40% - Akzent6 3" xfId="525" xr:uid="{1845A412-08ED-4D19-96B5-B6711EFADFFB}"/>
    <cellStyle name="40% - Akzent6 3 2" xfId="526" xr:uid="{F978C5CE-138D-42F9-B2FA-D0D4BAB0DB58}"/>
    <cellStyle name="40% - Akzent6 3 2 2" xfId="9322" xr:uid="{5E3BF54C-C492-4382-8DB5-5583FD927571}"/>
    <cellStyle name="40% - Akzent6 3 2 2 2" xfId="9323" xr:uid="{78CA0CA1-C660-4701-860B-13DB7F0D0D38}"/>
    <cellStyle name="40% - Akzent6 3 2 2 3" xfId="47754" xr:uid="{6CC71895-87B1-48A7-8ADA-D6C488A3B8B5}"/>
    <cellStyle name="40% - Akzent6 3 2 2_3. Loans" xfId="9324" xr:uid="{EF987CB8-E98A-42F9-9797-DAC72F536222}"/>
    <cellStyle name="40% - Akzent6 3 2 3" xfId="9325" xr:uid="{7C6F8B33-50DD-4C0F-8587-CF36B735376F}"/>
    <cellStyle name="40% - Akzent6 3 2 4" xfId="37246" xr:uid="{6B8B786E-DD10-4CEC-BB90-C1B76097A519}"/>
    <cellStyle name="40% - Akzent6 3 2 5" xfId="38327" xr:uid="{7FD1E7DB-7FD2-4FFD-9DE1-31E320C42398}"/>
    <cellStyle name="40% - Akzent6 3 2 6" xfId="45978" xr:uid="{412F445F-B1C8-40E7-9DFB-D72E6430E89A}"/>
    <cellStyle name="40% - Akzent6 3 2_3. Loans" xfId="9326" xr:uid="{B2B24672-1036-4DD0-9395-A008E10B9DF1}"/>
    <cellStyle name="40% - Akzent6 3 3" xfId="9327" xr:uid="{6E19B21E-69D6-48E1-B4AE-07CF6899429D}"/>
    <cellStyle name="40% - Akzent6 3 3 2" xfId="9328" xr:uid="{C4E5C42B-1486-4518-AC9C-C45E60F1252F}"/>
    <cellStyle name="40% - Akzent6 3 3 3" xfId="45979" xr:uid="{8B81C74B-D4DA-47D1-A8DB-C674203E49FB}"/>
    <cellStyle name="40% - Akzent6 3 3_3. Loans" xfId="9329" xr:uid="{4F603F84-33C3-4CD1-8DF6-5EF11D018CF4}"/>
    <cellStyle name="40% - Akzent6 3 4" xfId="9330" xr:uid="{D1BF58DF-C9BF-4F90-AB41-CDF35C335E35}"/>
    <cellStyle name="40% - Akzent6 3 5" xfId="37245" xr:uid="{6ED7783F-509B-4E73-AA4F-BA787680D307}"/>
    <cellStyle name="40% - Akzent6 3 6" xfId="38328" xr:uid="{7F17A3BB-4FFA-40B7-A91C-537B43B96BD8}"/>
    <cellStyle name="40% - Akzent6 3 7" xfId="45977" xr:uid="{709BCBBA-47BF-479F-8AB9-7DB31D55B368}"/>
    <cellStyle name="40% - Akzent6 3_1" xfId="49108" xr:uid="{C6107477-105C-4C17-B9BA-CDAD3DBEAC1A}"/>
    <cellStyle name="40% - Akzent6 4" xfId="9331" xr:uid="{98062413-0D6A-412E-9AB5-33A21CB03C36}"/>
    <cellStyle name="40% - Akzent6 4 2" xfId="39565" xr:uid="{110E20AB-E44B-45CB-AAD4-2C16BBB48CEB}"/>
    <cellStyle name="40% - Akzent6 4 3" xfId="45980" xr:uid="{F7CD5D16-C88E-4D19-93DD-2FBF24F9C367}"/>
    <cellStyle name="40% - Akzent6 4_Apart tables" xfId="49878" xr:uid="{A8D09A27-17E8-4FC2-9CB4-33A4E4E0D88B}"/>
    <cellStyle name="40% - Akzent6 5" xfId="37242" xr:uid="{74062B7A-5EC0-492B-9759-9BCF48F13BD7}"/>
    <cellStyle name="40% - Akzent6 5 2" xfId="45981" xr:uid="{3AA66EB5-0A1C-4215-A347-F9C0E147B49B}"/>
    <cellStyle name="40% - Akzent6 5_Apart tables" xfId="49879" xr:uid="{467242BE-93BE-4847-B882-90F263B885F4}"/>
    <cellStyle name="40% - Akzent6 6" xfId="38331" xr:uid="{4F908466-B65D-4EA0-8A35-6172261499CC}"/>
    <cellStyle name="40% - Akzent6 7" xfId="44672" xr:uid="{F3EB363E-CFE8-434B-B5EC-4BB68BA34210}"/>
    <cellStyle name="40% - Akzent6 8" xfId="44733" xr:uid="{BB631586-7EE8-4295-9397-299BA4B33103}"/>
    <cellStyle name="40% - Akzent6 9" xfId="44843" xr:uid="{45A0EEAB-7A40-4DFD-82FB-346BF9B0BE6D}"/>
    <cellStyle name="40% - Akzent6_3. Loans" xfId="9332" xr:uid="{B23C2397-E9F6-4550-9F9D-A418E7E9CAC6}"/>
    <cellStyle name="40% - Cor1" xfId="39660" xr:uid="{8FD03654-59D6-4DA1-AF2E-9BDBD2C8F3F1}"/>
    <cellStyle name="40% - Cor2" xfId="39661" xr:uid="{1C45B6C8-730D-428F-ADAC-5CB8B8DCABDF}"/>
    <cellStyle name="40% - Cor3" xfId="39662" xr:uid="{23743652-7FC2-4ED3-B5EA-3C3321F4A41C}"/>
    <cellStyle name="40% - Cor4" xfId="39663" xr:uid="{3672413F-D600-4F0E-BB46-DD251DEC8785}"/>
    <cellStyle name="40% - Cor5" xfId="39664" xr:uid="{F6782D88-99CE-4F48-B30E-298959179F4F}"/>
    <cellStyle name="40% - Cor6" xfId="39665" xr:uid="{A3653E0D-0D7B-490B-9495-6F4986A81DC8}"/>
    <cellStyle name="40% - Dekorfärg1" xfId="51280" xr:uid="{DFA174F9-5A80-4C7C-B6DA-CA98D439984A}"/>
    <cellStyle name="40% - Dekorfärg1 10" xfId="9333" xr:uid="{1D849135-BA98-4438-97EC-5541C2BB2D8D}"/>
    <cellStyle name="40% - Dekorfärg1 10 10" xfId="35061" xr:uid="{2981F4A6-2547-437D-B60C-4BC9F3844F7F}"/>
    <cellStyle name="40% - Dekorfärg1 10 2" xfId="9334" xr:uid="{A3425F27-C7CA-42DB-BAA3-6D10448BB480}"/>
    <cellStyle name="40% - Dekorfärg1 10 2 2" xfId="9335" xr:uid="{94548D56-3552-46E0-ADD0-65E70C1A8531}"/>
    <cellStyle name="40% - Dekorfärg1 10 2 2 2" xfId="9336" xr:uid="{9550F07D-25D3-4DE0-AA21-4873B8326FE3}"/>
    <cellStyle name="40% - Dekorfärg1 10 2 2 2 2" xfId="37248" xr:uid="{88EC2BDB-6088-43CD-98B4-09839AA161FE}"/>
    <cellStyle name="40% - Dekorfärg1 10 2 2 2_Apart tables" xfId="49880" xr:uid="{B05FEF1E-BC48-4244-A68C-C4030DAA992F}"/>
    <cellStyle name="40% - Dekorfärg1 10 2 2 3" xfId="31930" xr:uid="{732558E7-0245-4F5D-B96E-8700D11800A6}"/>
    <cellStyle name="40% - Dekorfärg1 10 2 2 4" xfId="37247" xr:uid="{871FB373-E5E2-4A82-84ED-5E278BC9817E}"/>
    <cellStyle name="40% - Dekorfärg1 10 2 2_3. Loans" xfId="9337" xr:uid="{4F5A6D8C-D7B2-4130-9728-23DA35A29F29}"/>
    <cellStyle name="40% - Dekorfärg1 10 2 3" xfId="9338" xr:uid="{A80DF082-C5A1-4853-8364-7AE2E46AAD8A}"/>
    <cellStyle name="40% - Dekorfärg1 10 2 3 2" xfId="9339" xr:uid="{BAB6A4AE-1951-40B9-8E15-017394F7A0C9}"/>
    <cellStyle name="40% - Dekorfärg1 10 2 3 2 2" xfId="37250" xr:uid="{B8AEA75C-E306-409B-8EDD-71BA45BB502E}"/>
    <cellStyle name="40% - Dekorfärg1 10 2 3 2_Apart tables" xfId="49881" xr:uid="{376B6CDA-34F9-4D0E-BAAD-787FF8A5B7FD}"/>
    <cellStyle name="40% - Dekorfärg1 10 2 3 3" xfId="37249" xr:uid="{DF62D216-997A-462A-8378-CC858C5CC3AF}"/>
    <cellStyle name="40% - Dekorfärg1 10 2 3_3. Loans" xfId="9340" xr:uid="{32F3A26A-95F1-4BD2-B9F5-2DCD14828F67}"/>
    <cellStyle name="40% - Dekorfärg1 10 2 4" xfId="9341" xr:uid="{D1A31416-B095-4492-B6FB-E5A2983A56F2}"/>
    <cellStyle name="40% - Dekorfärg1 10 2 4 2" xfId="37251" xr:uid="{CDB80BA9-D0C4-4B37-A30A-A37672BC646A}"/>
    <cellStyle name="40% - Dekorfärg1 10 2 4_Apart tables" xfId="49882" xr:uid="{6600AB7C-515E-4171-9002-76AD0E28E3B1}"/>
    <cellStyle name="40% - Dekorfärg1 10 2 5" xfId="9342" xr:uid="{984A67E0-CB32-4E16-A292-A1F73F4131E0}"/>
    <cellStyle name="40% - Dekorfärg1 10 2 5 2" xfId="37252" xr:uid="{88CB9F17-5BD5-4B8F-819F-BBA70003F164}"/>
    <cellStyle name="40% - Dekorfärg1 10 2 5_Apart tables" xfId="49883" xr:uid="{A0630951-DC7B-4A19-9614-256A7B126422}"/>
    <cellStyle name="40% - Dekorfärg1 10 2 6" xfId="31931" xr:uid="{34E856FC-775C-4D4A-95DE-9BB21951CFA1}"/>
    <cellStyle name="40% - Dekorfärg1 10 2 7" xfId="35062" xr:uid="{94D07189-B365-4853-A4B1-913B5E222F76}"/>
    <cellStyle name="40% - Dekorfärg1 10 2 8" xfId="39455" xr:uid="{4CB9C4C4-B0AC-498D-9A75-3EC9BB79EC84}"/>
    <cellStyle name="40% - Dekorfärg1 10 2_3. Loans" xfId="9343" xr:uid="{942D1856-540B-4BD1-905B-CDFB6E966BB2}"/>
    <cellStyle name="40% - Dekorfärg1 10 3" xfId="9344" xr:uid="{63942102-EEA3-4F69-8D79-D0A2D919A8A1}"/>
    <cellStyle name="40% - Dekorfärg1 10 3 2" xfId="9345" xr:uid="{336D79E2-EF87-4F59-AF58-DE01FD01DF4F}"/>
    <cellStyle name="40% - Dekorfärg1 10 3 2 2" xfId="9346" xr:uid="{A4A3FC83-112D-4D23-97C4-5F0A24EB426D}"/>
    <cellStyle name="40% - Dekorfärg1 10 3 2 2 2" xfId="37255" xr:uid="{0FDDD5BB-8633-4159-B148-D8F50542A265}"/>
    <cellStyle name="40% - Dekorfärg1 10 3 2 2_Apart tables" xfId="49884" xr:uid="{D81F5F6F-1FA5-48E8-AC22-016B6974ED29}"/>
    <cellStyle name="40% - Dekorfärg1 10 3 2 3" xfId="37254" xr:uid="{0A510DA9-0083-4EBF-B1DC-A9C787120520}"/>
    <cellStyle name="40% - Dekorfärg1 10 3 2_3. Loans" xfId="9347" xr:uid="{B87E051D-1DDD-4BBA-A38A-ED6A3F94AD79}"/>
    <cellStyle name="40% - Dekorfärg1 10 3 3" xfId="9348" xr:uid="{47C79121-9114-4EAB-9E1E-CF84394BAF4F}"/>
    <cellStyle name="40% - Dekorfärg1 10 3 3 2" xfId="37256" xr:uid="{EA15D632-36EC-411C-8C86-BEE4B866F1B0}"/>
    <cellStyle name="40% - Dekorfärg1 10 3 3_Apart tables" xfId="49885" xr:uid="{D43AB731-88A1-439A-81F9-70D525FFFC58}"/>
    <cellStyle name="40% - Dekorfärg1 10 3 4" xfId="31932" xr:uid="{35D094F0-15CE-4504-90D7-A000FBAFE3F8}"/>
    <cellStyle name="40% - Dekorfärg1 10 3 5" xfId="37253" xr:uid="{6596488F-96A7-4073-B65D-B842D0432517}"/>
    <cellStyle name="40% - Dekorfärg1 10 3_3. Loans" xfId="9349" xr:uid="{EB11479B-07DB-4411-840C-74625DA0528D}"/>
    <cellStyle name="40% - Dekorfärg1 10 4" xfId="9350" xr:uid="{1E3A37F7-31B4-4178-ABD7-1C37520A1993}"/>
    <cellStyle name="40% - Dekorfärg1 10 4 2" xfId="9351" xr:uid="{D0A046E1-EF7D-4631-9FD3-679FFC806D8B}"/>
    <cellStyle name="40% - Dekorfärg1 10 4 2 2" xfId="37258" xr:uid="{657A2973-E1BD-4CF6-AF9B-7318202D017E}"/>
    <cellStyle name="40% - Dekorfärg1 10 4 2_Apart tables" xfId="49886" xr:uid="{5F55BC8D-B9E6-40DE-99BE-8BDB12F9540B}"/>
    <cellStyle name="40% - Dekorfärg1 10 4 3" xfId="9352" xr:uid="{61729238-F2F5-472D-A2C4-1033E5F0B783}"/>
    <cellStyle name="40% - Dekorfärg1 10 4 4" xfId="37257" xr:uid="{EBA84A4C-7667-4861-8D43-9EB3E825AF71}"/>
    <cellStyle name="40% - Dekorfärg1 10 4_3. Loans" xfId="9353" xr:uid="{C5CDAD9A-1904-4154-9516-E7D254BE7AB1}"/>
    <cellStyle name="40% - Dekorfärg1 10 5" xfId="9354" xr:uid="{A825EC62-DF69-4876-B5F7-BD1634736454}"/>
    <cellStyle name="40% - Dekorfärg1 10 5 2" xfId="9355" xr:uid="{92CA95A4-6F28-4FDB-8B30-574B437DBE59}"/>
    <cellStyle name="40% - Dekorfärg1 10 5 3" xfId="9356" xr:uid="{A1A1BBE2-F117-4BD8-8BE6-6504C1AB4ED4}"/>
    <cellStyle name="40% - Dekorfärg1 10 5 4" xfId="37259" xr:uid="{730E70D8-F1BC-43A0-BE18-FC379E0A1DB9}"/>
    <cellStyle name="40% - Dekorfärg1 10 5_3. Loans" xfId="9357" xr:uid="{BBAF5C9D-FDB6-415F-870E-0AAA9291976E}"/>
    <cellStyle name="40% - Dekorfärg1 10 6" xfId="9358" xr:uid="{20C19D05-94AD-409D-B5F8-2A365B27A4FF}"/>
    <cellStyle name="40% - Dekorfärg1 10 6 2" xfId="9359" xr:uid="{8293BAB1-82AE-4F31-8E3D-7612706ACA5F}"/>
    <cellStyle name="40% - Dekorfärg1 10 6 3" xfId="9360" xr:uid="{E7570282-416E-4673-946E-9CBD415E5F1A}"/>
    <cellStyle name="40% - Dekorfärg1 10 6 4" xfId="37260" xr:uid="{9689FB87-BD3C-458A-9251-5438082442F0}"/>
    <cellStyle name="40% - Dekorfärg1 10 6_3. Loans" xfId="9361" xr:uid="{CD77C5E4-1529-401F-9DC8-6602E8DA4C43}"/>
    <cellStyle name="40% - Dekorfärg1 10 7" xfId="9362" xr:uid="{DFF1BA22-780F-43D8-B318-E1F14D62D379}"/>
    <cellStyle name="40% - Dekorfärg1 10 7 2" xfId="9363" xr:uid="{44C8DB4B-E31F-407D-80C4-0A2D477740F9}"/>
    <cellStyle name="40% - Dekorfärg1 10 7 3" xfId="9364" xr:uid="{7BA96D95-AD5B-4BC6-B3D5-F78156A9DC43}"/>
    <cellStyle name="40% - Dekorfärg1 10 7 4" xfId="31933" xr:uid="{B7EEC266-011C-4116-AA76-C710A1544227}"/>
    <cellStyle name="40% - Dekorfärg1 10 7_CASH 8000" xfId="45009" xr:uid="{74238616-9477-471A-A47C-149035C75174}"/>
    <cellStyle name="40% - Dekorfärg1 10 8" xfId="9365" xr:uid="{D3FEC67D-AD44-407A-8DDD-534BB99F6FAD}"/>
    <cellStyle name="40% - Dekorfärg1 10 9" xfId="9366" xr:uid="{B1F529BD-A7C1-4F0C-A168-43CD2561C379}"/>
    <cellStyle name="40% - Dekorfärg1 10_3. Loans" xfId="9367" xr:uid="{1A082445-3501-4041-AF65-D6CBAFEE7F95}"/>
    <cellStyle name="40% - Dekorfärg1 11" xfId="9368" xr:uid="{ADAA49C8-F65C-4399-853D-E9C39B6DBC5D}"/>
    <cellStyle name="40% - Dekorfärg1 11 10" xfId="35063" xr:uid="{53AF8794-185E-4BA4-BE92-3822F40A3F9D}"/>
    <cellStyle name="40% - Dekorfärg1 11 2" xfId="9369" xr:uid="{A439AD91-43BA-48BA-B01D-D8CA7429905E}"/>
    <cellStyle name="40% - Dekorfärg1 11 2 2" xfId="9370" xr:uid="{B1185911-5252-44D8-BD27-BFD7ABFE55B1}"/>
    <cellStyle name="40% - Dekorfärg1 11 2 2 2" xfId="9371" xr:uid="{B3248BA5-55BA-40C6-B999-26C113A9EDE8}"/>
    <cellStyle name="40% - Dekorfärg1 11 2 2 2 2" xfId="37263" xr:uid="{9E0BE10B-0EA3-4643-81C7-5954A6812317}"/>
    <cellStyle name="40% - Dekorfärg1 11 2 2 2_Apart tables" xfId="49887" xr:uid="{258C47B5-2672-43E4-A49E-93DC687DF87D}"/>
    <cellStyle name="40% - Dekorfärg1 11 2 2 3" xfId="37262" xr:uid="{1300DE05-D4AD-4D6F-A907-5F1F0469E559}"/>
    <cellStyle name="40% - Dekorfärg1 11 2 2_3. Loans" xfId="9372" xr:uid="{77E3B98B-E60C-4087-91CE-6325FF2218EB}"/>
    <cellStyle name="40% - Dekorfärg1 11 2 3" xfId="9373" xr:uid="{F3890723-A38E-49AC-9CCF-6C70A552A437}"/>
    <cellStyle name="40% - Dekorfärg1 11 2 3 2" xfId="37264" xr:uid="{B36C7269-06EF-4F8E-9399-AFB44A6C9DE7}"/>
    <cellStyle name="40% - Dekorfärg1 11 2 3_Apart tables" xfId="49888" xr:uid="{5CC231AF-4EB7-4CAA-8816-2030AEFA4A18}"/>
    <cellStyle name="40% - Dekorfärg1 11 2 4" xfId="31934" xr:uid="{0225571F-93F5-40F3-A607-7B1572E3CD26}"/>
    <cellStyle name="40% - Dekorfärg1 11 2 5" xfId="37261" xr:uid="{92F4C752-096B-4642-879E-9E75C32C0942}"/>
    <cellStyle name="40% - Dekorfärg1 11 2_3. Loans" xfId="9374" xr:uid="{33BB5EDF-0A9D-45B8-9E1B-37FC5070BA59}"/>
    <cellStyle name="40% - Dekorfärg1 11 3" xfId="9375" xr:uid="{87A8D8A3-8087-45C0-9E5D-3F058313F75A}"/>
    <cellStyle name="40% - Dekorfärg1 11 3 2" xfId="9376" xr:uid="{89C9662C-B6D8-43BE-8E1E-388563017C67}"/>
    <cellStyle name="40% - Dekorfärg1 11 3 2 2" xfId="37266" xr:uid="{417E02FA-5BC7-4F97-A5A7-8F9BB22C29C2}"/>
    <cellStyle name="40% - Dekorfärg1 11 3 2_Apart tables" xfId="49889" xr:uid="{9C9F49A2-BD39-4AB1-A979-3C86128DA6A7}"/>
    <cellStyle name="40% - Dekorfärg1 11 3 3" xfId="9377" xr:uid="{C6B9C1C4-F828-4E79-B033-5F0F9AA84784}"/>
    <cellStyle name="40% - Dekorfärg1 11 3 4" xfId="37265" xr:uid="{A61DC02A-8341-42AC-B0D1-F241683A32C4}"/>
    <cellStyle name="40% - Dekorfärg1 11 3_3. Loans" xfId="9378" xr:uid="{4539204C-B9BA-41C6-BBF9-6BC49378158C}"/>
    <cellStyle name="40% - Dekorfärg1 11 4" xfId="9379" xr:uid="{C4C06932-288D-4FAA-B5AA-AD1B68E02DE0}"/>
    <cellStyle name="40% - Dekorfärg1 11 4 2" xfId="9380" xr:uid="{0C511F65-BF87-412B-A01C-564703B4890E}"/>
    <cellStyle name="40% - Dekorfärg1 11 4 3" xfId="9381" xr:uid="{AFEAAD00-B6DB-43EE-AD69-3B51988C5E17}"/>
    <cellStyle name="40% - Dekorfärg1 11 4 4" xfId="37267" xr:uid="{86FD07F6-0466-483B-90B0-5D4BA6F0B1C2}"/>
    <cellStyle name="40% - Dekorfärg1 11 4_3. Loans" xfId="9382" xr:uid="{4BC5939C-A713-4BC3-9A36-ADA6634232DD}"/>
    <cellStyle name="40% - Dekorfärg1 11 5" xfId="9383" xr:uid="{AD263F58-6FD6-475C-86C4-CA958376D010}"/>
    <cellStyle name="40% - Dekorfärg1 11 5 2" xfId="9384" xr:uid="{F1EFE147-4242-4DC7-8A08-91ABF761A67E}"/>
    <cellStyle name="40% - Dekorfärg1 11 5 3" xfId="9385" xr:uid="{B1F5402A-85F7-46E7-8F4A-DE7128376F95}"/>
    <cellStyle name="40% - Dekorfärg1 11 5 4" xfId="37268" xr:uid="{9B35C37B-42F9-4C68-9EA9-C8B3B74899C8}"/>
    <cellStyle name="40% - Dekorfärg1 11 5_3. Loans" xfId="9386" xr:uid="{9E252217-2019-476B-B77D-C9F45D54F442}"/>
    <cellStyle name="40% - Dekorfärg1 11 6" xfId="9387" xr:uid="{3F22E573-8327-4D8D-9019-EBAD875DE6E7}"/>
    <cellStyle name="40% - Dekorfärg1 11 6 2" xfId="9388" xr:uid="{88EE6A4A-6B04-4B17-ACDA-8E596242E058}"/>
    <cellStyle name="40% - Dekorfärg1 11 6 3" xfId="9389" xr:uid="{0CB88EFA-1F26-42BC-85AD-FD9CFDAD3FC9}"/>
    <cellStyle name="40% - Dekorfärg1 11 6 4" xfId="31935" xr:uid="{3B77E083-0009-4615-815B-B074E272297D}"/>
    <cellStyle name="40% - Dekorfärg1 11 6_CASH 8000" xfId="45010" xr:uid="{E7C7A3F1-B53E-4BFD-B356-759FA2A339F8}"/>
    <cellStyle name="40% - Dekorfärg1 11 7" xfId="9390" xr:uid="{0A780E68-B925-4F35-A426-17DF6B9180C0}"/>
    <cellStyle name="40% - Dekorfärg1 11 7 2" xfId="9391" xr:uid="{EACB08B7-C2B1-419C-8C64-2A048EC03327}"/>
    <cellStyle name="40% - Dekorfärg1 11 7 3" xfId="9392" xr:uid="{FF29091B-5AA9-481B-9629-28F11CCC9392}"/>
    <cellStyle name="40% - Dekorfärg1 11 7_CASH 8000" xfId="45011" xr:uid="{F9D2BE3C-1CE3-4710-942A-1340734E3C3D}"/>
    <cellStyle name="40% - Dekorfärg1 11 8" xfId="9393" xr:uid="{18FF7E29-A813-462F-973A-43247B5C05DB}"/>
    <cellStyle name="40% - Dekorfärg1 11 9" xfId="9394" xr:uid="{C22E9956-F549-46AA-BC17-B696AE84F1FA}"/>
    <cellStyle name="40% - Dekorfärg1 11_3. Loans" xfId="9395" xr:uid="{CBF0242C-16D8-4377-BF46-CC57418F6E75}"/>
    <cellStyle name="40% - Dekorfärg1 12" xfId="9396" xr:uid="{33AC4678-E011-42A6-9EEA-02E43192068E}"/>
    <cellStyle name="40% - Dekorfärg1 12 10" xfId="35064" xr:uid="{69519A00-1478-4317-9014-F8D8C314BE11}"/>
    <cellStyle name="40% - Dekorfärg1 12 2" xfId="9397" xr:uid="{F2345262-9E33-4D9A-BD64-D3EA4439706E}"/>
    <cellStyle name="40% - Dekorfärg1 12 2 2" xfId="9398" xr:uid="{C7C1E670-C28E-4BBE-824D-AE2D9F950AF7}"/>
    <cellStyle name="40% - Dekorfärg1 12 2 2 2" xfId="9399" xr:uid="{125FB853-AC7B-46E0-A05D-CFD9A647E04A}"/>
    <cellStyle name="40% - Dekorfärg1 12 2 2 2 2" xfId="37271" xr:uid="{939CBA8E-E1FA-4855-8B22-40C0B4A0F85C}"/>
    <cellStyle name="40% - Dekorfärg1 12 2 2 2_Apart tables" xfId="49890" xr:uid="{A81E900C-33AF-4DA3-8954-F63CEEDD3A0B}"/>
    <cellStyle name="40% - Dekorfärg1 12 2 2 3" xfId="37270" xr:uid="{BD203FEA-8D6B-4E0F-9168-1CFB8CF6EEA7}"/>
    <cellStyle name="40% - Dekorfärg1 12 2 2_3. Loans" xfId="9400" xr:uid="{3C0FE206-34B9-46F8-975D-868B377E1E82}"/>
    <cellStyle name="40% - Dekorfärg1 12 2 3" xfId="9401" xr:uid="{6A46AF5A-8546-4CD5-AFEF-14EEC87DF913}"/>
    <cellStyle name="40% - Dekorfärg1 12 2 3 2" xfId="37272" xr:uid="{29CC9443-35CC-4701-ACB7-5EB037626612}"/>
    <cellStyle name="40% - Dekorfärg1 12 2 3_Apart tables" xfId="49891" xr:uid="{0B3CF744-CCD9-4A0D-842D-12FF428C68C8}"/>
    <cellStyle name="40% - Dekorfärg1 12 2 4" xfId="31936" xr:uid="{414A2658-2340-406A-BA3A-D4D2E27C5D58}"/>
    <cellStyle name="40% - Dekorfärg1 12 2 5" xfId="37269" xr:uid="{26A06D39-05D3-485D-9BD8-7158CB705072}"/>
    <cellStyle name="40% - Dekorfärg1 12 2_3. Loans" xfId="9402" xr:uid="{9261F48C-5307-495F-9901-F1351B7978F1}"/>
    <cellStyle name="40% - Dekorfärg1 12 3" xfId="9403" xr:uid="{15C1BA47-874F-4E8F-AF2E-C8AF80A95FD4}"/>
    <cellStyle name="40% - Dekorfärg1 12 3 2" xfId="9404" xr:uid="{BB873065-D184-4E84-90CC-055220F329FE}"/>
    <cellStyle name="40% - Dekorfärg1 12 3 2 2" xfId="37274" xr:uid="{04D3C850-41A3-48AD-8696-BF118A1902E6}"/>
    <cellStyle name="40% - Dekorfärg1 12 3 2_Apart tables" xfId="49892" xr:uid="{B0EF7F8A-071D-48BA-806E-CA990B0965E6}"/>
    <cellStyle name="40% - Dekorfärg1 12 3 3" xfId="9405" xr:uid="{24497BA7-C965-461E-9CE0-FF4126DC5805}"/>
    <cellStyle name="40% - Dekorfärg1 12 3 4" xfId="37273" xr:uid="{DFB983F3-84A9-421D-922C-B496DF45D172}"/>
    <cellStyle name="40% - Dekorfärg1 12 3_3. Loans" xfId="9406" xr:uid="{61AB8FB5-43DC-4E0E-A3DB-DE3DB0DCCCE7}"/>
    <cellStyle name="40% - Dekorfärg1 12 4" xfId="9407" xr:uid="{3D8CA2CF-3BE2-4681-AEE7-D2FF02A3B1AE}"/>
    <cellStyle name="40% - Dekorfärg1 12 4 2" xfId="9408" xr:uid="{7810B753-A958-4676-8F30-F61C03E6B91D}"/>
    <cellStyle name="40% - Dekorfärg1 12 4 3" xfId="9409" xr:uid="{DA9DF780-160B-4226-818B-DF913F69C0EE}"/>
    <cellStyle name="40% - Dekorfärg1 12 4 4" xfId="37275" xr:uid="{127D320B-F4F7-48AB-874D-19E7573C434C}"/>
    <cellStyle name="40% - Dekorfärg1 12 4_3. Loans" xfId="9410" xr:uid="{E021FC8E-6B27-4D3D-90E8-01EA9B6FFC8E}"/>
    <cellStyle name="40% - Dekorfärg1 12 5" xfId="9411" xr:uid="{50C5CB42-A0FC-424A-B710-07C89E77586C}"/>
    <cellStyle name="40% - Dekorfärg1 12 5 2" xfId="9412" xr:uid="{1F207ACC-584A-4214-A516-80B9A6CA9A71}"/>
    <cellStyle name="40% - Dekorfärg1 12 5 3" xfId="9413" xr:uid="{4B485018-82FD-4BD4-B1D6-271D8A4F6C70}"/>
    <cellStyle name="40% - Dekorfärg1 12 5 4" xfId="37276" xr:uid="{A1FB0F65-DFEA-44E5-BB04-EC6EB128D9DA}"/>
    <cellStyle name="40% - Dekorfärg1 12 5_3. Loans" xfId="9414" xr:uid="{6616AE39-53BC-4EB5-A894-B3C46387D630}"/>
    <cellStyle name="40% - Dekorfärg1 12 6" xfId="9415" xr:uid="{11ACAA77-CC98-4BE8-ABFE-E992E9ED4DEC}"/>
    <cellStyle name="40% - Dekorfärg1 12 6 2" xfId="9416" xr:uid="{8C7E91E9-A092-4F04-9FDA-F7E36D368223}"/>
    <cellStyle name="40% - Dekorfärg1 12 6 3" xfId="9417" xr:uid="{5D8E63AF-50F3-4B30-81C6-A0A401755622}"/>
    <cellStyle name="40% - Dekorfärg1 12 6 4" xfId="31937" xr:uid="{DC618D27-639A-4F38-B528-6E3CF62660B9}"/>
    <cellStyle name="40% - Dekorfärg1 12 6_CASH 8000" xfId="45012" xr:uid="{E7ACB7FC-FCDB-4C92-A22C-A637BAEBBE66}"/>
    <cellStyle name="40% - Dekorfärg1 12 7" xfId="9418" xr:uid="{8D738BC5-30D8-4372-830A-DE33AEF29244}"/>
    <cellStyle name="40% - Dekorfärg1 12 7 2" xfId="9419" xr:uid="{6D8E5AB4-487A-4322-9131-140524FCF416}"/>
    <cellStyle name="40% - Dekorfärg1 12 7 3" xfId="9420" xr:uid="{ACAC6F2D-17D5-4880-8BB4-CA96F32BD48D}"/>
    <cellStyle name="40% - Dekorfärg1 12 7_CASH 8000" xfId="45013" xr:uid="{93956B97-E3BE-490E-85B8-CC445F04C2A7}"/>
    <cellStyle name="40% - Dekorfärg1 12 8" xfId="9421" xr:uid="{2FF487C3-A372-42EB-AA4B-041EE61F8470}"/>
    <cellStyle name="40% - Dekorfärg1 12 9" xfId="9422" xr:uid="{C25D8DD4-BA52-46CE-971F-A37F42977185}"/>
    <cellStyle name="40% - Dekorfärg1 12_3. Loans" xfId="9423" xr:uid="{F3F8D9C1-5147-45F3-A58F-687FAB71A924}"/>
    <cellStyle name="40% - Dekorfärg1 13" xfId="9424" xr:uid="{AAC0DE66-EFF9-49D9-9F0B-9846AD0B73DA}"/>
    <cellStyle name="40% - Dekorfärg1 13 10" xfId="35065" xr:uid="{EA760D0D-8FDC-41AF-9A4B-54078611774E}"/>
    <cellStyle name="40% - Dekorfärg1 13 2" xfId="9425" xr:uid="{B938D55A-B122-4EE3-8BE7-7A4D6D69020A}"/>
    <cellStyle name="40% - Dekorfärg1 13 2 2" xfId="9426" xr:uid="{CAA0AD44-557F-4482-A5C8-1DF64D592626}"/>
    <cellStyle name="40% - Dekorfärg1 13 2 2 2" xfId="9427" xr:uid="{D6EAC288-AC09-456A-A88E-ABC09C67A63A}"/>
    <cellStyle name="40% - Dekorfärg1 13 2 2 2 2" xfId="37279" xr:uid="{BA1C2991-A1B3-4867-8892-DC9B73E289D8}"/>
    <cellStyle name="40% - Dekorfärg1 13 2 2 2_Apart tables" xfId="49893" xr:uid="{0A888B6F-80CB-48A7-BB7E-1DBCB5673DCB}"/>
    <cellStyle name="40% - Dekorfärg1 13 2 2 3" xfId="37278" xr:uid="{3BC687E3-70FB-4A68-8D6D-BFE4A872B69E}"/>
    <cellStyle name="40% - Dekorfärg1 13 2 2_3. Loans" xfId="9428" xr:uid="{983A4D9F-2DC0-4778-B16C-F548BB061EE4}"/>
    <cellStyle name="40% - Dekorfärg1 13 2 3" xfId="9429" xr:uid="{307A0E40-0033-4497-B1C1-7818C0397769}"/>
    <cellStyle name="40% - Dekorfärg1 13 2 3 2" xfId="37280" xr:uid="{70EB46CB-585A-4533-886C-6841C985C7AE}"/>
    <cellStyle name="40% - Dekorfärg1 13 2 3_Apart tables" xfId="49894" xr:uid="{75058A1E-1A29-4D32-AA92-5699E4749F16}"/>
    <cellStyle name="40% - Dekorfärg1 13 2 4" xfId="31938" xr:uid="{FB76702D-CB0B-4BE1-BD52-0BCBC3950784}"/>
    <cellStyle name="40% - Dekorfärg1 13 2 5" xfId="37277" xr:uid="{1EB1506D-8809-4991-AF50-1E9811584054}"/>
    <cellStyle name="40% - Dekorfärg1 13 2_3. Loans" xfId="9430" xr:uid="{9082F3FF-2E55-4D87-9953-C438886E0B1C}"/>
    <cellStyle name="40% - Dekorfärg1 13 3" xfId="9431" xr:uid="{3E8F600F-9F53-40B9-9418-8F941FA3DE7B}"/>
    <cellStyle name="40% - Dekorfärg1 13 3 2" xfId="9432" xr:uid="{19A0E104-5734-4776-BB21-74D307045F78}"/>
    <cellStyle name="40% - Dekorfärg1 13 3 2 2" xfId="37282" xr:uid="{61BF7314-207B-4F3C-9E6D-A2D97773F9EE}"/>
    <cellStyle name="40% - Dekorfärg1 13 3 2_Apart tables" xfId="49895" xr:uid="{7A29E70C-2560-44A3-A5C7-AB48550C4580}"/>
    <cellStyle name="40% - Dekorfärg1 13 3 3" xfId="9433" xr:uid="{6AD015E3-489D-4B6A-AA16-9DFC3FBC974E}"/>
    <cellStyle name="40% - Dekorfärg1 13 3 4" xfId="37281" xr:uid="{4CC17592-DA4E-4861-AE46-CB76717D15F4}"/>
    <cellStyle name="40% - Dekorfärg1 13 3_3. Loans" xfId="9434" xr:uid="{7DE22ED0-1701-45FB-8633-F7EECBE3EA49}"/>
    <cellStyle name="40% - Dekorfärg1 13 4" xfId="9435" xr:uid="{8F01661A-B750-4961-906A-3D252C48B7CC}"/>
    <cellStyle name="40% - Dekorfärg1 13 4 2" xfId="9436" xr:uid="{3676F307-51B0-4E8D-BB6D-D13D21EBE494}"/>
    <cellStyle name="40% - Dekorfärg1 13 4 3" xfId="9437" xr:uid="{C32F1B07-269F-4C0E-AF4C-408C91821CDF}"/>
    <cellStyle name="40% - Dekorfärg1 13 4 4" xfId="37283" xr:uid="{E7178999-8E7B-4DA9-8EEB-2F310CF6DF27}"/>
    <cellStyle name="40% - Dekorfärg1 13 4_3. Loans" xfId="9438" xr:uid="{7CFD075C-C046-46ED-8881-8748D83CF98C}"/>
    <cellStyle name="40% - Dekorfärg1 13 5" xfId="9439" xr:uid="{F60F79C6-EAFD-4030-9BE2-7AEEAED053A6}"/>
    <cellStyle name="40% - Dekorfärg1 13 5 2" xfId="9440" xr:uid="{0AA75357-BBB0-49D4-9C54-98EA1B2CE3D5}"/>
    <cellStyle name="40% - Dekorfärg1 13 5 3" xfId="9441" xr:uid="{FCA06B49-020B-445B-8AE7-5E819028ED35}"/>
    <cellStyle name="40% - Dekorfärg1 13 5 4" xfId="37284" xr:uid="{B137892F-EAAC-40D6-AA4D-4728E8A97202}"/>
    <cellStyle name="40% - Dekorfärg1 13 5_3. Loans" xfId="9442" xr:uid="{1572B572-1A12-4976-9D3F-AB58B9060A34}"/>
    <cellStyle name="40% - Dekorfärg1 13 6" xfId="9443" xr:uid="{8354464B-8470-4BFA-946A-03A7B25F1E29}"/>
    <cellStyle name="40% - Dekorfärg1 13 6 2" xfId="9444" xr:uid="{61C9B59C-550C-43D5-997A-5E37BD3C4D4B}"/>
    <cellStyle name="40% - Dekorfärg1 13 6 3" xfId="9445" xr:uid="{E8611966-A612-4B6F-9270-E9B248548527}"/>
    <cellStyle name="40% - Dekorfärg1 13 6 4" xfId="31939" xr:uid="{1802A38B-8E32-4FA5-8AD9-598E7258912D}"/>
    <cellStyle name="40% - Dekorfärg1 13 6_CASH 8000" xfId="45014" xr:uid="{520FCCCE-E754-42FF-8A56-3723A161F1AA}"/>
    <cellStyle name="40% - Dekorfärg1 13 7" xfId="9446" xr:uid="{2C03DA9E-B65A-4753-B11D-1F97A0491955}"/>
    <cellStyle name="40% - Dekorfärg1 13 7 2" xfId="9447" xr:uid="{F6E16F30-7210-4859-8DD5-1AF5B6AF6246}"/>
    <cellStyle name="40% - Dekorfärg1 13 7 3" xfId="9448" xr:uid="{2359BE09-2DBC-4C8D-B56D-BE07C1CF7800}"/>
    <cellStyle name="40% - Dekorfärg1 13 7_CASH 8000" xfId="45015" xr:uid="{A98276A8-C8FA-42B1-BCB8-F7A3362DC343}"/>
    <cellStyle name="40% - Dekorfärg1 13 8" xfId="9449" xr:uid="{2062352C-5048-4963-BD79-BA5471F8117E}"/>
    <cellStyle name="40% - Dekorfärg1 13 9" xfId="9450" xr:uid="{0A14B256-634A-4964-9AF8-6F679553CA3E}"/>
    <cellStyle name="40% - Dekorfärg1 13_3. Loans" xfId="9451" xr:uid="{749017AC-A578-4A88-A010-CDB73B797C4E}"/>
    <cellStyle name="40% - Dekorfärg1 14" xfId="9452" xr:uid="{183724CB-32EC-4F4B-B98F-51762FC40917}"/>
    <cellStyle name="40% - Dekorfärg1 14 10" xfId="35066" xr:uid="{667359D2-742C-434C-B046-45EE10BE53F1}"/>
    <cellStyle name="40% - Dekorfärg1 14 2" xfId="9453" xr:uid="{8685E7CC-2369-4AED-AE08-0D1E05B388D1}"/>
    <cellStyle name="40% - Dekorfärg1 14 2 2" xfId="9454" xr:uid="{9A00FE44-5CFE-45AD-8D5C-1205375FA150}"/>
    <cellStyle name="40% - Dekorfärg1 14 2 2 2" xfId="9455" xr:uid="{79DF424A-9DAE-44FE-B156-DCF700EAF6F6}"/>
    <cellStyle name="40% - Dekorfärg1 14 2 2 2 2" xfId="37287" xr:uid="{3EDCD2A0-11B9-4410-A4DE-444C7439713A}"/>
    <cellStyle name="40% - Dekorfärg1 14 2 2 2_Apart tables" xfId="49896" xr:uid="{E1A35C9E-8997-40E1-87C7-43C8EE89A266}"/>
    <cellStyle name="40% - Dekorfärg1 14 2 2 3" xfId="37286" xr:uid="{60A6D146-AAFC-40B3-B1C7-BC6585162C51}"/>
    <cellStyle name="40% - Dekorfärg1 14 2 2_3. Loans" xfId="9456" xr:uid="{1FDD4195-BEFD-47D7-BDFA-B9AA69BCF178}"/>
    <cellStyle name="40% - Dekorfärg1 14 2 3" xfId="9457" xr:uid="{5679AEA1-7C8C-4471-ADF7-84E4CD7CDF0A}"/>
    <cellStyle name="40% - Dekorfärg1 14 2 3 2" xfId="37288" xr:uid="{75AFFD3D-B921-4C90-B36C-82D85EBB6EF2}"/>
    <cellStyle name="40% - Dekorfärg1 14 2 3_Apart tables" xfId="49897" xr:uid="{65D940CD-77B9-4DDE-8C91-F37990A94124}"/>
    <cellStyle name="40% - Dekorfärg1 14 2 4" xfId="31940" xr:uid="{36CC670F-BCA9-4D1D-B69F-399D20664B8E}"/>
    <cellStyle name="40% - Dekorfärg1 14 2 5" xfId="37285" xr:uid="{676176D4-BA27-4FAA-A154-86182EDE687F}"/>
    <cellStyle name="40% - Dekorfärg1 14 2_3. Loans" xfId="9458" xr:uid="{88B0191A-1839-48C9-B0B9-E8E57048A031}"/>
    <cellStyle name="40% - Dekorfärg1 14 3" xfId="9459" xr:uid="{41700FB4-CC80-44F4-BA6F-2D150DD2DFFB}"/>
    <cellStyle name="40% - Dekorfärg1 14 3 2" xfId="9460" xr:uid="{EFB14CCD-9F79-42BB-817A-7204494F45D7}"/>
    <cellStyle name="40% - Dekorfärg1 14 3 2 2" xfId="37290" xr:uid="{76041E4B-5E16-4AEF-B56C-A2EC71BF86BF}"/>
    <cellStyle name="40% - Dekorfärg1 14 3 2_Apart tables" xfId="49898" xr:uid="{882F3E2F-1FD5-474F-9E00-75D8530DE06D}"/>
    <cellStyle name="40% - Dekorfärg1 14 3 3" xfId="9461" xr:uid="{EC2BFB53-91AF-46F4-AAE4-42E7922ABEF7}"/>
    <cellStyle name="40% - Dekorfärg1 14 3 4" xfId="37289" xr:uid="{D8881EBA-F398-42AA-BB7A-30F51F478888}"/>
    <cellStyle name="40% - Dekorfärg1 14 3_3. Loans" xfId="9462" xr:uid="{0689F2CC-8586-497D-8277-24B78601642D}"/>
    <cellStyle name="40% - Dekorfärg1 14 4" xfId="9463" xr:uid="{6CD705DE-AF1D-4F5B-9D83-0364F21BDEF2}"/>
    <cellStyle name="40% - Dekorfärg1 14 4 2" xfId="9464" xr:uid="{EB9143EF-B7E5-4614-A9A6-845FC483D378}"/>
    <cellStyle name="40% - Dekorfärg1 14 4 3" xfId="9465" xr:uid="{27A7EB2B-7FED-484C-A429-62781C708714}"/>
    <cellStyle name="40% - Dekorfärg1 14 4 4" xfId="37291" xr:uid="{485593A5-672A-41C2-A59B-EA587AEE00A8}"/>
    <cellStyle name="40% - Dekorfärg1 14 4_3. Loans" xfId="9466" xr:uid="{323CA959-D30E-4CA1-BA6D-4965CFF41F1E}"/>
    <cellStyle name="40% - Dekorfärg1 14 5" xfId="9467" xr:uid="{632C43FE-603C-41FD-8005-1660233F54E3}"/>
    <cellStyle name="40% - Dekorfärg1 14 5 2" xfId="9468" xr:uid="{6AE2E6EC-9155-46B4-BA9F-FD9E974171B1}"/>
    <cellStyle name="40% - Dekorfärg1 14 5 3" xfId="9469" xr:uid="{6F393312-B99F-47A2-8CE5-2444809C339E}"/>
    <cellStyle name="40% - Dekorfärg1 14 5 4" xfId="37292" xr:uid="{E07848DE-2A3A-4E02-A6C1-CB93BA110F77}"/>
    <cellStyle name="40% - Dekorfärg1 14 5_3. Loans" xfId="9470" xr:uid="{D14F0C31-6270-47D5-B9C1-44FD1961EC52}"/>
    <cellStyle name="40% - Dekorfärg1 14 6" xfId="9471" xr:uid="{2FA67405-B73F-4176-8D3B-D05BC4AECCBD}"/>
    <cellStyle name="40% - Dekorfärg1 14 6 2" xfId="9472" xr:uid="{7534E28A-D7F9-4F02-BCD9-2FAF212E3EE8}"/>
    <cellStyle name="40% - Dekorfärg1 14 6 3" xfId="9473" xr:uid="{0236AFEE-4CD2-4286-BD9C-696737A1A2F6}"/>
    <cellStyle name="40% - Dekorfärg1 14 6 4" xfId="31941" xr:uid="{8C74EF90-0886-44DA-BE57-6EAB2B44040D}"/>
    <cellStyle name="40% - Dekorfärg1 14 6_CASH 8000" xfId="45016" xr:uid="{5E66EAD7-3D10-4380-B591-4EA659FA7AB0}"/>
    <cellStyle name="40% - Dekorfärg1 14 7" xfId="9474" xr:uid="{26D9C37C-4512-4531-A1D8-A310CD7E122F}"/>
    <cellStyle name="40% - Dekorfärg1 14 7 2" xfId="9475" xr:uid="{AFB59A31-9CF6-428A-BB96-53E2F01869B4}"/>
    <cellStyle name="40% - Dekorfärg1 14 7 3" xfId="9476" xr:uid="{FC4A27CB-F33F-4E19-9CCA-CF24E4147CFB}"/>
    <cellStyle name="40% - Dekorfärg1 14 7_CASH 8000" xfId="45017" xr:uid="{D2C9489A-1FFA-4DDC-8CB2-C84E717031E5}"/>
    <cellStyle name="40% - Dekorfärg1 14 8" xfId="9477" xr:uid="{7DE457EA-7B2F-40DE-8ABF-ED2B86A3FB2F}"/>
    <cellStyle name="40% - Dekorfärg1 14 9" xfId="9478" xr:uid="{2EC45563-1E55-44E2-9E40-F3FB1C1AEF45}"/>
    <cellStyle name="40% - Dekorfärg1 14_3. Loans" xfId="9479" xr:uid="{CB6C00DD-E3F4-4610-9758-F2242CD67A11}"/>
    <cellStyle name="40% - Dekorfärg1 15" xfId="9480" xr:uid="{05C5C5B2-C4CE-47EE-9818-18D1802E37EA}"/>
    <cellStyle name="40% - Dekorfärg1 15 10" xfId="35067" xr:uid="{D4DCCD67-4503-406A-AD91-6BAAD2DF0192}"/>
    <cellStyle name="40% - Dekorfärg1 15 2" xfId="9481" xr:uid="{D1679045-F834-4604-B345-1A2A6AC13EBC}"/>
    <cellStyle name="40% - Dekorfärg1 15 2 2" xfId="9482" xr:uid="{2D13757C-DF0D-4F70-AECB-92A375BD2A7C}"/>
    <cellStyle name="40% - Dekorfärg1 15 2 2 2" xfId="9483" xr:uid="{7176035A-BADE-42C1-A692-7A102B962A84}"/>
    <cellStyle name="40% - Dekorfärg1 15 2 2 2 2" xfId="37295" xr:uid="{099CA6AA-EAEA-4338-8F35-EBE951F8B4ED}"/>
    <cellStyle name="40% - Dekorfärg1 15 2 2 2_Apart tables" xfId="49899" xr:uid="{8BEE0AEF-C043-42A9-BB41-D508F9D4E011}"/>
    <cellStyle name="40% - Dekorfärg1 15 2 2 3" xfId="37294" xr:uid="{65C3A109-2315-4885-97E2-CEF2EE6B4850}"/>
    <cellStyle name="40% - Dekorfärg1 15 2 2_3. Loans" xfId="9484" xr:uid="{A5742E3B-390C-4B1E-926E-52C4FFBFE3E8}"/>
    <cellStyle name="40% - Dekorfärg1 15 2 3" xfId="9485" xr:uid="{0D63BAB4-34B2-4DE9-9B22-8BA01B825E9E}"/>
    <cellStyle name="40% - Dekorfärg1 15 2 3 2" xfId="37296" xr:uid="{BC367528-C0BD-4CB8-859D-82B0293934FF}"/>
    <cellStyle name="40% - Dekorfärg1 15 2 3_Apart tables" xfId="49900" xr:uid="{96D3C1E4-75B1-414B-9C7F-757DA57A2B30}"/>
    <cellStyle name="40% - Dekorfärg1 15 2 4" xfId="31942" xr:uid="{B555EA95-C1DC-41EB-963E-E3D634A14CD1}"/>
    <cellStyle name="40% - Dekorfärg1 15 2 5" xfId="37293" xr:uid="{59F442DA-C978-40C0-9159-227366C98292}"/>
    <cellStyle name="40% - Dekorfärg1 15 2_3. Loans" xfId="9486" xr:uid="{292865C7-5095-4F47-A363-9D44374B4369}"/>
    <cellStyle name="40% - Dekorfärg1 15 3" xfId="9487" xr:uid="{47973C72-6E61-435C-8457-0DDC6146D9AB}"/>
    <cellStyle name="40% - Dekorfärg1 15 3 2" xfId="9488" xr:uid="{57486D48-A665-43B7-8133-D879B3A849D0}"/>
    <cellStyle name="40% - Dekorfärg1 15 3 2 2" xfId="37298" xr:uid="{EA0596B4-4BC3-421C-BE79-9384DDE9EA24}"/>
    <cellStyle name="40% - Dekorfärg1 15 3 2_Apart tables" xfId="49901" xr:uid="{AA8253DE-CBA4-4296-9C45-37321002AE5F}"/>
    <cellStyle name="40% - Dekorfärg1 15 3 3" xfId="9489" xr:uid="{B038C7F4-962C-4F76-86A1-09AEC82B4BCB}"/>
    <cellStyle name="40% - Dekorfärg1 15 3 4" xfId="37297" xr:uid="{A1CA2785-4F7B-4F29-8396-597BCA4AF6FC}"/>
    <cellStyle name="40% - Dekorfärg1 15 3_3. Loans" xfId="9490" xr:uid="{54AFBCA8-1509-4A7A-9475-4E82E0B7D0D1}"/>
    <cellStyle name="40% - Dekorfärg1 15 4" xfId="9491" xr:uid="{43C27E18-FAC6-4E6A-B366-8E7AA19CEBDD}"/>
    <cellStyle name="40% - Dekorfärg1 15 4 2" xfId="9492" xr:uid="{1990CCA4-08AD-4E3A-97C2-C11EEA450E33}"/>
    <cellStyle name="40% - Dekorfärg1 15 4 3" xfId="9493" xr:uid="{37BC97DF-D887-463D-8D07-58441037E64C}"/>
    <cellStyle name="40% - Dekorfärg1 15 4 4" xfId="37299" xr:uid="{346BCC5D-D1BA-4EDC-ABDC-DC1DC2620305}"/>
    <cellStyle name="40% - Dekorfärg1 15 4_3. Loans" xfId="9494" xr:uid="{7DFEFE7F-9549-4931-8612-DDC97162E5A8}"/>
    <cellStyle name="40% - Dekorfärg1 15 5" xfId="9495" xr:uid="{A647B281-874A-4C88-8584-7AE4ECAE6C6C}"/>
    <cellStyle name="40% - Dekorfärg1 15 5 2" xfId="9496" xr:uid="{B489E5C6-A844-4FFF-AA04-E9E3B6AB845E}"/>
    <cellStyle name="40% - Dekorfärg1 15 5 3" xfId="9497" xr:uid="{E6E45B2D-1207-4B8C-8F90-00A68F30827B}"/>
    <cellStyle name="40% - Dekorfärg1 15 5 4" xfId="37300" xr:uid="{581C7A6C-5CA5-4766-BF0A-C761C9BECAC4}"/>
    <cellStyle name="40% - Dekorfärg1 15 5_3. Loans" xfId="9498" xr:uid="{5CC1BC44-9BCC-453C-8B93-66B397B99F4C}"/>
    <cellStyle name="40% - Dekorfärg1 15 6" xfId="9499" xr:uid="{94B96BDA-995B-4254-BDF4-A37EAD689139}"/>
    <cellStyle name="40% - Dekorfärg1 15 6 2" xfId="9500" xr:uid="{09178B0B-36F7-4D83-85CE-5CE8DB56A2F6}"/>
    <cellStyle name="40% - Dekorfärg1 15 6 3" xfId="9501" xr:uid="{90D341C4-3D1E-404B-B529-A48725761ADA}"/>
    <cellStyle name="40% - Dekorfärg1 15 6 4" xfId="31943" xr:uid="{17C806A8-F4EC-41F7-AE31-0296C5A3FB5F}"/>
    <cellStyle name="40% - Dekorfärg1 15 6_CASH 8000" xfId="45018" xr:uid="{24837183-7BDF-4AC6-B7AE-8DA0468CF25C}"/>
    <cellStyle name="40% - Dekorfärg1 15 7" xfId="9502" xr:uid="{CA6A6EB0-7028-445E-81A8-4ECA094DF358}"/>
    <cellStyle name="40% - Dekorfärg1 15 7 2" xfId="9503" xr:uid="{96F93E21-4B14-4C21-B328-5D5F90C856A9}"/>
    <cellStyle name="40% - Dekorfärg1 15 7 3" xfId="9504" xr:uid="{3D3EE1A6-D5C2-4C54-9162-30743D74E88A}"/>
    <cellStyle name="40% - Dekorfärg1 15 7_CASH 8000" xfId="45019" xr:uid="{0B89BD16-DBAA-446D-98E8-38AAD7B1473F}"/>
    <cellStyle name="40% - Dekorfärg1 15 8" xfId="9505" xr:uid="{E0237EED-2CD8-4223-8818-AC608EE53449}"/>
    <cellStyle name="40% - Dekorfärg1 15 9" xfId="9506" xr:uid="{E57F3199-A309-4DED-8634-ED2C349C8625}"/>
    <cellStyle name="40% - Dekorfärg1 15_3. Loans" xfId="9507" xr:uid="{8B6C1882-9937-4CE7-90CB-0C29D8DC4F7D}"/>
    <cellStyle name="40% - Dekorfärg1 16" xfId="9508" xr:uid="{E2CE0E44-59E5-4D31-A342-5C1BDCB560DA}"/>
    <cellStyle name="40% - Dekorfärg1 16 10" xfId="35068" xr:uid="{D8B12031-21D8-4808-BCF3-0C22D7288D3A}"/>
    <cellStyle name="40% - Dekorfärg1 16 2" xfId="9509" xr:uid="{8C28DB76-1839-4368-B918-64B25846BDF4}"/>
    <cellStyle name="40% - Dekorfärg1 16 2 2" xfId="9510" xr:uid="{8946E70C-751F-4E74-A73B-24CEA23C005D}"/>
    <cellStyle name="40% - Dekorfärg1 16 2 2 2" xfId="9511" xr:uid="{34E65F28-0A3D-4F8F-82A7-A4EAC698109E}"/>
    <cellStyle name="40% - Dekorfärg1 16 2 2 2 2" xfId="37303" xr:uid="{A1063CEE-0F2A-4F7C-863C-8AD4DEC471C5}"/>
    <cellStyle name="40% - Dekorfärg1 16 2 2 2_Apart tables" xfId="49902" xr:uid="{A2BD542E-545C-4273-BFA8-629650889C4C}"/>
    <cellStyle name="40% - Dekorfärg1 16 2 2 3" xfId="37302" xr:uid="{A1D8F932-555F-4377-955D-D014D522A1BA}"/>
    <cellStyle name="40% - Dekorfärg1 16 2 2_3. Loans" xfId="9512" xr:uid="{C991093E-0650-4CD6-8433-F71D803053F3}"/>
    <cellStyle name="40% - Dekorfärg1 16 2 3" xfId="9513" xr:uid="{D65CD2C2-E6CF-4427-BEEC-90C2BC36F5CD}"/>
    <cellStyle name="40% - Dekorfärg1 16 2 3 2" xfId="37304" xr:uid="{61193652-8E33-4914-AEF2-55F046D0EA9E}"/>
    <cellStyle name="40% - Dekorfärg1 16 2 3_Apart tables" xfId="49903" xr:uid="{B484F6D5-003C-4936-92A1-F5A721D40BE5}"/>
    <cellStyle name="40% - Dekorfärg1 16 2 4" xfId="31944" xr:uid="{58F8F389-983C-437D-AD1A-B2121CCC257D}"/>
    <cellStyle name="40% - Dekorfärg1 16 2 5" xfId="37301" xr:uid="{0529F392-8E61-4D4A-BE4E-AC85FFCB0F6A}"/>
    <cellStyle name="40% - Dekorfärg1 16 2_3. Loans" xfId="9514" xr:uid="{30BFF68A-5D4C-48F0-9D35-B3BEEC65E106}"/>
    <cellStyle name="40% - Dekorfärg1 16 3" xfId="9515" xr:uid="{53486D6F-9DE1-456E-97E2-746196E901E8}"/>
    <cellStyle name="40% - Dekorfärg1 16 3 2" xfId="9516" xr:uid="{E63A8FF5-1942-4096-A5CE-410EEA325B28}"/>
    <cellStyle name="40% - Dekorfärg1 16 3 2 2" xfId="37306" xr:uid="{BCC53E17-AE7C-4838-AC8D-EADC074A2B64}"/>
    <cellStyle name="40% - Dekorfärg1 16 3 2_Apart tables" xfId="49904" xr:uid="{D1E08A18-D692-4043-B651-E6634CD33A5F}"/>
    <cellStyle name="40% - Dekorfärg1 16 3 3" xfId="9517" xr:uid="{7065D35C-DE8B-43CE-A6A9-B458B43AEAB9}"/>
    <cellStyle name="40% - Dekorfärg1 16 3 4" xfId="37305" xr:uid="{9929AFE2-E634-4A28-BF69-2C017EBF2D4C}"/>
    <cellStyle name="40% - Dekorfärg1 16 3_3. Loans" xfId="9518" xr:uid="{5B54BE74-2FF4-4A9E-A483-97651FDAF55C}"/>
    <cellStyle name="40% - Dekorfärg1 16 4" xfId="9519" xr:uid="{727FE2EC-8371-4BA6-8949-0393845974DD}"/>
    <cellStyle name="40% - Dekorfärg1 16 4 2" xfId="9520" xr:uid="{4B0809BE-6F55-4582-8D67-9E23C5590090}"/>
    <cellStyle name="40% - Dekorfärg1 16 4 3" xfId="9521" xr:uid="{83A58950-9EED-4549-AB16-6F0558319504}"/>
    <cellStyle name="40% - Dekorfärg1 16 4 4" xfId="37307" xr:uid="{B2290381-7BFE-482A-80E0-C90C3C847FB2}"/>
    <cellStyle name="40% - Dekorfärg1 16 4_3. Loans" xfId="9522" xr:uid="{E775F58C-09F3-45D2-8AB1-1A6F4E08BC88}"/>
    <cellStyle name="40% - Dekorfärg1 16 5" xfId="9523" xr:uid="{BC76CE4D-520E-4A1A-A029-C2EC08996659}"/>
    <cellStyle name="40% - Dekorfärg1 16 5 2" xfId="9524" xr:uid="{5460B7C9-52EF-4375-AECD-47339589A3A0}"/>
    <cellStyle name="40% - Dekorfärg1 16 5 3" xfId="9525" xr:uid="{F3CFA404-1A27-4880-B127-C5004C5E9D0C}"/>
    <cellStyle name="40% - Dekorfärg1 16 5 4" xfId="37308" xr:uid="{6FF7D2FA-4D3B-4739-A021-B7F4492CF290}"/>
    <cellStyle name="40% - Dekorfärg1 16 5_3. Loans" xfId="9526" xr:uid="{A3A42DA0-94C8-4112-9453-3E8D83E3A397}"/>
    <cellStyle name="40% - Dekorfärg1 16 6" xfId="9527" xr:uid="{D99B67CE-8A34-4BD0-AB83-12A6DE573AA5}"/>
    <cellStyle name="40% - Dekorfärg1 16 6 2" xfId="9528" xr:uid="{45CCDB5C-59C7-494B-944F-FC3E238BB6ED}"/>
    <cellStyle name="40% - Dekorfärg1 16 6 3" xfId="9529" xr:uid="{AB6946E2-E82B-4927-B19F-45EFF17315E5}"/>
    <cellStyle name="40% - Dekorfärg1 16 6 4" xfId="31945" xr:uid="{362CDC9D-AEA8-4747-8835-CB1C6F82E60E}"/>
    <cellStyle name="40% - Dekorfärg1 16 6_CASH 8000" xfId="45020" xr:uid="{AD8BC41B-F0C4-4EF4-9FF4-40B55C4A0002}"/>
    <cellStyle name="40% - Dekorfärg1 16 7" xfId="9530" xr:uid="{16519961-02BC-4C16-9807-67625566D743}"/>
    <cellStyle name="40% - Dekorfärg1 16 7 2" xfId="9531" xr:uid="{3174359E-4FFC-4AB0-BF77-F5A101CB5D1B}"/>
    <cellStyle name="40% - Dekorfärg1 16 7 3" xfId="9532" xr:uid="{90BF4018-EAE9-4F4C-8678-4DB41199B4E7}"/>
    <cellStyle name="40% - Dekorfärg1 16 7_CASH 8000" xfId="45021" xr:uid="{629C2436-FEF0-4A42-B809-D37DC374353A}"/>
    <cellStyle name="40% - Dekorfärg1 16 8" xfId="9533" xr:uid="{97A89458-6C0C-4C7D-9DAE-E814ECD3EFE5}"/>
    <cellStyle name="40% - Dekorfärg1 16 9" xfId="9534" xr:uid="{56AE7300-5DB9-4BA0-9775-78D2B12FA1D4}"/>
    <cellStyle name="40% - Dekorfärg1 16_3. Loans" xfId="9535" xr:uid="{54070228-6905-41CD-8898-843326AE46AC}"/>
    <cellStyle name="40% - Dekorfärg1 17" xfId="9536" xr:uid="{F15C1408-037E-4FEF-AACC-3D1F6B65398B}"/>
    <cellStyle name="40% - Dekorfärg1 17 10" xfId="35069" xr:uid="{E7E5BEB7-1F51-4869-9E52-C08704D39078}"/>
    <cellStyle name="40% - Dekorfärg1 17 2" xfId="9537" xr:uid="{EA6C7581-B906-4507-9A09-01CD92253B09}"/>
    <cellStyle name="40% - Dekorfärg1 17 2 2" xfId="9538" xr:uid="{7870C186-3A31-47A1-BA98-52C18B5CD0E6}"/>
    <cellStyle name="40% - Dekorfärg1 17 2 2 2" xfId="9539" xr:uid="{5BA35A83-00BF-4EE4-B0D1-96A4D657A43F}"/>
    <cellStyle name="40% - Dekorfärg1 17 2 2 2 2" xfId="37311" xr:uid="{0F6F26B4-6440-4198-BEE6-CDD18DC228CF}"/>
    <cellStyle name="40% - Dekorfärg1 17 2 2 2_Apart tables" xfId="49905" xr:uid="{142D2838-1667-412D-803B-ACE07B2DBD32}"/>
    <cellStyle name="40% - Dekorfärg1 17 2 2 3" xfId="37310" xr:uid="{371F801E-E6BC-4229-A8CC-4D35F9F3E605}"/>
    <cellStyle name="40% - Dekorfärg1 17 2 2_3. Loans" xfId="9540" xr:uid="{BCF7E8B2-5C6E-4BC3-9FC5-052DF8A06375}"/>
    <cellStyle name="40% - Dekorfärg1 17 2 3" xfId="9541" xr:uid="{A24B1EFA-BA6B-4A5A-A7DF-B6528BB13E06}"/>
    <cellStyle name="40% - Dekorfärg1 17 2 3 2" xfId="37312" xr:uid="{1BAB5C41-FFD4-4147-A757-2141639DFB82}"/>
    <cellStyle name="40% - Dekorfärg1 17 2 3_Apart tables" xfId="49906" xr:uid="{BF955050-3EB6-42D1-9B8B-0D16C8546458}"/>
    <cellStyle name="40% - Dekorfärg1 17 2 4" xfId="31946" xr:uid="{D92F4DFF-1979-4816-A5A5-2FA7C24A85B1}"/>
    <cellStyle name="40% - Dekorfärg1 17 2 5" xfId="37309" xr:uid="{5FD5BFD2-224A-48C4-B10C-A6FB1A616DA6}"/>
    <cellStyle name="40% - Dekorfärg1 17 2_3. Loans" xfId="9542" xr:uid="{3F65BE6B-E4F1-4A53-BE6B-FB9BF15626ED}"/>
    <cellStyle name="40% - Dekorfärg1 17 3" xfId="9543" xr:uid="{9AA6A161-21BE-47C7-95A8-CB54F9962502}"/>
    <cellStyle name="40% - Dekorfärg1 17 3 2" xfId="9544" xr:uid="{46D89903-7245-40CE-B0FA-A543C4D06868}"/>
    <cellStyle name="40% - Dekorfärg1 17 3 2 2" xfId="37314" xr:uid="{40D2FFBB-653D-445B-B4C2-22E2E71EEB23}"/>
    <cellStyle name="40% - Dekorfärg1 17 3 2_Apart tables" xfId="49907" xr:uid="{F00555F7-6D0D-4064-8987-937A317BB1C6}"/>
    <cellStyle name="40% - Dekorfärg1 17 3 3" xfId="9545" xr:uid="{680C639C-06E3-4F3D-B1C2-C9DF3346C8B8}"/>
    <cellStyle name="40% - Dekorfärg1 17 3 4" xfId="37313" xr:uid="{565ABFE9-B783-4EEC-9C2E-89EE8914FF18}"/>
    <cellStyle name="40% - Dekorfärg1 17 3_3. Loans" xfId="9546" xr:uid="{74BE0E4E-9230-46B6-9B91-FF4F5EB9A001}"/>
    <cellStyle name="40% - Dekorfärg1 17 4" xfId="9547" xr:uid="{FF654CE1-42CA-4058-933F-D78E88FA73F9}"/>
    <cellStyle name="40% - Dekorfärg1 17 4 2" xfId="9548" xr:uid="{0170F3F3-D3C7-4B5A-B72E-B73790E6A26F}"/>
    <cellStyle name="40% - Dekorfärg1 17 4 3" xfId="9549" xr:uid="{F3CF3DC1-27DE-47FE-A201-6736DB79F6CD}"/>
    <cellStyle name="40% - Dekorfärg1 17 4 4" xfId="37315" xr:uid="{4591530E-126C-4F03-9629-D17BD94FC796}"/>
    <cellStyle name="40% - Dekorfärg1 17 4_3. Loans" xfId="9550" xr:uid="{112115EB-3A1C-41CD-BAC5-B5FBCC985D29}"/>
    <cellStyle name="40% - Dekorfärg1 17 5" xfId="9551" xr:uid="{AFFF2E21-F2BD-4685-B26F-9629D3EA1F45}"/>
    <cellStyle name="40% - Dekorfärg1 17 5 2" xfId="9552" xr:uid="{FC7DF52A-1A5A-4B68-8FDF-5218C04AFEC6}"/>
    <cellStyle name="40% - Dekorfärg1 17 5 3" xfId="9553" xr:uid="{67C5F0EB-E68B-49BE-82B5-81786FC7AE9D}"/>
    <cellStyle name="40% - Dekorfärg1 17 5 4" xfId="37316" xr:uid="{68B62EBD-3B10-4E99-952A-0775BD4B07CA}"/>
    <cellStyle name="40% - Dekorfärg1 17 5_3. Loans" xfId="9554" xr:uid="{935806C4-E4CA-49EB-96D1-AD07529C4BE8}"/>
    <cellStyle name="40% - Dekorfärg1 17 6" xfId="9555" xr:uid="{75B9AED1-A4F2-4F2B-8A68-E5858445223E}"/>
    <cellStyle name="40% - Dekorfärg1 17 6 2" xfId="9556" xr:uid="{A47A5A58-F1B6-4938-B241-C8A58B7F89F8}"/>
    <cellStyle name="40% - Dekorfärg1 17 6 3" xfId="9557" xr:uid="{DE6C09A8-7700-4D2C-9B95-AE1BB4142E2A}"/>
    <cellStyle name="40% - Dekorfärg1 17 6 4" xfId="31947" xr:uid="{AA7220FE-921A-42E7-898C-029B49828655}"/>
    <cellStyle name="40% - Dekorfärg1 17 6_CASH 8000" xfId="45022" xr:uid="{7284141C-0323-489A-8C28-5A555D0D13A6}"/>
    <cellStyle name="40% - Dekorfärg1 17 7" xfId="9558" xr:uid="{5A3911F1-C262-4204-8D60-9AA7231113C6}"/>
    <cellStyle name="40% - Dekorfärg1 17 7 2" xfId="9559" xr:uid="{C9F7193E-FC11-4161-9740-08E10F2F614D}"/>
    <cellStyle name="40% - Dekorfärg1 17 7 3" xfId="9560" xr:uid="{36C0B043-79C5-4102-A232-62B7F260718B}"/>
    <cellStyle name="40% - Dekorfärg1 17 7_CASH 8000" xfId="45023" xr:uid="{1A6B19D1-F312-462D-9D51-7CAA4A1089DC}"/>
    <cellStyle name="40% - Dekorfärg1 17 8" xfId="9561" xr:uid="{72E8F893-BD66-4C09-97D3-A4CE4703F60F}"/>
    <cellStyle name="40% - Dekorfärg1 17 9" xfId="9562" xr:uid="{C36393D7-8BCD-4ED9-BEFE-43403BD66BFA}"/>
    <cellStyle name="40% - Dekorfärg1 17_3. Loans" xfId="9563" xr:uid="{BE26A7AF-719D-4CCA-B48C-3A4635579AD0}"/>
    <cellStyle name="40% - Dekorfärg1 18" xfId="9564" xr:uid="{3E4D1823-6FCA-4A8B-9CEA-ACD2D77932BA}"/>
    <cellStyle name="40% - Dekorfärg1 18 10" xfId="35070" xr:uid="{4AE922F3-824E-4FBC-9AE6-6DBC1784B1FD}"/>
    <cellStyle name="40% - Dekorfärg1 18 2" xfId="9565" xr:uid="{95BEF230-2789-4A9F-A2D4-71A96988533C}"/>
    <cellStyle name="40% - Dekorfärg1 18 2 2" xfId="9566" xr:uid="{D81F68D1-A469-4CB6-898A-27011F8CE7FC}"/>
    <cellStyle name="40% - Dekorfärg1 18 2 2 2" xfId="9567" xr:uid="{49460694-56E3-4842-BA6F-5054023FE2D9}"/>
    <cellStyle name="40% - Dekorfärg1 18 2 2 2 2" xfId="37319" xr:uid="{7D82CE77-A0F9-4B87-9D5A-68DD73F300B0}"/>
    <cellStyle name="40% - Dekorfärg1 18 2 2 2_Apart tables" xfId="49908" xr:uid="{182AEC30-AD69-4E28-B1E8-3868CDFEC6DD}"/>
    <cellStyle name="40% - Dekorfärg1 18 2 2 3" xfId="37318" xr:uid="{DDE5C9E7-BAA6-4F0C-9458-A2CE508C65DA}"/>
    <cellStyle name="40% - Dekorfärg1 18 2 2_3. Loans" xfId="9568" xr:uid="{EE2BB374-C79E-49C7-9C02-665E138A4DE3}"/>
    <cellStyle name="40% - Dekorfärg1 18 2 3" xfId="9569" xr:uid="{2B9276ED-B8F3-43B4-9F98-8D9A8236D124}"/>
    <cellStyle name="40% - Dekorfärg1 18 2 3 2" xfId="37320" xr:uid="{E55E280C-523E-4F49-9ED9-03E79A00B4E1}"/>
    <cellStyle name="40% - Dekorfärg1 18 2 3_Apart tables" xfId="49909" xr:uid="{4A4357F0-1E67-4814-AB7F-B6A61B8D9FAC}"/>
    <cellStyle name="40% - Dekorfärg1 18 2 4" xfId="31948" xr:uid="{5C76269B-2296-47E8-B4C5-7893655236EC}"/>
    <cellStyle name="40% - Dekorfärg1 18 2 5" xfId="37317" xr:uid="{9F27408F-BF5F-4DCA-8AD0-91E6F905E899}"/>
    <cellStyle name="40% - Dekorfärg1 18 2_3. Loans" xfId="9570" xr:uid="{F43B332A-AC30-4060-8A10-483A6D18922E}"/>
    <cellStyle name="40% - Dekorfärg1 18 3" xfId="9571" xr:uid="{D932AC12-167B-48E9-B633-11CA2CB0088B}"/>
    <cellStyle name="40% - Dekorfärg1 18 3 2" xfId="9572" xr:uid="{E18C764C-B02F-4CF1-B42F-3C1678299A23}"/>
    <cellStyle name="40% - Dekorfärg1 18 3 2 2" xfId="37322" xr:uid="{D2F08190-90D8-4C84-9165-1435690257F7}"/>
    <cellStyle name="40% - Dekorfärg1 18 3 2_Apart tables" xfId="49910" xr:uid="{69A92037-8006-4153-8727-6618E22D5EEC}"/>
    <cellStyle name="40% - Dekorfärg1 18 3 3" xfId="9573" xr:uid="{783A40F9-9F2B-44C5-A08C-DDC4538EA7EC}"/>
    <cellStyle name="40% - Dekorfärg1 18 3 4" xfId="37321" xr:uid="{6894E495-3021-4D88-99D7-F794EA913ABD}"/>
    <cellStyle name="40% - Dekorfärg1 18 3_3. Loans" xfId="9574" xr:uid="{7CCE6F5A-E994-47D3-B434-E622F2F696B7}"/>
    <cellStyle name="40% - Dekorfärg1 18 4" xfId="9575" xr:uid="{77CFE8B3-E6D4-4BBD-B731-513624367C86}"/>
    <cellStyle name="40% - Dekorfärg1 18 4 2" xfId="9576" xr:uid="{5455814F-D223-4311-81C9-FC50481C5B63}"/>
    <cellStyle name="40% - Dekorfärg1 18 4 3" xfId="9577" xr:uid="{932AD853-3778-4A1D-AC18-3402DCB458B5}"/>
    <cellStyle name="40% - Dekorfärg1 18 4 4" xfId="37323" xr:uid="{1FE28FED-FCEC-474F-816E-1D1253817D21}"/>
    <cellStyle name="40% - Dekorfärg1 18 4_3. Loans" xfId="9578" xr:uid="{41CF1DCC-D64C-4968-B962-EADAC68EC564}"/>
    <cellStyle name="40% - Dekorfärg1 18 5" xfId="9579" xr:uid="{13640F41-E153-443A-9786-E0E38453DBCD}"/>
    <cellStyle name="40% - Dekorfärg1 18 5 2" xfId="9580" xr:uid="{74F69B8D-32C0-4D4F-843B-51DADBE34C38}"/>
    <cellStyle name="40% - Dekorfärg1 18 5 3" xfId="9581" xr:uid="{B1968A6B-6AD1-4A15-9831-0D9EC3652909}"/>
    <cellStyle name="40% - Dekorfärg1 18 5 4" xfId="37324" xr:uid="{9E9B7F88-6EB7-42C3-AB13-89F38BCFFF44}"/>
    <cellStyle name="40% - Dekorfärg1 18 5_3. Loans" xfId="9582" xr:uid="{3FEDB907-DA7E-404A-9CFF-49971F991D63}"/>
    <cellStyle name="40% - Dekorfärg1 18 6" xfId="9583" xr:uid="{859FA5A9-601E-4C2A-B4EC-E4016E657ABB}"/>
    <cellStyle name="40% - Dekorfärg1 18 6 2" xfId="9584" xr:uid="{9FDB6C80-C209-4AFA-97D3-6AD93ED0FB09}"/>
    <cellStyle name="40% - Dekorfärg1 18 6 3" xfId="9585" xr:uid="{5553B091-E6F7-43EE-9555-2D2BB030AE82}"/>
    <cellStyle name="40% - Dekorfärg1 18 6 4" xfId="31949" xr:uid="{435498BD-982D-4B2B-AEC2-A8AF8728DF63}"/>
    <cellStyle name="40% - Dekorfärg1 18 6_CASH 8000" xfId="45024" xr:uid="{A737897A-8D1B-4A84-BD2E-5699EAEEF8AA}"/>
    <cellStyle name="40% - Dekorfärg1 18 7" xfId="9586" xr:uid="{9BC4256B-D0F2-4E57-B07E-0965E4B7C2E6}"/>
    <cellStyle name="40% - Dekorfärg1 18 7 2" xfId="9587" xr:uid="{AC1BAD4A-41EA-43FC-A59B-539E14562CB8}"/>
    <cellStyle name="40% - Dekorfärg1 18 7 3" xfId="9588" xr:uid="{586BDCA4-0B6C-49B3-B798-67462B2670B2}"/>
    <cellStyle name="40% - Dekorfärg1 18 7_CASH 8000" xfId="45025" xr:uid="{86EE64B3-F651-4825-867A-4F48DDFBB43E}"/>
    <cellStyle name="40% - Dekorfärg1 18 8" xfId="9589" xr:uid="{4623E0B2-CE90-4375-93A0-DD1AD8DA70A4}"/>
    <cellStyle name="40% - Dekorfärg1 18 9" xfId="9590" xr:uid="{CB13418A-F366-42D4-BC27-E7492F201798}"/>
    <cellStyle name="40% - Dekorfärg1 18_3. Loans" xfId="9591" xr:uid="{C236A2A3-6C88-47B0-BD2F-2B66963C868E}"/>
    <cellStyle name="40% - Dekorfärg1 19" xfId="9592" xr:uid="{54DA82CD-A749-464F-A9F4-C8B90B2D012D}"/>
    <cellStyle name="40% - Dekorfärg1 19 10" xfId="35071" xr:uid="{CBB48253-BD4C-47C9-90BB-EDB26DD68A6F}"/>
    <cellStyle name="40% - Dekorfärg1 19 2" xfId="9593" xr:uid="{BB448F11-569D-4865-8D47-5A3287815361}"/>
    <cellStyle name="40% - Dekorfärg1 19 2 2" xfId="9594" xr:uid="{9E3F4C81-8A08-4B17-B7EF-963927AE4585}"/>
    <cellStyle name="40% - Dekorfärg1 19 2 2 2" xfId="9595" xr:uid="{E4FCD141-0115-45C8-917F-CB2F86612044}"/>
    <cellStyle name="40% - Dekorfärg1 19 2 2 2 2" xfId="37327" xr:uid="{353993FB-9161-48AB-998F-3C6A4A61F04D}"/>
    <cellStyle name="40% - Dekorfärg1 19 2 2 2_Apart tables" xfId="49911" xr:uid="{90B95E7C-8E0F-41DF-A698-7902CD6E2F4F}"/>
    <cellStyle name="40% - Dekorfärg1 19 2 2 3" xfId="37326" xr:uid="{9E16606C-194C-4F05-8F2A-D8004057CE6B}"/>
    <cellStyle name="40% - Dekorfärg1 19 2 2_3. Loans" xfId="9596" xr:uid="{031BB5C9-9BA5-44F4-AB1A-C1B4AE1C18B2}"/>
    <cellStyle name="40% - Dekorfärg1 19 2 3" xfId="9597" xr:uid="{4841D022-1758-4BAB-BC2D-60ACEA3FAE49}"/>
    <cellStyle name="40% - Dekorfärg1 19 2 3 2" xfId="37328" xr:uid="{F84447DB-40BE-4F95-B78A-34C59BA2482E}"/>
    <cellStyle name="40% - Dekorfärg1 19 2 3_Apart tables" xfId="49912" xr:uid="{66C9AD55-6D66-411A-9A40-06FC44491D26}"/>
    <cellStyle name="40% - Dekorfärg1 19 2 4" xfId="31950" xr:uid="{C23E5BAF-3C35-4BB8-BC9E-0E93DD14079A}"/>
    <cellStyle name="40% - Dekorfärg1 19 2 5" xfId="37325" xr:uid="{74E853F9-1773-4EC1-9E68-DEB75CE78980}"/>
    <cellStyle name="40% - Dekorfärg1 19 2_3. Loans" xfId="9598" xr:uid="{FC2B5DC7-DF5A-4726-B385-0800A79B5D7D}"/>
    <cellStyle name="40% - Dekorfärg1 19 3" xfId="9599" xr:uid="{FB8A4A46-0EDE-4C10-93D7-26CC49CB7B29}"/>
    <cellStyle name="40% - Dekorfärg1 19 3 2" xfId="9600" xr:uid="{249F8B2C-C474-40D4-928F-F913C4DB7899}"/>
    <cellStyle name="40% - Dekorfärg1 19 3 2 2" xfId="37330" xr:uid="{396E15FF-64EF-4D44-ABAE-53D0B2512E47}"/>
    <cellStyle name="40% - Dekorfärg1 19 3 2_Apart tables" xfId="49913" xr:uid="{154C5D8D-D0D1-439F-82A6-0DCC789F333E}"/>
    <cellStyle name="40% - Dekorfärg1 19 3 3" xfId="9601" xr:uid="{E7B642BF-D050-45B0-8F70-C024CA8EFEE4}"/>
    <cellStyle name="40% - Dekorfärg1 19 3 4" xfId="37329" xr:uid="{EF9B70CF-4404-484D-B7EB-E457824ABD50}"/>
    <cellStyle name="40% - Dekorfärg1 19 3_3. Loans" xfId="9602" xr:uid="{D8766843-77C3-4E3A-B920-BF2117ABC2AE}"/>
    <cellStyle name="40% - Dekorfärg1 19 4" xfId="9603" xr:uid="{06F82FEC-7B44-4CBF-AC9F-7B20F00B43D4}"/>
    <cellStyle name="40% - Dekorfärg1 19 4 2" xfId="9604" xr:uid="{DED76E5D-5999-4F31-9D8E-F26207F2570A}"/>
    <cellStyle name="40% - Dekorfärg1 19 4 3" xfId="9605" xr:uid="{26690644-6032-4440-8F6D-98FA19305311}"/>
    <cellStyle name="40% - Dekorfärg1 19 4 4" xfId="37331" xr:uid="{5461EF2F-E78B-4263-95FC-4B00B72030BC}"/>
    <cellStyle name="40% - Dekorfärg1 19 4_3. Loans" xfId="9606" xr:uid="{2659E26F-F13B-49E6-B452-40B42373134E}"/>
    <cellStyle name="40% - Dekorfärg1 19 5" xfId="9607" xr:uid="{2E0F94F0-F8C8-48C1-82A2-B5A99189CAF0}"/>
    <cellStyle name="40% - Dekorfärg1 19 5 2" xfId="9608" xr:uid="{066984DF-743A-4171-9187-6BCFB56BD760}"/>
    <cellStyle name="40% - Dekorfärg1 19 5 3" xfId="9609" xr:uid="{42BFA265-0863-46A1-821F-0F8A229B9958}"/>
    <cellStyle name="40% - Dekorfärg1 19 5 4" xfId="37332" xr:uid="{2852B69C-044C-42D8-A2DC-72AA8728EC6F}"/>
    <cellStyle name="40% - Dekorfärg1 19 5_3. Loans" xfId="9610" xr:uid="{BA7CF248-8F1A-4016-9320-0C438EF28512}"/>
    <cellStyle name="40% - Dekorfärg1 19 6" xfId="9611" xr:uid="{E0B612B4-8B67-4C4D-A511-6A684A9D45BD}"/>
    <cellStyle name="40% - Dekorfärg1 19 6 2" xfId="9612" xr:uid="{289B9FC7-FC4D-49BB-A09C-85D5F48B5B53}"/>
    <cellStyle name="40% - Dekorfärg1 19 6 3" xfId="9613" xr:uid="{FCD5E3E5-DA81-4798-BB6C-296FD1F358FA}"/>
    <cellStyle name="40% - Dekorfärg1 19 6 4" xfId="31951" xr:uid="{959F79E3-A664-4914-A3EA-B210610ECF11}"/>
    <cellStyle name="40% - Dekorfärg1 19 6_CASH 8000" xfId="45026" xr:uid="{62ECD290-33C0-4AE7-92B1-A95639F54A68}"/>
    <cellStyle name="40% - Dekorfärg1 19 7" xfId="9614" xr:uid="{E39E395C-0E32-4E19-BB24-2888C6EC918B}"/>
    <cellStyle name="40% - Dekorfärg1 19 7 2" xfId="9615" xr:uid="{DF38A5A1-A46C-46C5-8706-FCF09DEA9B9A}"/>
    <cellStyle name="40% - Dekorfärg1 19 7 3" xfId="9616" xr:uid="{75E9B6F0-7112-4D5A-8643-DAD457CF2B66}"/>
    <cellStyle name="40% - Dekorfärg1 19 7_CASH 8000" xfId="45027" xr:uid="{5927437F-51BF-4179-9280-FE83DE81D0C8}"/>
    <cellStyle name="40% - Dekorfärg1 19 8" xfId="9617" xr:uid="{22907801-1DBB-4978-A6D4-55C757DF96CB}"/>
    <cellStyle name="40% - Dekorfärg1 19 9" xfId="9618" xr:uid="{DE3A363A-2129-4836-9D5D-29CA123E4BFE}"/>
    <cellStyle name="40% - Dekorfärg1 19_3. Loans" xfId="9619" xr:uid="{1F72C10C-FE85-44FA-B678-778C37DC6C14}"/>
    <cellStyle name="40% - Dekorfärg1 2" xfId="85" xr:uid="{6083C4EC-A7DC-4673-9094-F478E6C73241}"/>
    <cellStyle name="40% - Dekorfärg1 2 10" xfId="35072" xr:uid="{2C031D23-9D8D-4109-B031-B8E6D23A2753}"/>
    <cellStyle name="40% - Dekorfärg1 2 11" xfId="44674" xr:uid="{44216F4C-0902-46C7-AF9E-D3927D8E7FEB}"/>
    <cellStyle name="40% - Dekorfärg1 2 2" xfId="9620" xr:uid="{8229FD14-96EF-439E-B0BC-614E17D3CBD1}"/>
    <cellStyle name="40% - Dekorfärg1 2 2 2" xfId="9621" xr:uid="{2BCEA436-8133-4E33-A85F-5EBF9680D755}"/>
    <cellStyle name="40% - Dekorfärg1 2 2 2 2" xfId="9622" xr:uid="{75896C64-C78D-4906-B6B0-8EF206620315}"/>
    <cellStyle name="40% - Dekorfärg1 2 2 2 2 2" xfId="37334" xr:uid="{DDF6C279-7F20-4854-822C-1BBDBC6D8299}"/>
    <cellStyle name="40% - Dekorfärg1 2 2 2 2_Apart tables" xfId="49914" xr:uid="{B6C32088-0C97-4A07-A84E-29818EA6A145}"/>
    <cellStyle name="40% - Dekorfärg1 2 2 2 3" xfId="31952" xr:uid="{20981AD4-6D82-4827-B847-366398BF3F39}"/>
    <cellStyle name="40% - Dekorfärg1 2 2 2 4" xfId="37333" xr:uid="{0D9CBEF5-C69F-4C6B-A770-C13A880163AA}"/>
    <cellStyle name="40% - Dekorfärg1 2 2 2_3. Loans" xfId="9623" xr:uid="{E31B2087-3F90-41E5-9A8B-35CCC76EFEA9}"/>
    <cellStyle name="40% - Dekorfärg1 2 2 3" xfId="9624" xr:uid="{42BFD884-4A85-4091-BF13-D9081DC18DDD}"/>
    <cellStyle name="40% - Dekorfärg1 2 2 3 2" xfId="9625" xr:uid="{39303865-500E-47F4-B0DF-2B4CE09E5A88}"/>
    <cellStyle name="40% - Dekorfärg1 2 2 3 2 2" xfId="37336" xr:uid="{3F48A12B-08F3-4656-9E57-12F811B1680B}"/>
    <cellStyle name="40% - Dekorfärg1 2 2 3 2_Apart tables" xfId="49915" xr:uid="{514121E1-20E1-499C-9066-B874F7666A63}"/>
    <cellStyle name="40% - Dekorfärg1 2 2 3 3" xfId="37335" xr:uid="{1850A3FE-35F9-4834-B83E-B05BBD44715D}"/>
    <cellStyle name="40% - Dekorfärg1 2 2 3_3. Loans" xfId="9626" xr:uid="{15E44622-022D-43C7-BC96-DEDD1C426757}"/>
    <cellStyle name="40% - Dekorfärg1 2 2 4" xfId="9627" xr:uid="{41FCBD03-965B-403D-A803-A5FDAC522CA6}"/>
    <cellStyle name="40% - Dekorfärg1 2 2 4 2" xfId="37337" xr:uid="{13F8065B-B3C0-4825-B587-D71B2B423DF3}"/>
    <cellStyle name="40% - Dekorfärg1 2 2 4_Apart tables" xfId="49916" xr:uid="{6D66EBD2-F155-4178-BEAF-D5C1025F6DDA}"/>
    <cellStyle name="40% - Dekorfärg1 2 2 5" xfId="9628" xr:uid="{F5E7A966-BD65-4934-8AB2-3CC1300682A4}"/>
    <cellStyle name="40% - Dekorfärg1 2 2 5 2" xfId="37338" xr:uid="{2F18B7C5-74F4-482A-941F-69ADFDF36EB0}"/>
    <cellStyle name="40% - Dekorfärg1 2 2 5_Apart tables" xfId="49917" xr:uid="{5C67ECBB-1EC7-4776-84B0-DD2B97ECA6C5}"/>
    <cellStyle name="40% - Dekorfärg1 2 2 6" xfId="31953" xr:uid="{DC7760E7-4460-4510-9A70-1E138BAFE75D}"/>
    <cellStyle name="40% - Dekorfärg1 2 2 6 2" xfId="31954" xr:uid="{4B28A055-386C-43C4-B353-8DF474B79C45}"/>
    <cellStyle name="40% - Dekorfärg1 2 2 7" xfId="35073" xr:uid="{423B448C-D462-411E-93EE-CCAF445075F3}"/>
    <cellStyle name="40% - Dekorfärg1 2 2 8" xfId="39454" xr:uid="{7463BF0C-54D6-4F31-A177-CD7B665C7397}"/>
    <cellStyle name="40% - Dekorfärg1 2 2_3. Loans" xfId="9629" xr:uid="{D1877870-4B13-4FF1-9113-985E498840ED}"/>
    <cellStyle name="40% - Dekorfärg1 2 3" xfId="9630" xr:uid="{E1E2BABC-C552-4188-87A5-016878360802}"/>
    <cellStyle name="40% - Dekorfärg1 2 3 2" xfId="9631" xr:uid="{551FB81B-02C7-47EF-9F62-68136D97FA0B}"/>
    <cellStyle name="40% - Dekorfärg1 2 3 2 2" xfId="9632" xr:uid="{D254C19E-17FF-4043-A6D7-DD757E506032}"/>
    <cellStyle name="40% - Dekorfärg1 2 3 2 2 2" xfId="37340" xr:uid="{CF76566A-18DC-43BF-8003-85480641BBC4}"/>
    <cellStyle name="40% - Dekorfärg1 2 3 2 2_Apart tables" xfId="49918" xr:uid="{BD0C9C01-82D4-45BE-B4DD-72D780783BC2}"/>
    <cellStyle name="40% - Dekorfärg1 2 3 2 3" xfId="31955" xr:uid="{72EC9D1A-FFC7-4764-AD16-D4F4EA6A98FF}"/>
    <cellStyle name="40% - Dekorfärg1 2 3 2 4" xfId="37339" xr:uid="{A0FA9FB8-66AF-4D6C-9DC0-4F641CA65AC2}"/>
    <cellStyle name="40% - Dekorfärg1 2 3 2_3. Loans" xfId="9633" xr:uid="{A4D7D1C7-66B3-451A-948A-75A247C78A29}"/>
    <cellStyle name="40% - Dekorfärg1 2 3 3" xfId="9634" xr:uid="{087E5897-22C5-4C19-BB43-8A5FF81D3E09}"/>
    <cellStyle name="40% - Dekorfärg1 2 3 3 2" xfId="9635" xr:uid="{5D8E3FF1-FFB8-4B2E-A4DF-14F08A587FF8}"/>
    <cellStyle name="40% - Dekorfärg1 2 3 3 2 2" xfId="37342" xr:uid="{9FE6DF28-C1FC-4752-AB16-2A284C1D09C1}"/>
    <cellStyle name="40% - Dekorfärg1 2 3 3 2_Apart tables" xfId="49919" xr:uid="{D69303F7-5F68-417E-888C-FF9656269A46}"/>
    <cellStyle name="40% - Dekorfärg1 2 3 3 3" xfId="37341" xr:uid="{4F5603ED-E40C-4D46-B64A-C8CC546617F4}"/>
    <cellStyle name="40% - Dekorfärg1 2 3 3_3. Loans" xfId="9636" xr:uid="{DBBEE968-FFDC-4597-AE92-F094017043E6}"/>
    <cellStyle name="40% - Dekorfärg1 2 3 4" xfId="9637" xr:uid="{CFC00C9B-4953-4DAE-AA22-B398A86FDAD2}"/>
    <cellStyle name="40% - Dekorfärg1 2 3 4 2" xfId="37343" xr:uid="{AD9ADA3E-781B-4986-8803-9CD1F613AC3A}"/>
    <cellStyle name="40% - Dekorfärg1 2 3 4_Apart tables" xfId="49920" xr:uid="{58C3BC20-04A7-43F3-98A1-0D2CEBEEA816}"/>
    <cellStyle name="40% - Dekorfärg1 2 3 5" xfId="9638" xr:uid="{0CF153E1-3010-4933-86AF-732BCF514890}"/>
    <cellStyle name="40% - Dekorfärg1 2 3 5 2" xfId="37344" xr:uid="{27257E7E-2CCE-4B68-9B1C-5E285C9FAAC6}"/>
    <cellStyle name="40% - Dekorfärg1 2 3 5_Apart tables" xfId="49921" xr:uid="{1EBABFA4-2D1F-4B4B-9ACC-B1923D6612BA}"/>
    <cellStyle name="40% - Dekorfärg1 2 3 6" xfId="31956" xr:uid="{3B825B46-103B-4D2D-90C4-D612C3467F8A}"/>
    <cellStyle name="40% - Dekorfärg1 2 3 7" xfId="35074" xr:uid="{FDD80C22-5E15-4B4A-A04F-E2515366D14D}"/>
    <cellStyle name="40% - Dekorfärg1 2 3 8" xfId="39453" xr:uid="{2C9A1C3E-FD6A-4708-876D-426BAFC32451}"/>
    <cellStyle name="40% - Dekorfärg1 2 3_3. Loans" xfId="9639" xr:uid="{52D1F753-4B6A-4175-992C-99957D8AD5E5}"/>
    <cellStyle name="40% - Dekorfärg1 2 4" xfId="9640" xr:uid="{9D6CDBD8-090D-43A2-8AD4-628AF809EC1F}"/>
    <cellStyle name="40% - Dekorfärg1 2 4 2" xfId="9641" xr:uid="{73E7E105-754E-423B-A842-8C545CCCEB86}"/>
    <cellStyle name="40% - Dekorfärg1 2 4 2 2" xfId="9642" xr:uid="{FD9630C5-12D4-4818-A8CF-05E20B7A5A0A}"/>
    <cellStyle name="40% - Dekorfärg1 2 4 2 2 2" xfId="37347" xr:uid="{9DA0EAFF-A50A-467F-A040-4D98C386F013}"/>
    <cellStyle name="40% - Dekorfärg1 2 4 2 2_Apart tables" xfId="49922" xr:uid="{E33C1D3E-7EC7-4057-BB2A-04AE01483D59}"/>
    <cellStyle name="40% - Dekorfärg1 2 4 2 3" xfId="37346" xr:uid="{3112A907-9F8E-4489-8005-4F67E61AA252}"/>
    <cellStyle name="40% - Dekorfärg1 2 4 2_3. Loans" xfId="9643" xr:uid="{C5058607-73C5-4D33-AFEC-19F12CFA804A}"/>
    <cellStyle name="40% - Dekorfärg1 2 4 3" xfId="9644" xr:uid="{54CAC490-BEAB-4A43-B9A3-42D5BB076A5F}"/>
    <cellStyle name="40% - Dekorfärg1 2 4 3 2" xfId="37348" xr:uid="{598C2276-C067-485C-A848-6B11DF874B60}"/>
    <cellStyle name="40% - Dekorfärg1 2 4 3_Apart tables" xfId="49923" xr:uid="{972BD8BC-7448-43AE-BA0D-3272B46BA968}"/>
    <cellStyle name="40% - Dekorfärg1 2 4 4" xfId="9645" xr:uid="{1CB0197D-22E9-4D95-91A6-858EB7F100E7}"/>
    <cellStyle name="40% - Dekorfärg1 2 4 4 2" xfId="37349" xr:uid="{CE73F9F5-1551-425F-AC09-2B906EE1AF57}"/>
    <cellStyle name="40% - Dekorfärg1 2 4 4_Apart tables" xfId="49924" xr:uid="{ED9125FA-31FD-461B-B6EB-6186F9C7D545}"/>
    <cellStyle name="40% - Dekorfärg1 2 4 5" xfId="31957" xr:uid="{53E17A1C-AF92-44F0-80E7-07D02F02D2CC}"/>
    <cellStyle name="40% - Dekorfärg1 2 4 6" xfId="37345" xr:uid="{2E09E171-59D5-4618-B2E7-4D4431ED578B}"/>
    <cellStyle name="40% - Dekorfärg1 2 4_3. Loans" xfId="9646" xr:uid="{C12B5212-288C-469E-95AD-587FE4F0815A}"/>
    <cellStyle name="40% - Dekorfärg1 2 5" xfId="9647" xr:uid="{A2A31E50-2D80-4ED3-B35D-7DC9F5F2B246}"/>
    <cellStyle name="40% - Dekorfärg1 2 5 2" xfId="9648" xr:uid="{259ED38D-830C-4B6E-BBB6-F87361ADDE6E}"/>
    <cellStyle name="40% - Dekorfärg1 2 5 2 2" xfId="37351" xr:uid="{443CD469-4B11-4F42-A930-A1EA9F587FE8}"/>
    <cellStyle name="40% - Dekorfärg1 2 5 2_Apart tables" xfId="49925" xr:uid="{28A7FABB-CDD6-45AD-9874-4E545F3A467F}"/>
    <cellStyle name="40% - Dekorfärg1 2 5 3" xfId="9649" xr:uid="{81A4D0C2-EB80-4F0F-BF5D-7DDA06385EF9}"/>
    <cellStyle name="40% - Dekorfärg1 2 5 4" xfId="37350" xr:uid="{39FEE59F-1A03-427A-AB42-457B6920C36E}"/>
    <cellStyle name="40% - Dekorfärg1 2 5_3. Loans" xfId="9650" xr:uid="{16C4DBCA-A0E7-46B6-A8E4-9C884559950C}"/>
    <cellStyle name="40% - Dekorfärg1 2 6" xfId="9651" xr:uid="{027F407D-60CF-40A2-8012-5A13F4E2A0F3}"/>
    <cellStyle name="40% - Dekorfärg1 2 6 2" xfId="9652" xr:uid="{F825111B-84CF-4DD6-A7EF-3FD9E20CE2A0}"/>
    <cellStyle name="40% - Dekorfärg1 2 6 3" xfId="9653" xr:uid="{B86547AF-4DC5-4829-903D-37BC53AED598}"/>
    <cellStyle name="40% - Dekorfärg1 2 6 4" xfId="37352" xr:uid="{06F0D1CC-5CBA-4C6E-AC6B-326AE4051191}"/>
    <cellStyle name="40% - Dekorfärg1 2 6_3. Loans" xfId="9654" xr:uid="{6E4BA6CE-4D86-4F35-91D6-387FFFBB309F}"/>
    <cellStyle name="40% - Dekorfärg1 2 7" xfId="9655" xr:uid="{EA67241A-0149-42E3-850F-D1597C2B81A2}"/>
    <cellStyle name="40% - Dekorfärg1 2 7 2" xfId="9656" xr:uid="{7223EDC0-20B7-43AD-B9F6-A953362922D7}"/>
    <cellStyle name="40% - Dekorfärg1 2 7 3" xfId="9657" xr:uid="{1FAC2852-32BB-444D-9226-C114F90317B6}"/>
    <cellStyle name="40% - Dekorfärg1 2 7 4" xfId="37353" xr:uid="{6BA27308-B2CE-4F9F-9196-7C51E8C79039}"/>
    <cellStyle name="40% - Dekorfärg1 2 7_3. Loans" xfId="9658" xr:uid="{E48922D2-EC83-47E3-BBF2-8069ABCCAA80}"/>
    <cellStyle name="40% - Dekorfärg1 2 8" xfId="9659" xr:uid="{B452B614-A860-4C14-A910-C633F6632B99}"/>
    <cellStyle name="40% - Dekorfärg1 2 8 2" xfId="31958" xr:uid="{A7EF270C-91BC-4908-B11D-0F235E8839F9}"/>
    <cellStyle name="40% - Dekorfärg1 2 8 3" xfId="31959" xr:uid="{E0AEC11B-F90E-4D22-8BC7-65AA780FE9DD}"/>
    <cellStyle name="40% - Dekorfärg1 2 9" xfId="9660" xr:uid="{42537100-8ACC-4EB2-8E70-0F73EC5DDEED}"/>
    <cellStyle name="40% - Dekorfärg1 2_3. Loans" xfId="9661" xr:uid="{5E8154F9-D833-4DD2-9F20-AB8AC68B0E5F}"/>
    <cellStyle name="40% - Dekorfärg1 20" xfId="9662" xr:uid="{1E0C9414-951E-47A2-A073-D7CE3B88C1AA}"/>
    <cellStyle name="40% - Dekorfärg1 20 10" xfId="35075" xr:uid="{FC59071D-C480-48A9-B0A0-4B52A0C8288C}"/>
    <cellStyle name="40% - Dekorfärg1 20 2" xfId="9663" xr:uid="{7EEC5F44-C29A-49DB-8547-95580654078B}"/>
    <cellStyle name="40% - Dekorfärg1 20 2 2" xfId="9664" xr:uid="{9FC35E7C-46A1-4706-9133-8FE9D100B23B}"/>
    <cellStyle name="40% - Dekorfärg1 20 2 2 2" xfId="9665" xr:uid="{58EAC886-064A-4EF2-A093-30A7B245DB0B}"/>
    <cellStyle name="40% - Dekorfärg1 20 2 2 2 2" xfId="37356" xr:uid="{AE983FC8-20FF-4057-BC4A-52729001E19B}"/>
    <cellStyle name="40% - Dekorfärg1 20 2 2 2_Apart tables" xfId="49926" xr:uid="{34D44F55-3E69-4638-8E26-4D40DD959ADE}"/>
    <cellStyle name="40% - Dekorfärg1 20 2 2 3" xfId="37355" xr:uid="{39EE14E7-22D0-4E52-B50C-A2BDDC1BD831}"/>
    <cellStyle name="40% - Dekorfärg1 20 2 2_3. Loans" xfId="9666" xr:uid="{D93FCABE-6EDB-4E4D-BCF5-7207EE48F81E}"/>
    <cellStyle name="40% - Dekorfärg1 20 2 3" xfId="9667" xr:uid="{85E96C1A-3CF2-4C13-A0BC-44D764FA5B2E}"/>
    <cellStyle name="40% - Dekorfärg1 20 2 3 2" xfId="37357" xr:uid="{7F406E8A-5FDB-45A4-8AD8-77458A859BC6}"/>
    <cellStyle name="40% - Dekorfärg1 20 2 3_Apart tables" xfId="49927" xr:uid="{CA7A7955-4DE1-4EBC-88B7-DD8D1653EC6A}"/>
    <cellStyle name="40% - Dekorfärg1 20 2 4" xfId="31960" xr:uid="{BF9F9E77-7C91-417C-BCCB-8A3209A91330}"/>
    <cellStyle name="40% - Dekorfärg1 20 2 5" xfId="37354" xr:uid="{39D5A412-B446-4219-B0A4-177ED813F77F}"/>
    <cellStyle name="40% - Dekorfärg1 20 2_3. Loans" xfId="9668" xr:uid="{143DEB10-83D7-4047-9951-BD2289E863F5}"/>
    <cellStyle name="40% - Dekorfärg1 20 3" xfId="9669" xr:uid="{79F94E65-6BA0-4FBF-8F5C-1B219C8B2BF2}"/>
    <cellStyle name="40% - Dekorfärg1 20 3 2" xfId="9670" xr:uid="{56CF0EBC-8659-426F-8554-28DC9A98F0EC}"/>
    <cellStyle name="40% - Dekorfärg1 20 3 2 2" xfId="37359" xr:uid="{E2A3073D-B52B-414F-8D11-A95D5A994EC5}"/>
    <cellStyle name="40% - Dekorfärg1 20 3 2_Apart tables" xfId="49928" xr:uid="{8A102F9D-6373-453F-9728-9EB05D6EE1EB}"/>
    <cellStyle name="40% - Dekorfärg1 20 3 3" xfId="9671" xr:uid="{EE44D043-AEB2-40E5-993D-24F331AA1D41}"/>
    <cellStyle name="40% - Dekorfärg1 20 3 4" xfId="37358" xr:uid="{19987375-D5ED-40B4-B7B0-E3198050FC1A}"/>
    <cellStyle name="40% - Dekorfärg1 20 3_3. Loans" xfId="9672" xr:uid="{BE7780B0-C8A1-48D3-A29A-9B1F043A3D57}"/>
    <cellStyle name="40% - Dekorfärg1 20 4" xfId="9673" xr:uid="{6F55710C-800F-438B-AB67-EB8BBDB823D4}"/>
    <cellStyle name="40% - Dekorfärg1 20 4 2" xfId="9674" xr:uid="{D30B2338-A508-4168-9833-F9FE2EDA91EC}"/>
    <cellStyle name="40% - Dekorfärg1 20 4 3" xfId="9675" xr:uid="{27328510-BC9E-4E74-BE87-CC485CF72D21}"/>
    <cellStyle name="40% - Dekorfärg1 20 4 4" xfId="37360" xr:uid="{A85CCC83-19FF-4114-A338-1B0EFDF123A5}"/>
    <cellStyle name="40% - Dekorfärg1 20 4_3. Loans" xfId="9676" xr:uid="{1A37CAB5-E584-41D6-82EA-218C404F3B33}"/>
    <cellStyle name="40% - Dekorfärg1 20 5" xfId="9677" xr:uid="{5814A35E-997E-457E-917B-2572748C47C8}"/>
    <cellStyle name="40% - Dekorfärg1 20 5 2" xfId="9678" xr:uid="{7DF65FCB-4881-45AC-A426-7BFDD89A5DE7}"/>
    <cellStyle name="40% - Dekorfärg1 20 5 3" xfId="9679" xr:uid="{5C0BC96D-16F9-47F0-AEAB-111631C7899B}"/>
    <cellStyle name="40% - Dekorfärg1 20 5 4" xfId="37361" xr:uid="{8168DB96-00C9-42C9-BE5A-D2ABA77B10A1}"/>
    <cellStyle name="40% - Dekorfärg1 20 5_3. Loans" xfId="9680" xr:uid="{1631BCFD-620E-4050-8A8B-28C5D5312111}"/>
    <cellStyle name="40% - Dekorfärg1 20 6" xfId="9681" xr:uid="{51F54026-3C1D-4CF4-977E-FF275BFC3263}"/>
    <cellStyle name="40% - Dekorfärg1 20 6 2" xfId="9682" xr:uid="{78E56F31-DCC6-4B13-A8CD-7D35217589F1}"/>
    <cellStyle name="40% - Dekorfärg1 20 6 3" xfId="9683" xr:uid="{2DF5A5CA-A7B7-4DDD-BC9B-1D030BD17A05}"/>
    <cellStyle name="40% - Dekorfärg1 20 6 4" xfId="31961" xr:uid="{C01750FA-69AC-4902-A018-E7782D13A64C}"/>
    <cellStyle name="40% - Dekorfärg1 20 6_CASH 8000" xfId="45028" xr:uid="{8CDA4773-3A36-46E5-9860-E23A498E46A7}"/>
    <cellStyle name="40% - Dekorfärg1 20 7" xfId="9684" xr:uid="{E29F0371-56FD-4FBC-AE75-0654E6B30369}"/>
    <cellStyle name="40% - Dekorfärg1 20 7 2" xfId="9685" xr:uid="{E5A4D45D-4205-4887-9064-550379A5BDDF}"/>
    <cellStyle name="40% - Dekorfärg1 20 7 3" xfId="9686" xr:uid="{ECF7D4D3-BBBC-4911-9090-3684F7E34182}"/>
    <cellStyle name="40% - Dekorfärg1 20 7_CASH 8000" xfId="45029" xr:uid="{6986477D-FA3C-4D26-B56D-A9B18749B904}"/>
    <cellStyle name="40% - Dekorfärg1 20 8" xfId="9687" xr:uid="{17CF4F72-3907-4981-9EA8-C14B7A6B6C6A}"/>
    <cellStyle name="40% - Dekorfärg1 20 9" xfId="9688" xr:uid="{7884E11D-17DE-413D-833F-B2964E2630F0}"/>
    <cellStyle name="40% - Dekorfärg1 20_3. Loans" xfId="9689" xr:uid="{AA30E5F0-FF9D-4C11-AC7D-AD12221883E2}"/>
    <cellStyle name="40% - Dekorfärg1 21" xfId="9690" xr:uid="{48C54744-A567-45BE-B7EE-60BBAF034AAF}"/>
    <cellStyle name="40% - Dekorfärg1 21 10" xfId="35076" xr:uid="{943E1100-7618-42B3-9E03-A2E6AFC5717E}"/>
    <cellStyle name="40% - Dekorfärg1 21 2" xfId="9691" xr:uid="{2234F9D6-59D0-45B2-BB61-115799C9AC4A}"/>
    <cellStyle name="40% - Dekorfärg1 21 2 2" xfId="9692" xr:uid="{429CED3C-E909-4D3C-AF66-304A3F973DB5}"/>
    <cellStyle name="40% - Dekorfärg1 21 2 2 2" xfId="9693" xr:uid="{A869FDDB-5B43-48EC-965D-243580DE1CC7}"/>
    <cellStyle name="40% - Dekorfärg1 21 2 2 2 2" xfId="37364" xr:uid="{8CC191FB-3735-4A20-8133-57A5082F83CB}"/>
    <cellStyle name="40% - Dekorfärg1 21 2 2 2_Apart tables" xfId="49929" xr:uid="{0922C763-5A73-41B0-807E-978690E5DCE9}"/>
    <cellStyle name="40% - Dekorfärg1 21 2 2 3" xfId="37363" xr:uid="{2AEAE25D-5A27-4975-A1AC-7A50093892F2}"/>
    <cellStyle name="40% - Dekorfärg1 21 2 2_3. Loans" xfId="9694" xr:uid="{9BEAD55A-6067-44B1-8C00-29E0B7BE0851}"/>
    <cellStyle name="40% - Dekorfärg1 21 2 3" xfId="9695" xr:uid="{3932AC20-8884-4FAB-B0EE-44EE8293B3A9}"/>
    <cellStyle name="40% - Dekorfärg1 21 2 3 2" xfId="37365" xr:uid="{A7A1B0CB-4DD2-4A5D-A8A6-5B3D8AF240CD}"/>
    <cellStyle name="40% - Dekorfärg1 21 2 3_Apart tables" xfId="49930" xr:uid="{C2092349-79D3-42DE-AF28-D7E42C67F0F0}"/>
    <cellStyle name="40% - Dekorfärg1 21 2 4" xfId="31962" xr:uid="{2E6239C5-9FDE-4F3C-A898-B49E7087CB1F}"/>
    <cellStyle name="40% - Dekorfärg1 21 2 5" xfId="37362" xr:uid="{AAB30865-CFF8-4E44-9813-42236C1E78B2}"/>
    <cellStyle name="40% - Dekorfärg1 21 2_3. Loans" xfId="9696" xr:uid="{84928E39-E8D2-4311-BF15-1307D39F1612}"/>
    <cellStyle name="40% - Dekorfärg1 21 3" xfId="9697" xr:uid="{8117D41F-5E96-42E3-A6D6-0458E57F9732}"/>
    <cellStyle name="40% - Dekorfärg1 21 3 2" xfId="9698" xr:uid="{20F88495-C05B-4693-9D4D-0742ADC44C02}"/>
    <cellStyle name="40% - Dekorfärg1 21 3 2 2" xfId="37367" xr:uid="{FBFE5399-3828-4B22-B571-50872AA5D3F3}"/>
    <cellStyle name="40% - Dekorfärg1 21 3 2_Apart tables" xfId="49931" xr:uid="{AE34F437-0ADF-45C6-B0C6-3A4857DF74C4}"/>
    <cellStyle name="40% - Dekorfärg1 21 3 3" xfId="9699" xr:uid="{818FEC6A-A4DD-4339-8CA5-5E6DC02A585D}"/>
    <cellStyle name="40% - Dekorfärg1 21 3 4" xfId="37366" xr:uid="{6CBAB631-C31A-477E-8082-98648A3BC1A4}"/>
    <cellStyle name="40% - Dekorfärg1 21 3_3. Loans" xfId="9700" xr:uid="{489D965F-CB09-4DFA-AF0D-A43616749284}"/>
    <cellStyle name="40% - Dekorfärg1 21 4" xfId="9701" xr:uid="{B124DD1C-FAE8-414E-A10A-2E64D3289942}"/>
    <cellStyle name="40% - Dekorfärg1 21 4 2" xfId="9702" xr:uid="{C60EB662-D3EE-495A-8051-14DF4FA05B8C}"/>
    <cellStyle name="40% - Dekorfärg1 21 4 3" xfId="9703" xr:uid="{66402EFC-F523-48E3-9FBF-C55BC614ACAE}"/>
    <cellStyle name="40% - Dekorfärg1 21 4 4" xfId="37368" xr:uid="{A2700750-6CCA-45FE-8ACE-AC92FE10CABB}"/>
    <cellStyle name="40% - Dekorfärg1 21 4_3. Loans" xfId="9704" xr:uid="{089DFC2D-8E9E-40AB-AFC3-6CEBED08C7A1}"/>
    <cellStyle name="40% - Dekorfärg1 21 5" xfId="9705" xr:uid="{BF64C530-E334-453C-BFA3-C9DF36130CE0}"/>
    <cellStyle name="40% - Dekorfärg1 21 5 2" xfId="9706" xr:uid="{14A1A0EB-C02D-4E5C-9B0C-337989627A8A}"/>
    <cellStyle name="40% - Dekorfärg1 21 5 3" xfId="9707" xr:uid="{90B893AC-57C2-4B11-8340-99188625DF55}"/>
    <cellStyle name="40% - Dekorfärg1 21 5 4" xfId="37369" xr:uid="{CE9F21B7-51C4-4C88-80E7-3F22E63F43F9}"/>
    <cellStyle name="40% - Dekorfärg1 21 5_3. Loans" xfId="9708" xr:uid="{0DA082E7-8D76-4620-89AE-A7525F923C9C}"/>
    <cellStyle name="40% - Dekorfärg1 21 6" xfId="9709" xr:uid="{E93A8452-D566-42C0-A40F-7159A7885C3D}"/>
    <cellStyle name="40% - Dekorfärg1 21 6 2" xfId="9710" xr:uid="{A0152840-B260-49C0-9821-0887282C2C7B}"/>
    <cellStyle name="40% - Dekorfärg1 21 6 3" xfId="9711" xr:uid="{E270C6AE-0691-4AC1-8CD3-852C319B2F11}"/>
    <cellStyle name="40% - Dekorfärg1 21 6 4" xfId="31963" xr:uid="{BDDCF19F-CDC2-4F0D-826D-2DBF5C17116D}"/>
    <cellStyle name="40% - Dekorfärg1 21 6_CASH 8000" xfId="45030" xr:uid="{82BF8445-2544-4795-A834-1AC30B8CE3A2}"/>
    <cellStyle name="40% - Dekorfärg1 21 7" xfId="9712" xr:uid="{D2981FE9-95BB-4333-98CF-687980457C05}"/>
    <cellStyle name="40% - Dekorfärg1 21 7 2" xfId="9713" xr:uid="{9C08A614-EED6-45EC-9268-30DA070AB3B0}"/>
    <cellStyle name="40% - Dekorfärg1 21 7 3" xfId="9714" xr:uid="{925D6FC0-AEF1-4CD7-96AE-F4F61D0D2F71}"/>
    <cellStyle name="40% - Dekorfärg1 21 7_CASH 8000" xfId="45031" xr:uid="{835A9814-409E-4FDD-B2BA-04CBF34FF207}"/>
    <cellStyle name="40% - Dekorfärg1 21 8" xfId="9715" xr:uid="{2F0478AC-C51B-4235-905E-CF1DDB9A8747}"/>
    <cellStyle name="40% - Dekorfärg1 21 9" xfId="9716" xr:uid="{7E50693D-0E36-4660-9413-9B8F88EFA6C3}"/>
    <cellStyle name="40% - Dekorfärg1 21_3. Loans" xfId="9717" xr:uid="{BDC4B86F-A047-4F96-A049-C9109806F46A}"/>
    <cellStyle name="40% - Dekorfärg1 22" xfId="9718" xr:uid="{01D0B282-D3AA-4EED-8259-4159E161E808}"/>
    <cellStyle name="40% - Dekorfärg1 22 10" xfId="35077" xr:uid="{AA8B3EC0-4665-40F2-859D-12AF05489B51}"/>
    <cellStyle name="40% - Dekorfärg1 22 2" xfId="9719" xr:uid="{F8808933-9954-400D-9AA1-12E2C22F73BF}"/>
    <cellStyle name="40% - Dekorfärg1 22 2 2" xfId="9720" xr:uid="{6FD7A3A2-DF43-4417-A540-76046A21EBDC}"/>
    <cellStyle name="40% - Dekorfärg1 22 2 2 2" xfId="9721" xr:uid="{50992868-374F-4AB3-AC02-F7E105C407D6}"/>
    <cellStyle name="40% - Dekorfärg1 22 2 2 2 2" xfId="37372" xr:uid="{B037B3D4-A5B3-4BA1-A9C2-27E84C591322}"/>
    <cellStyle name="40% - Dekorfärg1 22 2 2 2_Apart tables" xfId="49932" xr:uid="{49F2B50C-E3D9-4023-9F96-D40D96749653}"/>
    <cellStyle name="40% - Dekorfärg1 22 2 2 3" xfId="37371" xr:uid="{4E9E808A-C469-4585-AF70-F60E6ADD1A23}"/>
    <cellStyle name="40% - Dekorfärg1 22 2 2_3. Loans" xfId="9722" xr:uid="{9277D147-F108-4F5D-AE88-6094067A6CAF}"/>
    <cellStyle name="40% - Dekorfärg1 22 2 3" xfId="9723" xr:uid="{96A6F0AB-4AC4-4476-95C3-AA5CF0706812}"/>
    <cellStyle name="40% - Dekorfärg1 22 2 3 2" xfId="37373" xr:uid="{C3FCAB5E-A1D1-446B-A43A-8DD6B5FE62C8}"/>
    <cellStyle name="40% - Dekorfärg1 22 2 3_Apart tables" xfId="49933" xr:uid="{04A9F7E1-59CF-403A-8A8C-7148228D8B6C}"/>
    <cellStyle name="40% - Dekorfärg1 22 2 4" xfId="31964" xr:uid="{C4A2C059-EBF6-4DC0-A148-9A634F626453}"/>
    <cellStyle name="40% - Dekorfärg1 22 2 5" xfId="37370" xr:uid="{78DAF1F5-BCEA-4489-B026-79AD1944C08B}"/>
    <cellStyle name="40% - Dekorfärg1 22 2_3. Loans" xfId="9724" xr:uid="{438EB2AB-11C7-466C-9B0A-897A5C5B949F}"/>
    <cellStyle name="40% - Dekorfärg1 22 3" xfId="9725" xr:uid="{5E7BEB48-310E-4E32-A9F6-B85B560FFBE8}"/>
    <cellStyle name="40% - Dekorfärg1 22 3 2" xfId="9726" xr:uid="{6255884A-2E3B-48FB-99FF-F1AAE37557B3}"/>
    <cellStyle name="40% - Dekorfärg1 22 3 2 2" xfId="37375" xr:uid="{A1729DD1-A02A-42B5-80A4-2E50EDACD699}"/>
    <cellStyle name="40% - Dekorfärg1 22 3 2_Apart tables" xfId="49934" xr:uid="{6297153E-792E-498B-9AB6-48F1DCA05052}"/>
    <cellStyle name="40% - Dekorfärg1 22 3 3" xfId="9727" xr:uid="{9A37B21B-C69D-410C-A340-DF83984F2ACD}"/>
    <cellStyle name="40% - Dekorfärg1 22 3 4" xfId="37374" xr:uid="{3A79F3DF-1D15-4941-9B97-3D0C2F8A61F1}"/>
    <cellStyle name="40% - Dekorfärg1 22 3_3. Loans" xfId="9728" xr:uid="{5FB2E681-B8EF-4B9C-9FB9-D435E5698FB0}"/>
    <cellStyle name="40% - Dekorfärg1 22 4" xfId="9729" xr:uid="{662BA9C0-D3A5-4096-9394-220890D1FBD7}"/>
    <cellStyle name="40% - Dekorfärg1 22 4 2" xfId="9730" xr:uid="{C16C4C68-F31A-4A89-A68B-BA122F0EC7A3}"/>
    <cellStyle name="40% - Dekorfärg1 22 4 3" xfId="9731" xr:uid="{39528AA9-6670-462B-B960-4E3AFFFCA859}"/>
    <cellStyle name="40% - Dekorfärg1 22 4 4" xfId="37376" xr:uid="{23273673-F920-402A-AF0E-DD4F70888ED8}"/>
    <cellStyle name="40% - Dekorfärg1 22 4_3. Loans" xfId="9732" xr:uid="{4B3F65C8-D979-4636-AA0E-34781F90EF7A}"/>
    <cellStyle name="40% - Dekorfärg1 22 5" xfId="9733" xr:uid="{9E468AC9-3137-4B54-B85E-C0E706765D50}"/>
    <cellStyle name="40% - Dekorfärg1 22 5 2" xfId="9734" xr:uid="{FD8947A3-BAD1-4A77-B647-86FE664A0769}"/>
    <cellStyle name="40% - Dekorfärg1 22 5 3" xfId="9735" xr:uid="{761B94D4-8BEE-475A-ADF1-C1EAE3EDEE1D}"/>
    <cellStyle name="40% - Dekorfärg1 22 5 4" xfId="37377" xr:uid="{1EF467F5-EC57-4F63-A279-54CC2378207B}"/>
    <cellStyle name="40% - Dekorfärg1 22 5_3. Loans" xfId="9736" xr:uid="{F53DA560-EFF3-4241-A84A-87454203E9FE}"/>
    <cellStyle name="40% - Dekorfärg1 22 6" xfId="9737" xr:uid="{47C15395-BF6F-4784-98AE-3C05413EC0A8}"/>
    <cellStyle name="40% - Dekorfärg1 22 6 2" xfId="9738" xr:uid="{6E0C9CCC-D305-4DA9-9354-AC9B26D890B5}"/>
    <cellStyle name="40% - Dekorfärg1 22 6 3" xfId="9739" xr:uid="{1C0B8B64-049C-462A-A8CC-515E17DDE419}"/>
    <cellStyle name="40% - Dekorfärg1 22 6 4" xfId="31965" xr:uid="{0F37337C-7157-4163-80B5-9AD94174EC12}"/>
    <cellStyle name="40% - Dekorfärg1 22 6_CASH 8000" xfId="45032" xr:uid="{E0EE1FE4-BFB3-43F0-8418-FD44E9F094BD}"/>
    <cellStyle name="40% - Dekorfärg1 22 7" xfId="9740" xr:uid="{1D28E790-17FE-4BEB-A946-70675A1B32C3}"/>
    <cellStyle name="40% - Dekorfärg1 22 7 2" xfId="9741" xr:uid="{8C3EDE1C-5928-4C36-9F24-E8FB6798469E}"/>
    <cellStyle name="40% - Dekorfärg1 22 7 3" xfId="9742" xr:uid="{EEB312AA-2FAB-4232-A794-76F2DCB96077}"/>
    <cellStyle name="40% - Dekorfärg1 22 7_CASH 8000" xfId="45033" xr:uid="{2B139505-BF47-4676-8261-BBC94876ABA9}"/>
    <cellStyle name="40% - Dekorfärg1 22 8" xfId="9743" xr:uid="{592A4BC4-2849-417F-AC17-C2A5CC548322}"/>
    <cellStyle name="40% - Dekorfärg1 22 9" xfId="9744" xr:uid="{87DEBEE4-FE51-4A65-BB55-DAFC31A0EE97}"/>
    <cellStyle name="40% - Dekorfärg1 22_3. Loans" xfId="9745" xr:uid="{708350FD-AC1D-4D8C-9A22-DA1725E139B8}"/>
    <cellStyle name="40% - Dekorfärg1 23" xfId="9746" xr:uid="{D906C384-DB36-42FE-B240-F02BA0432B3C}"/>
    <cellStyle name="40% - Dekorfärg1 23 10" xfId="9747" xr:uid="{9CFB52B4-4E0C-4E64-BD53-01C5EB9D439A}"/>
    <cellStyle name="40% - Dekorfärg1 23 11" xfId="35078" xr:uid="{0383AE26-7401-44F3-95CF-BCA58D5C6AA2}"/>
    <cellStyle name="40% - Dekorfärg1 23 2" xfId="9748" xr:uid="{01A35698-92E4-40CB-8AB8-A99F07E1C8CD}"/>
    <cellStyle name="40% - Dekorfärg1 23 2 2" xfId="9749" xr:uid="{BF8E6140-4C4F-4B26-A845-5087A5633CAF}"/>
    <cellStyle name="40% - Dekorfärg1 23 2 2 2" xfId="9750" xr:uid="{E58CD524-5DBE-418B-9209-8EA9E60BB372}"/>
    <cellStyle name="40% - Dekorfärg1 23 2 2 3" xfId="37379" xr:uid="{B7998152-59E9-4CC2-8D93-41DBA3BB2AA9}"/>
    <cellStyle name="40% - Dekorfärg1 23 2 2_3. Loans" xfId="9751" xr:uid="{C29A7E34-4B65-43D4-8519-9E46F6E8A197}"/>
    <cellStyle name="40% - Dekorfärg1 23 2 3" xfId="9752" xr:uid="{A1EFCEE3-22E2-4513-B8EF-0D026D671315}"/>
    <cellStyle name="40% - Dekorfärg1 23 2 3 2" xfId="37380" xr:uid="{F471D3C9-94D2-455A-897F-FDF99C1D791E}"/>
    <cellStyle name="40% - Dekorfärg1 23 2 3_Apart tables" xfId="49935" xr:uid="{FFDC5A94-4185-45D9-B0B7-586739D361FD}"/>
    <cellStyle name="40% - Dekorfärg1 23 2 4" xfId="31966" xr:uid="{69E879A9-272D-4A2F-A980-5862D009E434}"/>
    <cellStyle name="40% - Dekorfärg1 23 2 5" xfId="37378" xr:uid="{30313996-E91F-4F14-A246-85A1EB464C5F}"/>
    <cellStyle name="40% - Dekorfärg1 23 2_3. Loans" xfId="9753" xr:uid="{1836BD2F-0373-4FE3-9B14-6CAFAE1BA4F2}"/>
    <cellStyle name="40% - Dekorfärg1 23 3" xfId="9754" xr:uid="{A703D304-305E-411D-86FC-0878BCFA2FF9}"/>
    <cellStyle name="40% - Dekorfärg1 23 3 2" xfId="9755" xr:uid="{9A107BFF-F828-4F5F-ABE0-9E1358C2E93E}"/>
    <cellStyle name="40% - Dekorfärg1 23 3 2 2" xfId="31967" xr:uid="{1D4AD59E-368B-4E1E-A7E6-25AAAB44A91A}"/>
    <cellStyle name="40% - Dekorfärg1 23 3 3" xfId="9756" xr:uid="{F6B1332C-95C8-4551-8E36-B38DF88EFD77}"/>
    <cellStyle name="40% - Dekorfärg1 23 3 4" xfId="9757" xr:uid="{45E66657-8AB1-4F9B-BF3E-BFCF83359A09}"/>
    <cellStyle name="40% - Dekorfärg1 23 3 5" xfId="37381" xr:uid="{D8E48589-9C5B-4F8D-B1E0-E29B44C2E963}"/>
    <cellStyle name="40% - Dekorfärg1 23 3_3. Loans" xfId="9758" xr:uid="{F065CB0D-95A0-4128-B778-559A22DBD440}"/>
    <cellStyle name="40% - Dekorfärg1 23 4" xfId="9759" xr:uid="{D18A32A0-00EF-4612-865F-4CE93F2486F5}"/>
    <cellStyle name="40% - Dekorfärg1 23 4 2" xfId="9760" xr:uid="{EBEE4640-CC41-4EE6-94D7-8316FD65CC94}"/>
    <cellStyle name="40% - Dekorfärg1 23 4 3" xfId="9761" xr:uid="{EDA0129D-0287-49D5-8D3F-737B6C179171}"/>
    <cellStyle name="40% - Dekorfärg1 23 4 4" xfId="37382" xr:uid="{7AB4A228-11B0-4812-9C2D-6CB0992102DC}"/>
    <cellStyle name="40% - Dekorfärg1 23 4_3. Loans" xfId="9762" xr:uid="{BDA87C16-58CF-4A91-AC5D-DC3CFA1EAF32}"/>
    <cellStyle name="40% - Dekorfärg1 23 5" xfId="9763" xr:uid="{75AAA9DD-DEAF-47AA-BDF2-93C4A1DEC63A}"/>
    <cellStyle name="40% - Dekorfärg1 23 5 2" xfId="9764" xr:uid="{06D38B8A-4A28-49B3-BFB6-D491A47F7BB7}"/>
    <cellStyle name="40% - Dekorfärg1 23 5 3" xfId="9765" xr:uid="{A5368BC6-673A-445A-AF67-F0B791034FD4}"/>
    <cellStyle name="40% - Dekorfärg1 23 5 4" xfId="31968" xr:uid="{5E9610D2-4B65-45EA-BB35-E1AF08D35553}"/>
    <cellStyle name="40% - Dekorfärg1 23 5_CASH 8000" xfId="45034" xr:uid="{99BF396A-4414-4A13-A760-1C68FEC55DBF}"/>
    <cellStyle name="40% - Dekorfärg1 23 6" xfId="9766" xr:uid="{46336878-DADB-4679-AEB2-94EE020667C6}"/>
    <cellStyle name="40% - Dekorfärg1 23 6 2" xfId="9767" xr:uid="{06889B8C-1B97-4CB0-9D13-5DCFE98BC198}"/>
    <cellStyle name="40% - Dekorfärg1 23 6 3" xfId="9768" xr:uid="{B5F5215A-EF0D-4435-A728-A495BF245344}"/>
    <cellStyle name="40% - Dekorfärg1 23 6_CASH 8000" xfId="45035" xr:uid="{AE78056F-F4A1-49C0-A68A-546A6DADBA72}"/>
    <cellStyle name="40% - Dekorfärg1 23 7" xfId="9769" xr:uid="{ED962956-3166-422E-82C4-37205EA84330}"/>
    <cellStyle name="40% - Dekorfärg1 23 7 2" xfId="9770" xr:uid="{4952636F-75D5-4AF9-BCB9-F9F13F72D5CF}"/>
    <cellStyle name="40% - Dekorfärg1 23 7 3" xfId="9771" xr:uid="{1F62EF6E-8165-47C2-9976-7C4C99A23B70}"/>
    <cellStyle name="40% - Dekorfärg1 23 7_CASH 8000" xfId="45036" xr:uid="{AB164803-26DB-44AC-B107-C1D19CC0490D}"/>
    <cellStyle name="40% - Dekorfärg1 23 8" xfId="9772" xr:uid="{9D9BE4F5-76BC-4878-864F-6FEB5D0B5714}"/>
    <cellStyle name="40% - Dekorfärg1 23 9" xfId="9773" xr:uid="{4BA8B969-5B38-4DA1-9E59-1EEBB6C3098C}"/>
    <cellStyle name="40% - Dekorfärg1 23_3. Loans" xfId="9774" xr:uid="{BC8B663E-2F63-4C1B-BCFB-74014D8F1161}"/>
    <cellStyle name="40% - Dekorfärg1 24" xfId="9775" xr:uid="{09320716-101E-4BE2-9D8B-04DABD33C1F9}"/>
    <cellStyle name="40% - Dekorfärg1 24 10" xfId="9776" xr:uid="{A2E0FF29-C81E-4B28-A24A-D31332814F3D}"/>
    <cellStyle name="40% - Dekorfärg1 24 11" xfId="35079" xr:uid="{BC980320-BE86-48F7-B864-E6F267A53A42}"/>
    <cellStyle name="40% - Dekorfärg1 24 2" xfId="9777" xr:uid="{13EFF13F-9358-4C4C-9A2F-F18D5EB0B606}"/>
    <cellStyle name="40% - Dekorfärg1 24 2 2" xfId="9778" xr:uid="{4229EC1F-E216-49E3-9DA1-0E1D4A4CD76B}"/>
    <cellStyle name="40% - Dekorfärg1 24 2 2 2" xfId="9779" xr:uid="{AF5BACEC-CD45-49D2-8E5C-F2D27467293F}"/>
    <cellStyle name="40% - Dekorfärg1 24 2 2 3" xfId="37384" xr:uid="{E0446582-C344-45D1-BBC8-C749E0612B4A}"/>
    <cellStyle name="40% - Dekorfärg1 24 2 2_3. Loans" xfId="9780" xr:uid="{864E64C8-661F-4FC9-96D2-DB6B2A5306E5}"/>
    <cellStyle name="40% - Dekorfärg1 24 2 3" xfId="9781" xr:uid="{CE6D577A-0118-40E4-B6DA-CE1E44D5B065}"/>
    <cellStyle name="40% - Dekorfärg1 24 2 3 2" xfId="37385" xr:uid="{DA17BC49-3756-4F37-9D7D-0E3A0B866D69}"/>
    <cellStyle name="40% - Dekorfärg1 24 2 3_Apart tables" xfId="49936" xr:uid="{D4C2E0A1-F04B-4098-B20C-2179FD8CC9ED}"/>
    <cellStyle name="40% - Dekorfärg1 24 2 4" xfId="31969" xr:uid="{90B269F0-DBD4-484F-974C-AFB652BA816A}"/>
    <cellStyle name="40% - Dekorfärg1 24 2 5" xfId="37383" xr:uid="{D77822EE-98A7-4FC2-9C49-408DAA823EFA}"/>
    <cellStyle name="40% - Dekorfärg1 24 2_3. Loans" xfId="9782" xr:uid="{E1AF21FB-2FD5-4CC9-82A1-247474F5FEC9}"/>
    <cellStyle name="40% - Dekorfärg1 24 3" xfId="9783" xr:uid="{991454B8-0D72-42EC-B094-09E8C62F7A01}"/>
    <cellStyle name="40% - Dekorfärg1 24 3 2" xfId="9784" xr:uid="{4098BE66-65D9-4187-8806-F99BC167C043}"/>
    <cellStyle name="40% - Dekorfärg1 24 3 2 2" xfId="31970" xr:uid="{A9689C45-7F99-4779-8D4C-32AC915C0DC3}"/>
    <cellStyle name="40% - Dekorfärg1 24 3 3" xfId="9785" xr:uid="{F3D4DE6D-9A10-473C-9377-C3FFBEA61A4A}"/>
    <cellStyle name="40% - Dekorfärg1 24 3 4" xfId="9786" xr:uid="{E7008ECC-0A04-431D-9A03-6C98BF8303A5}"/>
    <cellStyle name="40% - Dekorfärg1 24 3 5" xfId="37386" xr:uid="{7356C1F2-5076-4033-9A48-C9C3AC8EBBED}"/>
    <cellStyle name="40% - Dekorfärg1 24 3_3. Loans" xfId="9787" xr:uid="{CE579BA5-BEDC-4C37-8A67-0CC094B0ECA5}"/>
    <cellStyle name="40% - Dekorfärg1 24 4" xfId="9788" xr:uid="{418EA7AB-5A23-4640-89A1-369EDC0C1D1C}"/>
    <cellStyle name="40% - Dekorfärg1 24 4 2" xfId="9789" xr:uid="{7CE7DB08-69B9-4461-89D7-1566145F79B2}"/>
    <cellStyle name="40% - Dekorfärg1 24 4 3" xfId="9790" xr:uid="{0F79228D-B045-48B2-8AC6-BED1DA2429FF}"/>
    <cellStyle name="40% - Dekorfärg1 24 4 4" xfId="37387" xr:uid="{4556E3BA-13B6-4186-9A33-2EC1C2687E95}"/>
    <cellStyle name="40% - Dekorfärg1 24 4_3. Loans" xfId="9791" xr:uid="{E8A2C643-77DF-41F2-BB21-C0E50B5072D2}"/>
    <cellStyle name="40% - Dekorfärg1 24 5" xfId="9792" xr:uid="{C684744E-8F8C-4488-A165-FB67CF4CB99C}"/>
    <cellStyle name="40% - Dekorfärg1 24 5 2" xfId="9793" xr:uid="{9640CD62-69A4-43BB-970D-66151757C492}"/>
    <cellStyle name="40% - Dekorfärg1 24 5 3" xfId="9794" xr:uid="{29B45936-0CDA-4F86-A53A-FED130CB90D1}"/>
    <cellStyle name="40% - Dekorfärg1 24 5 4" xfId="31971" xr:uid="{4FB3CB8C-F3D1-43ED-8663-3C121B79E9F5}"/>
    <cellStyle name="40% - Dekorfärg1 24 5_CASH 8000" xfId="45037" xr:uid="{92A0F1F5-92D2-4C74-A935-3C09659E76FC}"/>
    <cellStyle name="40% - Dekorfärg1 24 6" xfId="9795" xr:uid="{08514F92-65DB-4286-BF0D-29C97E68CB80}"/>
    <cellStyle name="40% - Dekorfärg1 24 6 2" xfId="9796" xr:uid="{FB450EE9-AA21-44FA-BFCC-713FA7BE89F2}"/>
    <cellStyle name="40% - Dekorfärg1 24 6 3" xfId="9797" xr:uid="{3EB7CC37-31F5-4104-BA33-CA66FC21F41B}"/>
    <cellStyle name="40% - Dekorfärg1 24 6_CASH 8000" xfId="45038" xr:uid="{028F8997-6CAC-43AA-885B-19D5898289A3}"/>
    <cellStyle name="40% - Dekorfärg1 24 7" xfId="9798" xr:uid="{6B365747-D533-4D8B-AE00-51645F997F74}"/>
    <cellStyle name="40% - Dekorfärg1 24 7 2" xfId="9799" xr:uid="{A069675E-5C20-4424-A853-EC36FDEEE0D8}"/>
    <cellStyle name="40% - Dekorfärg1 24 7 3" xfId="9800" xr:uid="{3043D2BC-B9B2-4FFC-803E-E05D0BE90E21}"/>
    <cellStyle name="40% - Dekorfärg1 24 7_CASH 8000" xfId="45039" xr:uid="{506E137D-FCCC-414D-8F53-C5CC6012A26A}"/>
    <cellStyle name="40% - Dekorfärg1 24 8" xfId="9801" xr:uid="{3479F380-1DC2-43BF-87F0-C1A0ED7C0037}"/>
    <cellStyle name="40% - Dekorfärg1 24 9" xfId="9802" xr:uid="{6A40B24D-B0CE-49F5-B33B-38A382971DF5}"/>
    <cellStyle name="40% - Dekorfärg1 24_3. Loans" xfId="9803" xr:uid="{6139278F-0353-4045-8F7D-170567D48E8B}"/>
    <cellStyle name="40% - Dekorfärg1 25" xfId="9804" xr:uid="{8648992D-51D9-42BB-9DFB-1CAC7B785A05}"/>
    <cellStyle name="40% - Dekorfärg1 25 10" xfId="9805" xr:uid="{94C2BFE9-9363-40E1-B231-41742B274280}"/>
    <cellStyle name="40% - Dekorfärg1 25 11" xfId="35080" xr:uid="{5B33CA8E-DE97-4A13-8E05-378D7CFE3B34}"/>
    <cellStyle name="40% - Dekorfärg1 25 2" xfId="9806" xr:uid="{15313235-D305-41A0-8C2D-B79F75B772AD}"/>
    <cellStyle name="40% - Dekorfärg1 25 2 2" xfId="9807" xr:uid="{B28AC3F6-B482-4A97-BF61-938F9EA1F190}"/>
    <cellStyle name="40% - Dekorfärg1 25 2 2 2" xfId="9808" xr:uid="{B8DC8008-6D95-4120-BBA3-1A9599DF4058}"/>
    <cellStyle name="40% - Dekorfärg1 25 2 2 3" xfId="37389" xr:uid="{72923D46-99DC-4FCD-99F3-16CC65E81A79}"/>
    <cellStyle name="40% - Dekorfärg1 25 2 2_3. Loans" xfId="9809" xr:uid="{9CEEFF2D-FD5D-42D1-9636-706634D43F0E}"/>
    <cellStyle name="40% - Dekorfärg1 25 2 3" xfId="9810" xr:uid="{89991E16-594F-4A8E-A16A-05375EF891CB}"/>
    <cellStyle name="40% - Dekorfärg1 25 2 3 2" xfId="37390" xr:uid="{F4031EF7-008D-4253-965C-973051215774}"/>
    <cellStyle name="40% - Dekorfärg1 25 2 3_Apart tables" xfId="49937" xr:uid="{DF51A1E9-B2A2-4B2B-824C-E437A9381E90}"/>
    <cellStyle name="40% - Dekorfärg1 25 2 4" xfId="31972" xr:uid="{9E04D277-28FB-46E8-8351-2C34C94D0EC9}"/>
    <cellStyle name="40% - Dekorfärg1 25 2 5" xfId="37388" xr:uid="{B086CDE2-5C99-4FD0-A8F7-FDD1346C9588}"/>
    <cellStyle name="40% - Dekorfärg1 25 2_3. Loans" xfId="9811" xr:uid="{47D696D4-21C6-46B9-8615-FC37F487C1FA}"/>
    <cellStyle name="40% - Dekorfärg1 25 3" xfId="9812" xr:uid="{60D6AAEA-772F-4B2D-B03E-5B1297ED91A7}"/>
    <cellStyle name="40% - Dekorfärg1 25 3 2" xfId="9813" xr:uid="{C82C9D93-C569-47D9-AD62-014242C73A1E}"/>
    <cellStyle name="40% - Dekorfärg1 25 3 2 2" xfId="31973" xr:uid="{B4A78EFB-798A-4315-8413-ACD6AEADA16B}"/>
    <cellStyle name="40% - Dekorfärg1 25 3 3" xfId="9814" xr:uid="{44883F3E-CF49-4532-80FC-65E54868BB47}"/>
    <cellStyle name="40% - Dekorfärg1 25 3 4" xfId="9815" xr:uid="{ADE6C220-B8BF-4323-A02F-3B18304E31B3}"/>
    <cellStyle name="40% - Dekorfärg1 25 3 5" xfId="37391" xr:uid="{DE95E8B1-4AB2-41C9-8A41-4DA7DE2E060F}"/>
    <cellStyle name="40% - Dekorfärg1 25 3_3. Loans" xfId="9816" xr:uid="{2B59AEB4-3CFD-4126-AF28-3A96C8F67036}"/>
    <cellStyle name="40% - Dekorfärg1 25 4" xfId="9817" xr:uid="{0008F62D-F7C1-4A4F-81DE-857775679FB1}"/>
    <cellStyle name="40% - Dekorfärg1 25 4 2" xfId="9818" xr:uid="{068ECD45-2C10-400C-8DB0-6DA66B4A0653}"/>
    <cellStyle name="40% - Dekorfärg1 25 4 3" xfId="9819" xr:uid="{A342E340-5DF9-410B-BE5D-59931942CEC5}"/>
    <cellStyle name="40% - Dekorfärg1 25 4 4" xfId="37392" xr:uid="{20D0B227-3AA6-4BE8-B278-230D93F5FE3F}"/>
    <cellStyle name="40% - Dekorfärg1 25 4_3. Loans" xfId="9820" xr:uid="{216C38B1-1294-4B5A-8625-1D0C2ABF491B}"/>
    <cellStyle name="40% - Dekorfärg1 25 5" xfId="9821" xr:uid="{36DF99A8-E3B4-4C81-8BAB-77EFA9C40DD8}"/>
    <cellStyle name="40% - Dekorfärg1 25 5 2" xfId="9822" xr:uid="{5F8850A3-2FE9-420D-8C8C-1D382C9EFB05}"/>
    <cellStyle name="40% - Dekorfärg1 25 5 3" xfId="9823" xr:uid="{6C9FE968-96AA-4C4A-A224-1E0349BDABBA}"/>
    <cellStyle name="40% - Dekorfärg1 25 5 4" xfId="31974" xr:uid="{02ABA527-72AF-4511-8965-012B730D8573}"/>
    <cellStyle name="40% - Dekorfärg1 25 5_CASH 8000" xfId="45040" xr:uid="{E0E56CDA-ED8C-4C69-B27E-002F9CC34754}"/>
    <cellStyle name="40% - Dekorfärg1 25 6" xfId="9824" xr:uid="{4F0495A9-B9BC-4CA6-AA7A-83AA612446A5}"/>
    <cellStyle name="40% - Dekorfärg1 25 6 2" xfId="9825" xr:uid="{35A94E22-8DBD-4A6D-BF94-AF9C16BA0FF1}"/>
    <cellStyle name="40% - Dekorfärg1 25 6 3" xfId="9826" xr:uid="{A8202A1A-B477-4318-AD34-8011FCB45C3D}"/>
    <cellStyle name="40% - Dekorfärg1 25 6_CASH 8000" xfId="45041" xr:uid="{FEC5B530-9587-440F-9D28-679AFF908240}"/>
    <cellStyle name="40% - Dekorfärg1 25 7" xfId="9827" xr:uid="{0D1BA10B-DF05-422A-A1C5-748CB1FDBD45}"/>
    <cellStyle name="40% - Dekorfärg1 25 7 2" xfId="9828" xr:uid="{72CEC58E-FD16-4A72-B59D-4A5553EDF3EB}"/>
    <cellStyle name="40% - Dekorfärg1 25 7 3" xfId="9829" xr:uid="{C982D0D4-0028-4A36-88D2-23D055F8A12B}"/>
    <cellStyle name="40% - Dekorfärg1 25 7_CASH 8000" xfId="45042" xr:uid="{16859D36-0CA6-4D67-BCF6-C48A52DF2BFE}"/>
    <cellStyle name="40% - Dekorfärg1 25 8" xfId="9830" xr:uid="{B497A57D-52A8-46DC-A956-A3CFAE0CED4E}"/>
    <cellStyle name="40% - Dekorfärg1 25 9" xfId="9831" xr:uid="{BF456B91-40CC-4579-B1CB-9E0199A61261}"/>
    <cellStyle name="40% - Dekorfärg1 25_3. Loans" xfId="9832" xr:uid="{E0387752-5DD3-432B-AFF8-E73F4211766D}"/>
    <cellStyle name="40% - Dekorfärg1 26" xfId="9833" xr:uid="{20760F4C-049F-4AD5-90AA-A43105C603FF}"/>
    <cellStyle name="40% - Dekorfärg1 26 10" xfId="9834" xr:uid="{DB079B42-BBE7-49EF-9BDA-D9074EF4CA6B}"/>
    <cellStyle name="40% - Dekorfärg1 26 11" xfId="37393" xr:uid="{456D6C74-E9EF-4B84-BE81-0C8105D3A95A}"/>
    <cellStyle name="40% - Dekorfärg1 26 2" xfId="9835" xr:uid="{CB7B6298-5CA7-4C88-8042-BBC2A83C383F}"/>
    <cellStyle name="40% - Dekorfärg1 26 2 2" xfId="9836" xr:uid="{DDC672E0-164B-4E73-8AC2-2490DB2D03B6}"/>
    <cellStyle name="40% - Dekorfärg1 26 2 2 2" xfId="9837" xr:uid="{911A922D-69F1-4A16-9D39-3046AB5D2695}"/>
    <cellStyle name="40% - Dekorfärg1 26 2 2 3" xfId="37395" xr:uid="{E4039557-2903-4FEF-BF0B-1E41994EB5D1}"/>
    <cellStyle name="40% - Dekorfärg1 26 2 2_3. Loans" xfId="9838" xr:uid="{7DBC17DD-E8E7-497D-8D96-30E637812D8F}"/>
    <cellStyle name="40% - Dekorfärg1 26 2 3" xfId="9839" xr:uid="{99214E44-ACCA-48A4-A48B-B0390E01859A}"/>
    <cellStyle name="40% - Dekorfärg1 26 2 3 2" xfId="31975" xr:uid="{CF371935-9312-433C-9469-A73E7BEB74D0}"/>
    <cellStyle name="40% - Dekorfärg1 26 2 4" xfId="9840" xr:uid="{A5A02710-5A30-45AF-BB68-66E448D46C92}"/>
    <cellStyle name="40% - Dekorfärg1 26 2 5" xfId="37394" xr:uid="{615BC508-C732-44A5-9D20-78FE634E03D6}"/>
    <cellStyle name="40% - Dekorfärg1 26 2_3. Loans" xfId="9841" xr:uid="{4658D461-F0BC-46A1-AA99-2DB63B3C9C49}"/>
    <cellStyle name="40% - Dekorfärg1 26 3" xfId="9842" xr:uid="{E5D41137-BF27-4CCF-99E0-A670A843578F}"/>
    <cellStyle name="40% - Dekorfärg1 26 3 2" xfId="9843" xr:uid="{E6B15CA7-3DD3-46E4-94FD-0613B035B6C2}"/>
    <cellStyle name="40% - Dekorfärg1 26 3 2 2" xfId="31976" xr:uid="{03513E56-916F-4057-ACD0-594BC15EDCEA}"/>
    <cellStyle name="40% - Dekorfärg1 26 3 3" xfId="9844" xr:uid="{F4D114FA-8287-491A-9511-EDA4BF3D8DF9}"/>
    <cellStyle name="40% - Dekorfärg1 26 3 4" xfId="9845" xr:uid="{5CC2F667-A15B-48D7-976A-F2DDB9C81E00}"/>
    <cellStyle name="40% - Dekorfärg1 26 3 5" xfId="37396" xr:uid="{603DD6A5-43F8-4D8F-8D89-F75CA6A5D0F8}"/>
    <cellStyle name="40% - Dekorfärg1 26 3_3. Loans" xfId="9846" xr:uid="{51B25003-8A9A-4472-8B1D-4FA2CA1C19B9}"/>
    <cellStyle name="40% - Dekorfärg1 26 4" xfId="9847" xr:uid="{107DD614-CB0F-46AD-9BDE-77B7F6AE741D}"/>
    <cellStyle name="40% - Dekorfärg1 26 4 2" xfId="9848" xr:uid="{C387AB73-27F9-4A15-AEB4-71D8F8AD3189}"/>
    <cellStyle name="40% - Dekorfärg1 26 4 3" xfId="9849" xr:uid="{C3161391-9750-47A2-AC24-6E48BC480A89}"/>
    <cellStyle name="40% - Dekorfärg1 26 4 4" xfId="37397" xr:uid="{74296E74-F2FF-483D-8E48-FC7B1DADEAE6}"/>
    <cellStyle name="40% - Dekorfärg1 26 4_3. Loans" xfId="9850" xr:uid="{8A13DAE1-2AA9-4081-B259-91795605C339}"/>
    <cellStyle name="40% - Dekorfärg1 26 5" xfId="9851" xr:uid="{61F5C903-8606-45E0-AC25-88D8F3C64D22}"/>
    <cellStyle name="40% - Dekorfärg1 26 5 2" xfId="9852" xr:uid="{703EC21D-EB0F-453D-A77E-9B4E61C1751A}"/>
    <cellStyle name="40% - Dekorfärg1 26 5 3" xfId="9853" xr:uid="{62F36620-0E39-430B-B08F-B74AFF397BDF}"/>
    <cellStyle name="40% - Dekorfärg1 26 5 4" xfId="37398" xr:uid="{581063E1-E588-494A-99D6-7723EF43A29E}"/>
    <cellStyle name="40% - Dekorfärg1 26 5_3. Loans" xfId="9854" xr:uid="{06901867-F090-4959-BCE5-DDB3E427364F}"/>
    <cellStyle name="40% - Dekorfärg1 26 6" xfId="9855" xr:uid="{C9554A90-8DAD-482C-B17E-57170973F43A}"/>
    <cellStyle name="40% - Dekorfärg1 26 6 2" xfId="9856" xr:uid="{33092F42-FF8E-4413-95C5-ECAB51EE64EE}"/>
    <cellStyle name="40% - Dekorfärg1 26 6 3" xfId="9857" xr:uid="{1D593700-A7D6-4F21-AB79-FD305BCD3F97}"/>
    <cellStyle name="40% - Dekorfärg1 26 6 4" xfId="31977" xr:uid="{6C5AA5F5-B482-4F6A-A6D7-556AE93C9609}"/>
    <cellStyle name="40% - Dekorfärg1 26 6_CASH 8000" xfId="45043" xr:uid="{7A04E2D6-C2B4-4D41-9A9B-A477EB132F65}"/>
    <cellStyle name="40% - Dekorfärg1 26 7" xfId="9858" xr:uid="{257A3C04-E0A6-4579-BE88-22929AD12FB0}"/>
    <cellStyle name="40% - Dekorfärg1 26 7 2" xfId="9859" xr:uid="{3905A2E7-D6D1-4FFA-8064-03FB845F2F72}"/>
    <cellStyle name="40% - Dekorfärg1 26 7 3" xfId="9860" xr:uid="{E744ED90-B8E8-4559-8877-4D82E2E7CB35}"/>
    <cellStyle name="40% - Dekorfärg1 26 7_CASH 8000" xfId="45044" xr:uid="{2E68FDF7-6740-41F9-A5AF-5D5442259C24}"/>
    <cellStyle name="40% - Dekorfärg1 26 8" xfId="9861" xr:uid="{48755C4E-2FDF-479C-9582-8DCAFDDA132F}"/>
    <cellStyle name="40% - Dekorfärg1 26 9" xfId="9862" xr:uid="{C3E33BF6-A5FB-4DA2-96B1-63031B637C04}"/>
    <cellStyle name="40% - Dekorfärg1 26_3. Loans" xfId="9863" xr:uid="{81B5463B-C459-4AFD-ACCD-26A38AA80587}"/>
    <cellStyle name="40% - Dekorfärg1 27" xfId="9864" xr:uid="{01D9F553-DAA1-4822-A05F-DEA02DB0680D}"/>
    <cellStyle name="40% - Dekorfärg1 27 2" xfId="9865" xr:uid="{63EB2762-F907-4823-AFF0-8939BDA22F44}"/>
    <cellStyle name="40% - Dekorfärg1 27 2 2" xfId="9866" xr:uid="{39BCB11A-9C56-4101-BF39-1D5DB43B4552}"/>
    <cellStyle name="40% - Dekorfärg1 27 2 2 2" xfId="37401" xr:uid="{C00871C8-D3A6-4F39-A89E-27632C727DB0}"/>
    <cellStyle name="40% - Dekorfärg1 27 2 2_Apart tables" xfId="49938" xr:uid="{D5DDF968-E6B6-4844-A556-EBD3E6D351B8}"/>
    <cellStyle name="40% - Dekorfärg1 27 2 3" xfId="9867" xr:uid="{A0662187-63F1-446E-BCCE-AADDA72EE429}"/>
    <cellStyle name="40% - Dekorfärg1 27 2 4" xfId="37400" xr:uid="{C542BB06-964F-4522-A149-6E64590E4650}"/>
    <cellStyle name="40% - Dekorfärg1 27 2_3. Loans" xfId="9868" xr:uid="{3B1AF6D4-6A50-4054-B238-329C732576C2}"/>
    <cellStyle name="40% - Dekorfärg1 27 3" xfId="9869" xr:uid="{4A7592B8-8DF3-41FF-A6EB-05C0C1494484}"/>
    <cellStyle name="40% - Dekorfärg1 27 3 2" xfId="37402" xr:uid="{4762952F-DA36-470F-AF9A-53A4ACD0D2C4}"/>
    <cellStyle name="40% - Dekorfärg1 27 3_Apart tables" xfId="49939" xr:uid="{165D6E55-D2EB-44B1-9D7E-92F68AD3DE4A}"/>
    <cellStyle name="40% - Dekorfärg1 27 4" xfId="9870" xr:uid="{CBC31EE9-C28C-4810-A82F-ECA6D6B7795B}"/>
    <cellStyle name="40% - Dekorfärg1 27 4 2" xfId="31978" xr:uid="{CF5F0654-C359-4AA3-842F-68112D348279}"/>
    <cellStyle name="40% - Dekorfärg1 27 5" xfId="37399" xr:uid="{81B798A5-2529-4816-BE87-A72D3871B948}"/>
    <cellStyle name="40% - Dekorfärg1 27_3. Loans" xfId="9871" xr:uid="{F829A9AB-17F4-4470-92D9-A52B98A424C6}"/>
    <cellStyle name="40% - Dekorfärg1 28" xfId="9872" xr:uid="{49E706EE-FDEC-479C-B910-41AEEB4869EE}"/>
    <cellStyle name="40% - Dekorfärg1 28 2" xfId="9873" xr:uid="{62302DFA-203A-4768-AA42-EBB049D4F3BD}"/>
    <cellStyle name="40% - Dekorfärg1 28 2 2" xfId="9874" xr:uid="{9C3406F7-3BE5-4560-9E6E-1143B4655A05}"/>
    <cellStyle name="40% - Dekorfärg1 28 2 3" xfId="9875" xr:uid="{9D8BE827-E2D4-47B6-94B5-B258428488A7}"/>
    <cellStyle name="40% - Dekorfärg1 28 2 4" xfId="37404" xr:uid="{BB8020AE-95BF-4B53-B7A2-3343FBC57590}"/>
    <cellStyle name="40% - Dekorfärg1 28 2_3. Loans" xfId="9876" xr:uid="{9D2DBA59-5CE4-41AF-A27D-BBC6D652D399}"/>
    <cellStyle name="40% - Dekorfärg1 28 3" xfId="9877" xr:uid="{745DA25F-B2F7-49A6-905A-1024B3EA3B6A}"/>
    <cellStyle name="40% - Dekorfärg1 28 3 2" xfId="37405" xr:uid="{F745D614-00EB-4884-A456-A8870CF2C483}"/>
    <cellStyle name="40% - Dekorfärg1 28 3_Apart tables" xfId="49940" xr:uid="{74AC0780-DC57-4A89-A206-CCC78EDA69B8}"/>
    <cellStyle name="40% - Dekorfärg1 28 4" xfId="9878" xr:uid="{FD77EEA1-FB5D-4174-A347-7EA89A0BA27B}"/>
    <cellStyle name="40% - Dekorfärg1 28 4 2" xfId="31979" xr:uid="{99B14686-6005-4AC3-B84E-F655926F0E70}"/>
    <cellStyle name="40% - Dekorfärg1 28 5" xfId="37403" xr:uid="{114267D3-1D99-45E9-99F1-E7C5F66475BA}"/>
    <cellStyle name="40% - Dekorfärg1 28_3. Loans" xfId="9879" xr:uid="{E8DCA1B9-E6B7-45B1-B0A2-300A2233230F}"/>
    <cellStyle name="40% - Dekorfärg1 29" xfId="9880" xr:uid="{CC7BD383-9479-4098-A636-FCF6ACD5E6C9}"/>
    <cellStyle name="40% - Dekorfärg1 29 2" xfId="9881" xr:uid="{EE260354-567D-4096-939E-DB90C8E56EF3}"/>
    <cellStyle name="40% - Dekorfärg1 29 2 2" xfId="9882" xr:uid="{3430BAC5-4DD5-4E87-B2CB-7E0D5EF3750A}"/>
    <cellStyle name="40% - Dekorfärg1 29 2 2 2" xfId="37408" xr:uid="{1FF287D7-A57D-441A-808D-FBEC73E47542}"/>
    <cellStyle name="40% - Dekorfärg1 29 2 2_Apart tables" xfId="49941" xr:uid="{FB838A8B-4971-46F3-9192-48ABB53DB372}"/>
    <cellStyle name="40% - Dekorfärg1 29 2 3" xfId="9883" xr:uid="{F240FCE5-F5BE-47FF-9340-9554D2E7E904}"/>
    <cellStyle name="40% - Dekorfärg1 29 2 4" xfId="37407" xr:uid="{5A1DF10B-FD52-450E-A899-EA9389E4922C}"/>
    <cellStyle name="40% - Dekorfärg1 29 2_3. Loans" xfId="9884" xr:uid="{2D3E9ABE-D623-4AE1-B97C-4886CAFB3820}"/>
    <cellStyle name="40% - Dekorfärg1 29 3" xfId="9885" xr:uid="{A1562024-D1C4-4F35-951C-F8319F68A5BC}"/>
    <cellStyle name="40% - Dekorfärg1 29 3 2" xfId="37409" xr:uid="{934953E8-09AF-4C01-BC6A-BBE119A339C7}"/>
    <cellStyle name="40% - Dekorfärg1 29 3_Apart tables" xfId="49942" xr:uid="{D5C997AE-36D2-4976-8D05-2B58144484EA}"/>
    <cellStyle name="40% - Dekorfärg1 29 4" xfId="9886" xr:uid="{69E355DE-D265-4235-B28A-A804166B89FC}"/>
    <cellStyle name="40% - Dekorfärg1 29 4 2" xfId="31980" xr:uid="{35279B7D-0AFA-44F5-8312-8383F3F9FA81}"/>
    <cellStyle name="40% - Dekorfärg1 29 5" xfId="37406" xr:uid="{FDF7A87C-5E76-4103-994B-6253AF98C9E3}"/>
    <cellStyle name="40% - Dekorfärg1 29_3. Loans" xfId="9887" xr:uid="{2ABBDED4-20A3-48A0-BB88-02197AE5667F}"/>
    <cellStyle name="40% - Dekorfärg1 3" xfId="86" xr:uid="{72161B84-9D64-465E-B007-12D0EAB94702}"/>
    <cellStyle name="40% - Dekorfärg1 3 10" xfId="35081" xr:uid="{DC7FD15E-03C4-49B4-9DF1-14882C9C07EE}"/>
    <cellStyle name="40% - Dekorfärg1 3 2" xfId="9888" xr:uid="{5C7165C4-F2DD-45EE-B06B-EC5B19E20678}"/>
    <cellStyle name="40% - Dekorfärg1 3 2 2" xfId="9889" xr:uid="{B73CF61E-4A69-41D6-BB9E-6392B7DE79E2}"/>
    <cellStyle name="40% - Dekorfärg1 3 2 2 2" xfId="9890" xr:uid="{6A5F30BE-F825-4862-8CA3-D86593C7980E}"/>
    <cellStyle name="40% - Dekorfärg1 3 2 2 2 2" xfId="37411" xr:uid="{47843BAA-1A33-45DE-A3E2-62844546DB88}"/>
    <cellStyle name="40% - Dekorfärg1 3 2 2 2_Apart tables" xfId="49943" xr:uid="{9B1E2861-8215-4A41-8570-644512475E40}"/>
    <cellStyle name="40% - Dekorfärg1 3 2 2 3" xfId="31981" xr:uid="{6BFE28A9-FFE4-458C-B191-225387D3EE98}"/>
    <cellStyle name="40% - Dekorfärg1 3 2 2 4" xfId="37410" xr:uid="{FCCD2A4B-4E2A-42F4-85D3-B4015F4A501F}"/>
    <cellStyle name="40% - Dekorfärg1 3 2 2_3. Loans" xfId="9891" xr:uid="{87A095D9-E160-430F-978D-D550EE94A5FA}"/>
    <cellStyle name="40% - Dekorfärg1 3 2 3" xfId="9892" xr:uid="{406FA7FB-EB0C-4FC0-A322-DC6442BB20BD}"/>
    <cellStyle name="40% - Dekorfärg1 3 2 3 2" xfId="9893" xr:uid="{BCC2CA7B-FC3D-4D4F-A459-77661473699B}"/>
    <cellStyle name="40% - Dekorfärg1 3 2 3 2 2" xfId="37413" xr:uid="{E2DAA486-6655-41B8-98C0-7623D4DFDD63}"/>
    <cellStyle name="40% - Dekorfärg1 3 2 3 2_Apart tables" xfId="49944" xr:uid="{9D78C876-8698-42F7-8A51-D9E16EDD8519}"/>
    <cellStyle name="40% - Dekorfärg1 3 2 3 3" xfId="37412" xr:uid="{9B697740-F222-4A95-B91F-C58FED8E9A3D}"/>
    <cellStyle name="40% - Dekorfärg1 3 2 3_3. Loans" xfId="9894" xr:uid="{44C3C03D-B92D-4369-A914-97200B870E9D}"/>
    <cellStyle name="40% - Dekorfärg1 3 2 4" xfId="9895" xr:uid="{7BB3EC5C-F14B-41A8-9282-D29E610FE0BD}"/>
    <cellStyle name="40% - Dekorfärg1 3 2 4 2" xfId="37414" xr:uid="{7C5409D6-81C1-435C-9370-30BD647D3109}"/>
    <cellStyle name="40% - Dekorfärg1 3 2 4_Apart tables" xfId="49945" xr:uid="{B6674FB1-3086-4BD7-A5A6-9D7BBCF41DA3}"/>
    <cellStyle name="40% - Dekorfärg1 3 2 5" xfId="9896" xr:uid="{8B2AFBDF-1682-4C61-9C11-D70106014B97}"/>
    <cellStyle name="40% - Dekorfärg1 3 2 5 2" xfId="37415" xr:uid="{7386A341-C166-47EA-B908-8E671BAD0DED}"/>
    <cellStyle name="40% - Dekorfärg1 3 2 5_Apart tables" xfId="49946" xr:uid="{A99312D8-943B-434E-8C8C-8D876DE5E6D1}"/>
    <cellStyle name="40% - Dekorfärg1 3 2 6" xfId="31982" xr:uid="{7F28E68A-3059-4DDB-BD55-EC0B9190D363}"/>
    <cellStyle name="40% - Dekorfärg1 3 2 7" xfId="35082" xr:uid="{E43774F6-4733-4C74-A3D0-B6729847989C}"/>
    <cellStyle name="40% - Dekorfärg1 3 2 8" xfId="39452" xr:uid="{12F41C85-E3A6-4D0B-A050-B1C5595F9C1F}"/>
    <cellStyle name="40% - Dekorfärg1 3 2_3. Loans" xfId="9897" xr:uid="{4CDE9442-2FAE-4947-BCD2-786F30C4A3B4}"/>
    <cellStyle name="40% - Dekorfärg1 3 3" xfId="9898" xr:uid="{50676E92-C434-407D-B1C7-D991D2E2A9E1}"/>
    <cellStyle name="40% - Dekorfärg1 3 3 2" xfId="9899" xr:uid="{60CE1409-E6ED-4579-848E-3D14CE865C5E}"/>
    <cellStyle name="40% - Dekorfärg1 3 3 2 2" xfId="9900" xr:uid="{16CF3829-5779-4FD6-ADA6-C75A27F5C26A}"/>
    <cellStyle name="40% - Dekorfärg1 3 3 2 2 2" xfId="37417" xr:uid="{F163679B-7A86-41BA-8BA0-594FC308D159}"/>
    <cellStyle name="40% - Dekorfärg1 3 3 2 2_Apart tables" xfId="49947" xr:uid="{941EAFD4-0751-496C-9D00-8A9BEE61E413}"/>
    <cellStyle name="40% - Dekorfärg1 3 3 2 3" xfId="31983" xr:uid="{17EA8E7A-3847-4F4C-89ED-8EEF95215172}"/>
    <cellStyle name="40% - Dekorfärg1 3 3 2 4" xfId="37416" xr:uid="{24C3CCA3-09BF-42EC-BD79-7A86A9215063}"/>
    <cellStyle name="40% - Dekorfärg1 3 3 2_3. Loans" xfId="9901" xr:uid="{B78C9323-C2D4-4AD2-85F9-819F2009EA48}"/>
    <cellStyle name="40% - Dekorfärg1 3 3 3" xfId="9902" xr:uid="{AFB1F4B4-2719-4CA7-948A-C1B931BA671A}"/>
    <cellStyle name="40% - Dekorfärg1 3 3 3 2" xfId="9903" xr:uid="{18288799-D0F8-4498-B0AE-0D1FAF6A3EE4}"/>
    <cellStyle name="40% - Dekorfärg1 3 3 3 2 2" xfId="37419" xr:uid="{BFB69870-C3CF-489E-8C45-87F242AFE747}"/>
    <cellStyle name="40% - Dekorfärg1 3 3 3 2_Apart tables" xfId="49948" xr:uid="{A7AE271B-5463-480E-A909-7C77C1BD6BD8}"/>
    <cellStyle name="40% - Dekorfärg1 3 3 3 3" xfId="37418" xr:uid="{B6160ED5-4CA7-4408-89D9-F252625AAA13}"/>
    <cellStyle name="40% - Dekorfärg1 3 3 3_3. Loans" xfId="9904" xr:uid="{7C0EF0CD-95DF-4CCB-A0DC-8E0417B13059}"/>
    <cellStyle name="40% - Dekorfärg1 3 3 4" xfId="9905" xr:uid="{3A3A8FE9-204C-4CD1-B7ED-82907BCE639F}"/>
    <cellStyle name="40% - Dekorfärg1 3 3 4 2" xfId="37420" xr:uid="{5F2A8D5E-D41D-4F72-867E-A8ACA1685090}"/>
    <cellStyle name="40% - Dekorfärg1 3 3 4_Apart tables" xfId="49949" xr:uid="{F22CE855-8C12-4034-9D50-C0ACAFC58F05}"/>
    <cellStyle name="40% - Dekorfärg1 3 3 5" xfId="9906" xr:uid="{29DBD270-568B-4655-A913-A69045FD759D}"/>
    <cellStyle name="40% - Dekorfärg1 3 3 5 2" xfId="37421" xr:uid="{0560D500-4EFD-4C51-8A20-4AC4927D4205}"/>
    <cellStyle name="40% - Dekorfärg1 3 3 5_Apart tables" xfId="49950" xr:uid="{0AFC8608-6222-409A-B497-9D2846391952}"/>
    <cellStyle name="40% - Dekorfärg1 3 3 6" xfId="31984" xr:uid="{633905DD-FF49-45F8-B1FB-06C008EEA14B}"/>
    <cellStyle name="40% - Dekorfärg1 3 3 7" xfId="35083" xr:uid="{DB788B3B-C9C2-4AF8-8415-F4B8ADA6C75F}"/>
    <cellStyle name="40% - Dekorfärg1 3 3 8" xfId="39451" xr:uid="{EB3F056E-E456-440E-A0B1-CC324F8CC83C}"/>
    <cellStyle name="40% - Dekorfärg1 3 3_3. Loans" xfId="9907" xr:uid="{21E78EF6-0D55-43BE-9BEB-DBAB2C45E3E7}"/>
    <cellStyle name="40% - Dekorfärg1 3 4" xfId="9908" xr:uid="{794D45DB-83F4-4257-BAC4-05243D6D9EB0}"/>
    <cellStyle name="40% - Dekorfärg1 3 4 2" xfId="9909" xr:uid="{0EBD7E83-9753-4B9F-9102-30092F32C091}"/>
    <cellStyle name="40% - Dekorfärg1 3 4 2 2" xfId="9910" xr:uid="{703B0C2B-55B2-42C9-A2EB-655BD9C09753}"/>
    <cellStyle name="40% - Dekorfärg1 3 4 2 2 2" xfId="37424" xr:uid="{A57A39FE-B1FE-4B26-B5B8-098E8C801325}"/>
    <cellStyle name="40% - Dekorfärg1 3 4 2 2_Apart tables" xfId="49951" xr:uid="{E6F86348-96EC-43B9-B47E-A6A657A8E9A6}"/>
    <cellStyle name="40% - Dekorfärg1 3 4 2 3" xfId="37423" xr:uid="{D669542D-9BDD-459C-AED0-17D7FD3CB3D3}"/>
    <cellStyle name="40% - Dekorfärg1 3 4 2_3. Loans" xfId="9911" xr:uid="{778F4F35-318D-482B-88F6-A731DDF3E305}"/>
    <cellStyle name="40% - Dekorfärg1 3 4 3" xfId="9912" xr:uid="{2F8CE564-4DA3-40B2-8204-86B8D274BB50}"/>
    <cellStyle name="40% - Dekorfärg1 3 4 3 2" xfId="37425" xr:uid="{528235B9-D8BD-45F2-9218-AE4A0D01718C}"/>
    <cellStyle name="40% - Dekorfärg1 3 4 3_Apart tables" xfId="49952" xr:uid="{6ABF7F47-BA0B-43B6-B68E-D385C2F1BA1F}"/>
    <cellStyle name="40% - Dekorfärg1 3 4 4" xfId="31985" xr:uid="{900538B6-BEBB-439A-9EA9-A6CB90EE2482}"/>
    <cellStyle name="40% - Dekorfärg1 3 4 5" xfId="37422" xr:uid="{455436F8-7CDA-465C-9122-0A3462DB4532}"/>
    <cellStyle name="40% - Dekorfärg1 3 4_3. Loans" xfId="9913" xr:uid="{20746E06-CA20-4878-AD6A-6371115D8BDF}"/>
    <cellStyle name="40% - Dekorfärg1 3 5" xfId="9914" xr:uid="{55DD50EB-FD67-48B0-99B2-068D08D2B194}"/>
    <cellStyle name="40% - Dekorfärg1 3 5 2" xfId="9915" xr:uid="{F0411426-B148-48AA-B8D1-8137864332BB}"/>
    <cellStyle name="40% - Dekorfärg1 3 5 2 2" xfId="37427" xr:uid="{220308BD-9808-4DF4-A915-608CFE38EC0A}"/>
    <cellStyle name="40% - Dekorfärg1 3 5 2_Apart tables" xfId="49953" xr:uid="{2C4FE637-E0DC-43CA-9C4C-3AC0586B9724}"/>
    <cellStyle name="40% - Dekorfärg1 3 5 3" xfId="9916" xr:uid="{81122D1B-DCEF-434D-8037-B08A16D77833}"/>
    <cellStyle name="40% - Dekorfärg1 3 5 4" xfId="37426" xr:uid="{6D6724A6-8FDB-40F2-ACD6-6E3718109127}"/>
    <cellStyle name="40% - Dekorfärg1 3 5_3. Loans" xfId="9917" xr:uid="{02AF34EC-885E-4272-9B31-0A8CA1B8E3D5}"/>
    <cellStyle name="40% - Dekorfärg1 3 6" xfId="9918" xr:uid="{2E9D6E05-916B-4041-989D-483BE9C8808B}"/>
    <cellStyle name="40% - Dekorfärg1 3 6 2" xfId="9919" xr:uid="{4B90B34D-F2E7-4D2A-8A1D-29EB4F7366B4}"/>
    <cellStyle name="40% - Dekorfärg1 3 6 3" xfId="9920" xr:uid="{CC4FE205-10A2-44A2-A1A2-081C5F3CA83E}"/>
    <cellStyle name="40% - Dekorfärg1 3 6 4" xfId="37428" xr:uid="{7F03FBA7-1E98-40B1-BE5C-08C956A0A674}"/>
    <cellStyle name="40% - Dekorfärg1 3 6_3. Loans" xfId="9921" xr:uid="{17B0A1BE-7BDA-413C-AD33-28AF2E1514F3}"/>
    <cellStyle name="40% - Dekorfärg1 3 7" xfId="9922" xr:uid="{2CE8F394-54AA-4ED5-9046-A73E99E4A4A4}"/>
    <cellStyle name="40% - Dekorfärg1 3 7 2" xfId="9923" xr:uid="{AC5AE9B7-6324-483F-8FB6-D083C0C4CA26}"/>
    <cellStyle name="40% - Dekorfärg1 3 7 3" xfId="9924" xr:uid="{345FE802-B0DF-4116-A955-2017455ECD21}"/>
    <cellStyle name="40% - Dekorfärg1 3 7 4" xfId="37429" xr:uid="{CB26B29C-BF70-426E-9678-AEF114FB846C}"/>
    <cellStyle name="40% - Dekorfärg1 3 7_3. Loans" xfId="9925" xr:uid="{3BED4BCE-D4CC-4800-9680-917A85BB5668}"/>
    <cellStyle name="40% - Dekorfärg1 3 8" xfId="9926" xr:uid="{D2CF1C13-EE81-4596-A8DB-1809D7516446}"/>
    <cellStyle name="40% - Dekorfärg1 3 8 2" xfId="31986" xr:uid="{C4650F37-94CA-49C4-891E-941C00459DEB}"/>
    <cellStyle name="40% - Dekorfärg1 3 9" xfId="9927" xr:uid="{C6F1D9F2-722B-4DBE-93D6-E076300697C4}"/>
    <cellStyle name="40% - Dekorfärg1 3_3. Loans" xfId="9928" xr:uid="{69A5950C-5664-4821-91EB-95CF88EAB555}"/>
    <cellStyle name="40% - Dekorfärg1 30" xfId="9929" xr:uid="{FC30811C-2476-41D2-9EF7-84ABA5AEDA8D}"/>
    <cellStyle name="40% - Dekorfärg1 30 2" xfId="9930" xr:uid="{4ADA08D4-E0E7-471A-980A-918C40FCC14E}"/>
    <cellStyle name="40% - Dekorfärg1 30 2 2" xfId="9931" xr:uid="{CD4EC57B-BB8D-40BD-A623-691C94989C88}"/>
    <cellStyle name="40% - Dekorfärg1 30 2 2 2" xfId="37432" xr:uid="{38DF4FE7-ED42-418A-9284-FDAD36E209E6}"/>
    <cellStyle name="40% - Dekorfärg1 30 2 2_Apart tables" xfId="49954" xr:uid="{137D6E65-A3D1-49E5-818B-5F94E7163A23}"/>
    <cellStyle name="40% - Dekorfärg1 30 2 3" xfId="9932" xr:uid="{DC7AE74A-C1EF-4FF5-AC8D-D733030095ED}"/>
    <cellStyle name="40% - Dekorfärg1 30 2 4" xfId="37431" xr:uid="{3FD319BC-DE6F-45CF-938A-2993D4820D2D}"/>
    <cellStyle name="40% - Dekorfärg1 30 2_3. Loans" xfId="9933" xr:uid="{B3894A90-DF7D-4C32-93A6-B857BA413A40}"/>
    <cellStyle name="40% - Dekorfärg1 30 3" xfId="9934" xr:uid="{9BC2E1C2-8273-4B5C-A6BF-3F16B01B22A8}"/>
    <cellStyle name="40% - Dekorfärg1 30 3 2" xfId="37433" xr:uid="{E63D3DEC-C2C5-4C32-9B15-AAC6E8691480}"/>
    <cellStyle name="40% - Dekorfärg1 30 3_Apart tables" xfId="49955" xr:uid="{E5032F7D-F713-441B-B884-0A4C00EF2CFB}"/>
    <cellStyle name="40% - Dekorfärg1 30 4" xfId="9935" xr:uid="{4E8DD12C-A558-4EEF-A554-C91D01C1F7AA}"/>
    <cellStyle name="40% - Dekorfärg1 30 5" xfId="37430" xr:uid="{A7CD0088-AD6F-485A-9B1D-A05CFD74948A}"/>
    <cellStyle name="40% - Dekorfärg1 30_3. Loans" xfId="9936" xr:uid="{030C9375-D12F-4A8A-BF16-EFABC715FD72}"/>
    <cellStyle name="40% - Dekorfärg1 31" xfId="9937" xr:uid="{1A5171C1-D0B3-4EAC-82CA-26AF77C5910C}"/>
    <cellStyle name="40% - Dekorfärg1 31 2" xfId="9938" xr:uid="{502473AB-96E2-41B0-A0B2-CD2E382ED00C}"/>
    <cellStyle name="40% - Dekorfärg1 31 2 2" xfId="9939" xr:uid="{2653FE3C-27BC-4B3E-9D85-42EE20C2773A}"/>
    <cellStyle name="40% - Dekorfärg1 31 2 2 2" xfId="37436" xr:uid="{160E8F63-48A1-4343-8205-B95FAEA6EF54}"/>
    <cellStyle name="40% - Dekorfärg1 31 2 2_Apart tables" xfId="49956" xr:uid="{56B8F217-9BA6-473D-B497-D7702173FEF4}"/>
    <cellStyle name="40% - Dekorfärg1 31 2 3" xfId="37435" xr:uid="{F07E3002-D103-4B51-A652-224E0F51F2D0}"/>
    <cellStyle name="40% - Dekorfärg1 31 2_3. Loans" xfId="9940" xr:uid="{EFBD5173-5AD4-4BE1-96AE-0E2D478F3F01}"/>
    <cellStyle name="40% - Dekorfärg1 31 3" xfId="9941" xr:uid="{B2E8397C-1D78-491E-A325-50620EDF3ECA}"/>
    <cellStyle name="40% - Dekorfärg1 31 3 2" xfId="37437" xr:uid="{1C3680CC-6B49-47B6-9778-139EE25CFCBE}"/>
    <cellStyle name="40% - Dekorfärg1 31 3_Apart tables" xfId="49957" xr:uid="{48972163-F4B1-4882-B031-0E68A7994C7B}"/>
    <cellStyle name="40% - Dekorfärg1 31 4" xfId="37434" xr:uid="{D39F365D-917D-4D2C-8BEE-F5A04B26A77F}"/>
    <cellStyle name="40% - Dekorfärg1 31_3. Loans" xfId="9942" xr:uid="{58E24CFC-D4E5-4F88-A3C9-6DB74D72461D}"/>
    <cellStyle name="40% - Dekorfärg1 32" xfId="9943" xr:uid="{F0E673E6-1730-4535-987D-F052A39B9C45}"/>
    <cellStyle name="40% - Dekorfärg1 32 2" xfId="9944" xr:uid="{263B551F-44E1-4281-82BE-D6216E5286A2}"/>
    <cellStyle name="40% - Dekorfärg1 32 2 2" xfId="37439" xr:uid="{FD207EB3-2FE7-49F8-9AEF-81E7006BD920}"/>
    <cellStyle name="40% - Dekorfärg1 32 2_Apart tables" xfId="49958" xr:uid="{6DE30CC7-D45E-4704-BA1E-2D4720246E30}"/>
    <cellStyle name="40% - Dekorfärg1 32 3" xfId="9945" xr:uid="{AA163593-0A82-496B-9B28-90C587DA5679}"/>
    <cellStyle name="40% - Dekorfärg1 32 4" xfId="37438" xr:uid="{F4CF4F80-F239-483D-AAC0-56CDC4227702}"/>
    <cellStyle name="40% - Dekorfärg1 32_3. Loans" xfId="9946" xr:uid="{EE5DCCD1-ED55-4BCC-BBD9-1DCF7735817B}"/>
    <cellStyle name="40% - Dekorfärg1 33" xfId="9947" xr:uid="{D13BBC4C-EB33-43A9-A311-D1213B68D7FF}"/>
    <cellStyle name="40% - Dekorfärg1 33 2" xfId="9948" xr:uid="{A42C307A-EE18-41C3-9042-A64E449C2C62}"/>
    <cellStyle name="40% - Dekorfärg1 33 2 2" xfId="37441" xr:uid="{CC97DAEE-AAF5-4053-B813-9097E98B1629}"/>
    <cellStyle name="40% - Dekorfärg1 33 2_Apart tables" xfId="49959" xr:uid="{2848FE68-F96A-4FED-846D-7B23B267A3D3}"/>
    <cellStyle name="40% - Dekorfärg1 33 3" xfId="9949" xr:uid="{911D1A19-ED5E-4339-9EE6-394517923EAA}"/>
    <cellStyle name="40% - Dekorfärg1 33 4" xfId="37440" xr:uid="{33C3052E-CDAB-489C-B1DF-0080929DA720}"/>
    <cellStyle name="40% - Dekorfärg1 33_3. Loans" xfId="9950" xr:uid="{D95FF905-02D4-4BD4-AA99-3273E82FC164}"/>
    <cellStyle name="40% - Dekorfärg1 34" xfId="9951" xr:uid="{2F69644C-06F6-4893-86B3-EF34B6AF24E1}"/>
    <cellStyle name="40% - Dekorfärg1 34 2" xfId="9952" xr:uid="{4ACB17A0-9660-4FB3-A7E9-0C1F5BB9D52C}"/>
    <cellStyle name="40% - Dekorfärg1 34 3" xfId="9953" xr:uid="{93D73DE3-2DA1-4E6F-859B-32F19C8C9530}"/>
    <cellStyle name="40% - Dekorfärg1 34 4" xfId="37442" xr:uid="{228B76B5-3DFF-4A76-A1E7-7D18C13AF76C}"/>
    <cellStyle name="40% - Dekorfärg1 34_3. Loans" xfId="9954" xr:uid="{CD2ECA64-0C8D-44BB-AC5A-26D1A218D6B4}"/>
    <cellStyle name="40% - Dekorfärg1 35" xfId="9955" xr:uid="{F4DFF3EF-C0DF-4408-B05D-98BB23C11048}"/>
    <cellStyle name="40% - Dekorfärg1 35 2" xfId="9956" xr:uid="{BBA00A44-66CE-4C47-A0FA-D6C51E2907E7}"/>
    <cellStyle name="40% - Dekorfärg1 35 3" xfId="9957" xr:uid="{0D59FF11-1D4B-4D85-BC99-FF00766199AE}"/>
    <cellStyle name="40% - Dekorfärg1 35 4" xfId="37443" xr:uid="{3556110B-EBA3-4E68-BFFB-CE3B36E66739}"/>
    <cellStyle name="40% - Dekorfärg1 35_3. Loans" xfId="9958" xr:uid="{821B3A89-C68B-46C2-831B-9CA517BD76A7}"/>
    <cellStyle name="40% - Dekorfärg1 36" xfId="9959" xr:uid="{A17C4C23-FB52-446E-85B9-491056919B58}"/>
    <cellStyle name="40% - Dekorfärg1 36 2" xfId="9960" xr:uid="{B837071C-DA8B-4FF9-839C-B14361AA5A39}"/>
    <cellStyle name="40% - Dekorfärg1 36 3" xfId="9961" xr:uid="{831EEA0C-9368-4F65-BC24-AE54B365D222}"/>
    <cellStyle name="40% - Dekorfärg1 36 4" xfId="37444" xr:uid="{0B074121-EE56-4B80-91C4-28D25D5B2675}"/>
    <cellStyle name="40% - Dekorfärg1 36_3. Loans" xfId="9962" xr:uid="{FAF0419D-ABF2-412E-BA3E-5E64BE9ABA72}"/>
    <cellStyle name="40% - Dekorfärg1 37" xfId="9963" xr:uid="{C033FFDD-6C2B-43FD-BDF9-70CD5CBDAE51}"/>
    <cellStyle name="40% - Dekorfärg1 37 2" xfId="9964" xr:uid="{36DD64BA-37CF-4250-85D3-73EC030BED59}"/>
    <cellStyle name="40% - Dekorfärg1 37 3" xfId="9965" xr:uid="{146B21F3-5633-46B2-9549-57E1D8D77102}"/>
    <cellStyle name="40% - Dekorfärg1 37 4" xfId="37445" xr:uid="{174F5075-1401-4B29-8BAD-10318B17A6C0}"/>
    <cellStyle name="40% - Dekorfärg1 37_3. Loans" xfId="9966" xr:uid="{EB9C6E53-65AF-4423-9EAC-26A7F3486028}"/>
    <cellStyle name="40% - Dekorfärg1 38" xfId="9967" xr:uid="{0D3F7550-2A96-4789-9413-D44C36E0B6EB}"/>
    <cellStyle name="40% - Dekorfärg1 38 2" xfId="9968" xr:uid="{8F5DD60F-9C6D-402A-BF6F-987CA998A041}"/>
    <cellStyle name="40% - Dekorfärg1 38 3" xfId="9969" xr:uid="{FD0D69A9-70F9-4D05-A0BE-2435985967B4}"/>
    <cellStyle name="40% - Dekorfärg1 38 4" xfId="37446" xr:uid="{C3E5B311-ED7D-47D2-BE44-16E49D240770}"/>
    <cellStyle name="40% - Dekorfärg1 38_3. Loans" xfId="9970" xr:uid="{7B55FB9B-CB44-43B5-9979-C5D5325C8E4D}"/>
    <cellStyle name="40% - Dekorfärg1 39" xfId="9971" xr:uid="{838F3E7F-5A30-49FB-8D61-5A80EDB07C21}"/>
    <cellStyle name="40% - Dekorfärg1 39 2" xfId="9972" xr:uid="{5D9FD680-1D3C-4D81-B14A-E1DAFB9A75E0}"/>
    <cellStyle name="40% - Dekorfärg1 39 3" xfId="9973" xr:uid="{8FA39C2A-C92A-412A-9D9C-B0F50BD9035F}"/>
    <cellStyle name="40% - Dekorfärg1 39 4" xfId="37447" xr:uid="{F460475F-3449-4781-8A66-35A98FF0FDCF}"/>
    <cellStyle name="40% - Dekorfärg1 39_3. Loans" xfId="9974" xr:uid="{D9DA9E8B-BA70-4E8F-A52E-F66FC4A7525B}"/>
    <cellStyle name="40% - Dekorfärg1 4" xfId="87" xr:uid="{6CAC193E-5EF1-4CDD-9DB4-520E79F042D7}"/>
    <cellStyle name="40% - Dekorfärg1 4 10" xfId="35084" xr:uid="{1814EC5F-22C2-4A0A-8C64-89C195D788A5}"/>
    <cellStyle name="40% - Dekorfärg1 4 2" xfId="9975" xr:uid="{570CFAA4-6A2A-4F92-BBFB-295698F31020}"/>
    <cellStyle name="40% - Dekorfärg1 4 2 2" xfId="9976" xr:uid="{D3C6C237-A5D4-4952-9998-FAD89A4FEA34}"/>
    <cellStyle name="40% - Dekorfärg1 4 2 2 2" xfId="9977" xr:uid="{ED33EAFE-2FD5-4FF6-8222-1D79ADD029BC}"/>
    <cellStyle name="40% - Dekorfärg1 4 2 2 2 2" xfId="37449" xr:uid="{67857DCB-60CD-4609-B12E-3DB7F9E11FE0}"/>
    <cellStyle name="40% - Dekorfärg1 4 2 2 2_Apart tables" xfId="49960" xr:uid="{B63937D1-D1CE-4BBB-984A-8D1A33DAB510}"/>
    <cellStyle name="40% - Dekorfärg1 4 2 2 3" xfId="31987" xr:uid="{FA88518C-7C4F-4F0B-99E0-EBD43D37A7AF}"/>
    <cellStyle name="40% - Dekorfärg1 4 2 2 4" xfId="37448" xr:uid="{F9914DB0-AD8C-4E2D-AB3B-14060D84686F}"/>
    <cellStyle name="40% - Dekorfärg1 4 2 2_3. Loans" xfId="9978" xr:uid="{6532FC49-E226-413D-B1F2-327983A619E3}"/>
    <cellStyle name="40% - Dekorfärg1 4 2 3" xfId="9979" xr:uid="{9CE0A08F-8305-4C14-BB8F-F7E45E60CEC5}"/>
    <cellStyle name="40% - Dekorfärg1 4 2 3 2" xfId="9980" xr:uid="{E3B873C1-A668-4B35-BA41-E3FBB2F6C07C}"/>
    <cellStyle name="40% - Dekorfärg1 4 2 3 2 2" xfId="37451" xr:uid="{98451495-4F30-41B1-86EA-18A08748E519}"/>
    <cellStyle name="40% - Dekorfärg1 4 2 3 2_Apart tables" xfId="49961" xr:uid="{EE103626-7065-4853-BB89-2A9C8D010507}"/>
    <cellStyle name="40% - Dekorfärg1 4 2 3 3" xfId="37450" xr:uid="{957AC3B9-A2E2-45BB-8100-B01531036E1E}"/>
    <cellStyle name="40% - Dekorfärg1 4 2 3_3. Loans" xfId="9981" xr:uid="{3E75091A-8A89-43EE-B037-9C4943A4DC4F}"/>
    <cellStyle name="40% - Dekorfärg1 4 2 4" xfId="9982" xr:uid="{6F4455BD-12E6-475D-B0BF-3F02598D1673}"/>
    <cellStyle name="40% - Dekorfärg1 4 2 4 2" xfId="37452" xr:uid="{F9B0163E-4301-49ED-8229-D6FDDC805D18}"/>
    <cellStyle name="40% - Dekorfärg1 4 2 4_Apart tables" xfId="49962" xr:uid="{CBD2B8E3-FCFC-4164-B3E7-33A042FFD272}"/>
    <cellStyle name="40% - Dekorfärg1 4 2 5" xfId="9983" xr:uid="{C46556D5-E204-4179-A59B-E3A8B449B56B}"/>
    <cellStyle name="40% - Dekorfärg1 4 2 5 2" xfId="37453" xr:uid="{7D7F969C-4A28-4FFE-B2DE-71FB644FD31E}"/>
    <cellStyle name="40% - Dekorfärg1 4 2 5_Apart tables" xfId="49963" xr:uid="{7639821B-0363-49A2-B3FB-D27798CCAC17}"/>
    <cellStyle name="40% - Dekorfärg1 4 2 6" xfId="31988" xr:uid="{AB02581B-FA37-4D81-8267-032CB44C64AA}"/>
    <cellStyle name="40% - Dekorfärg1 4 2 7" xfId="35085" xr:uid="{E5A7B1DD-B673-4E9D-BD6E-F552ADC6744A}"/>
    <cellStyle name="40% - Dekorfärg1 4 2 8" xfId="39450" xr:uid="{77658966-466E-4381-AA66-9618AEFB8AF7}"/>
    <cellStyle name="40% - Dekorfärg1 4 2_3. Loans" xfId="9984" xr:uid="{E4714BC2-D587-4CED-A841-B8CCAE7C9AC3}"/>
    <cellStyle name="40% - Dekorfärg1 4 3" xfId="9985" xr:uid="{F7A8D00E-FE2E-4B5A-B76F-1EDF69159EC6}"/>
    <cellStyle name="40% - Dekorfärg1 4 3 2" xfId="9986" xr:uid="{6E0ACA41-B9AA-416B-9839-2983B9D935C8}"/>
    <cellStyle name="40% - Dekorfärg1 4 3 2 2" xfId="9987" xr:uid="{8BC7BC86-2BE7-430D-8EF1-3C467E816C4C}"/>
    <cellStyle name="40% - Dekorfärg1 4 3 2 2 2" xfId="37455" xr:uid="{0C833466-CCB8-44D3-9444-AE27A86A62D2}"/>
    <cellStyle name="40% - Dekorfärg1 4 3 2 2_Apart tables" xfId="49964" xr:uid="{8775B82C-A662-44FF-B5E5-1B092B476233}"/>
    <cellStyle name="40% - Dekorfärg1 4 3 2 3" xfId="31989" xr:uid="{7A90BB56-2D19-48EC-BDA6-3B30FC155A62}"/>
    <cellStyle name="40% - Dekorfärg1 4 3 2 4" xfId="37454" xr:uid="{334CFD45-1C26-4728-90B4-23A0E2935C3D}"/>
    <cellStyle name="40% - Dekorfärg1 4 3 2_3. Loans" xfId="9988" xr:uid="{F17744BC-A570-446A-9199-3810309774EA}"/>
    <cellStyle name="40% - Dekorfärg1 4 3 3" xfId="9989" xr:uid="{3E474A88-2D53-44CF-B7DA-2A1B0D2BA87D}"/>
    <cellStyle name="40% - Dekorfärg1 4 3 3 2" xfId="9990" xr:uid="{1443ACC2-B99E-4B06-9EC7-49AE74BE8A7A}"/>
    <cellStyle name="40% - Dekorfärg1 4 3 3 2 2" xfId="37457" xr:uid="{979B10A0-3000-4E58-AC2D-330E9AB8561C}"/>
    <cellStyle name="40% - Dekorfärg1 4 3 3 2_Apart tables" xfId="49965" xr:uid="{C113274B-03BF-451A-9DB5-0A4B38AD1AD2}"/>
    <cellStyle name="40% - Dekorfärg1 4 3 3 3" xfId="37456" xr:uid="{1B24F20D-8DB5-4E7C-8B64-F8DDF9954BED}"/>
    <cellStyle name="40% - Dekorfärg1 4 3 3_3. Loans" xfId="9991" xr:uid="{7C24BB4F-0589-4337-8627-4AB29EE57644}"/>
    <cellStyle name="40% - Dekorfärg1 4 3 4" xfId="9992" xr:uid="{98BBCAB9-23A4-48C6-954C-28EC0CB763F2}"/>
    <cellStyle name="40% - Dekorfärg1 4 3 4 2" xfId="37458" xr:uid="{F1140737-1448-466D-82FA-F6106AA868AF}"/>
    <cellStyle name="40% - Dekorfärg1 4 3 4_Apart tables" xfId="49966" xr:uid="{90554FAE-55AE-45BF-8381-9B8ABCB09EF0}"/>
    <cellStyle name="40% - Dekorfärg1 4 3 5" xfId="9993" xr:uid="{09FDCE7E-D99D-4401-8B2F-2CA6558745A7}"/>
    <cellStyle name="40% - Dekorfärg1 4 3 5 2" xfId="37459" xr:uid="{225C39FF-B89B-4AFE-A065-19070016294C}"/>
    <cellStyle name="40% - Dekorfärg1 4 3 5_Apart tables" xfId="49967" xr:uid="{6EF74C8A-017B-4E53-ABFD-0A74A582FD5F}"/>
    <cellStyle name="40% - Dekorfärg1 4 3 6" xfId="31990" xr:uid="{20B952B9-8FFF-4521-BAA7-B4AD60A9346E}"/>
    <cellStyle name="40% - Dekorfärg1 4 3 7" xfId="35086" xr:uid="{720FD8EC-5F90-44BE-9385-4F6E9420C001}"/>
    <cellStyle name="40% - Dekorfärg1 4 3 8" xfId="39449" xr:uid="{0A166ACF-5C15-4A38-BED4-EA69C30492E2}"/>
    <cellStyle name="40% - Dekorfärg1 4 3_3. Loans" xfId="9994" xr:uid="{D7265804-7AEB-402E-A19B-8816B70EDD70}"/>
    <cellStyle name="40% - Dekorfärg1 4 4" xfId="9995" xr:uid="{8033F5CF-910F-4713-A7B1-25B91897FDEC}"/>
    <cellStyle name="40% - Dekorfärg1 4 4 2" xfId="9996" xr:uid="{171BF9CD-62B1-495A-B007-2D461CFDB9D6}"/>
    <cellStyle name="40% - Dekorfärg1 4 4 2 2" xfId="9997" xr:uid="{49C45E3B-A54A-465D-9FCD-0E059C6520E6}"/>
    <cellStyle name="40% - Dekorfärg1 4 4 2 2 2" xfId="37462" xr:uid="{3C6D1704-2EA6-4817-BFB8-9E535BE5C157}"/>
    <cellStyle name="40% - Dekorfärg1 4 4 2 2_Apart tables" xfId="49968" xr:uid="{77822E1C-F774-4AA1-ABAF-444B91F61286}"/>
    <cellStyle name="40% - Dekorfärg1 4 4 2 3" xfId="37461" xr:uid="{A73500E3-D1A2-4090-A9D1-DDD79D673900}"/>
    <cellStyle name="40% - Dekorfärg1 4 4 2_3. Loans" xfId="9998" xr:uid="{A42119C6-3116-4479-9592-C1D03EE64CE2}"/>
    <cellStyle name="40% - Dekorfärg1 4 4 3" xfId="9999" xr:uid="{665BE052-6C29-468E-8E8E-B75BDAFBD7DE}"/>
    <cellStyle name="40% - Dekorfärg1 4 4 3 2" xfId="37463" xr:uid="{0CE467C2-B4C8-4003-BB0B-68E1DDF41ADB}"/>
    <cellStyle name="40% - Dekorfärg1 4 4 3_Apart tables" xfId="49969" xr:uid="{649C2A7F-C09B-46CB-9D1B-D0537F962ABC}"/>
    <cellStyle name="40% - Dekorfärg1 4 4 4" xfId="31991" xr:uid="{5804DD0B-C305-4FE6-9760-134FBC410D5B}"/>
    <cellStyle name="40% - Dekorfärg1 4 4 5" xfId="37460" xr:uid="{DB476094-7DB8-4E52-AFC1-6434AB3E463F}"/>
    <cellStyle name="40% - Dekorfärg1 4 4_3. Loans" xfId="10000" xr:uid="{0D14F795-5AA6-4956-9EF8-C9A9ABEA8F5F}"/>
    <cellStyle name="40% - Dekorfärg1 4 5" xfId="10001" xr:uid="{504C3144-7DE4-4FE2-8CA7-51FC150AAE96}"/>
    <cellStyle name="40% - Dekorfärg1 4 5 2" xfId="10002" xr:uid="{400C0D5F-C10D-469A-A454-7AF792BC89D8}"/>
    <cellStyle name="40% - Dekorfärg1 4 5 2 2" xfId="37465" xr:uid="{8CD56244-BECE-48D0-97F0-D257B7F5BB3D}"/>
    <cellStyle name="40% - Dekorfärg1 4 5 2_Apart tables" xfId="49970" xr:uid="{DEA99D4E-2A1E-4AA9-BBD6-7B65ABEA0CBB}"/>
    <cellStyle name="40% - Dekorfärg1 4 5 3" xfId="10003" xr:uid="{054CDCA1-866A-4E53-A254-19898AAB0FC0}"/>
    <cellStyle name="40% - Dekorfärg1 4 5 4" xfId="37464" xr:uid="{CBF05ACE-EFF6-4B7D-9D9A-06A91003D040}"/>
    <cellStyle name="40% - Dekorfärg1 4 5_3. Loans" xfId="10004" xr:uid="{B520EF21-6C3A-449E-BBF0-47B4DEEDA00C}"/>
    <cellStyle name="40% - Dekorfärg1 4 6" xfId="10005" xr:uid="{50CBF27E-6E4F-4F3A-9808-D80D32128815}"/>
    <cellStyle name="40% - Dekorfärg1 4 6 2" xfId="10006" xr:uid="{44D8F099-00D4-4AC0-89F8-EEA13763C410}"/>
    <cellStyle name="40% - Dekorfärg1 4 6 3" xfId="10007" xr:uid="{5B40BB4A-5449-42B0-80E0-D62450E50144}"/>
    <cellStyle name="40% - Dekorfärg1 4 6 4" xfId="37466" xr:uid="{2190B1D4-32AA-4256-B518-5C6745E472C8}"/>
    <cellStyle name="40% - Dekorfärg1 4 6_3. Loans" xfId="10008" xr:uid="{B4F632F9-0794-42CF-ACAD-95F9CC44EC27}"/>
    <cellStyle name="40% - Dekorfärg1 4 7" xfId="10009" xr:uid="{515FBF02-32E6-4200-9A02-994921C33AE7}"/>
    <cellStyle name="40% - Dekorfärg1 4 7 2" xfId="10010" xr:uid="{B7B63EA6-9234-4508-8FD1-D25D11752A75}"/>
    <cellStyle name="40% - Dekorfärg1 4 7 3" xfId="10011" xr:uid="{C9928B43-5E60-4519-9C02-CBE3CB7AE335}"/>
    <cellStyle name="40% - Dekorfärg1 4 7 4" xfId="37467" xr:uid="{897CCC7C-7E58-4A4F-AE74-E1D3795B69CF}"/>
    <cellStyle name="40% - Dekorfärg1 4 7_3. Loans" xfId="10012" xr:uid="{9F8F76D7-7641-4690-92BC-CE1E31C4623F}"/>
    <cellStyle name="40% - Dekorfärg1 4 8" xfId="10013" xr:uid="{034C7C63-5794-4EF3-81E0-F24469B711A2}"/>
    <cellStyle name="40% - Dekorfärg1 4 8 2" xfId="31992" xr:uid="{91F68C11-A381-4BC1-8738-173916B45F29}"/>
    <cellStyle name="40% - Dekorfärg1 4 9" xfId="10014" xr:uid="{103EA615-05AF-4685-8121-D3B51F0C0DB3}"/>
    <cellStyle name="40% - Dekorfärg1 4_3. Loans" xfId="10015" xr:uid="{FAC142C2-0A09-421B-9058-495BC9862C53}"/>
    <cellStyle name="40% - Dekorfärg1 40" xfId="10016" xr:uid="{9E6A6729-341F-4A38-9516-E8EDCD1508A3}"/>
    <cellStyle name="40% - Dekorfärg1 40 2" xfId="10017" xr:uid="{A32F0677-13AA-4EE0-8211-B0192BAF4331}"/>
    <cellStyle name="40% - Dekorfärg1 40 3" xfId="10018" xr:uid="{65F639A7-201A-4AB7-882A-A97CD48656A6}"/>
    <cellStyle name="40% - Dekorfärg1 40 4" xfId="37468" xr:uid="{A9231FEA-FC6D-48A1-94AF-4CD3C0DB137D}"/>
    <cellStyle name="40% - Dekorfärg1 40_3. Loans" xfId="10019" xr:uid="{9341BDA0-B5D0-4A50-A5FE-83D2381671B5}"/>
    <cellStyle name="40% - Dekorfärg1 41" xfId="10020" xr:uid="{D081133A-1FFF-45A6-9F7F-B7B792EDDD11}"/>
    <cellStyle name="40% - Dekorfärg1 41 2" xfId="10021" xr:uid="{49C3AE76-03A7-416D-A563-C1C2085E5386}"/>
    <cellStyle name="40% - Dekorfärg1 41 3" xfId="10022" xr:uid="{5175214B-F215-4614-AD69-390190F269A6}"/>
    <cellStyle name="40% - Dekorfärg1 41 4" xfId="37469" xr:uid="{9EF5CA0C-5088-4E9A-A1A1-43AF61B4A87D}"/>
    <cellStyle name="40% - Dekorfärg1 41_3. Loans" xfId="10023" xr:uid="{02F4D40A-34BC-4650-9A56-E0640C8FB6A3}"/>
    <cellStyle name="40% - Dekorfärg1 42" xfId="10024" xr:uid="{99CDA86D-EB51-4F62-9B70-5FF33C2B907A}"/>
    <cellStyle name="40% - Dekorfärg1 42 2" xfId="10025" xr:uid="{C9174748-2E29-4AC4-B1AA-6B0A09ADAED7}"/>
    <cellStyle name="40% - Dekorfärg1 42 3" xfId="10026" xr:uid="{FE03AA15-9198-4882-9748-AF6C7099AFDA}"/>
    <cellStyle name="40% - Dekorfärg1 42 4" xfId="37470" xr:uid="{FE5E94A0-4AF5-447B-8ECD-0D78C38DC369}"/>
    <cellStyle name="40% - Dekorfärg1 42_3. Loans" xfId="10027" xr:uid="{59FC2AC3-3505-4F4C-8C83-A250677C2C6F}"/>
    <cellStyle name="40% - Dekorfärg1 43" xfId="10028" xr:uid="{E16E1AC7-8C8C-4D78-806E-D95952C20726}"/>
    <cellStyle name="40% - Dekorfärg1 43 2" xfId="10029" xr:uid="{8BDCDAE8-410F-426B-82D2-1D9F06F4F55E}"/>
    <cellStyle name="40% - Dekorfärg1 43 3" xfId="10030" xr:uid="{4074B589-3342-47F8-8C17-081A510651C3}"/>
    <cellStyle name="40% - Dekorfärg1 43 4" xfId="37471" xr:uid="{5E6E904C-0053-4482-8BF2-66721F91F73D}"/>
    <cellStyle name="40% - Dekorfärg1 43_3. Loans" xfId="10031" xr:uid="{36D47D7B-EE25-4F27-9EB5-710C6496B180}"/>
    <cellStyle name="40% - Dekorfärg1 44" xfId="10032" xr:uid="{C8D1C337-7056-4EB0-9815-77CE24DD31E6}"/>
    <cellStyle name="40% - Dekorfärg1 44 2" xfId="10033" xr:uid="{6073E5EC-D5BD-48EB-9B47-7D60FC2A8990}"/>
    <cellStyle name="40% - Dekorfärg1 44 3" xfId="10034" xr:uid="{D58D196E-C41B-4FBD-91E4-EB06528B6EEC}"/>
    <cellStyle name="40% - Dekorfärg1 44 4" xfId="37472" xr:uid="{DDDE9F8D-FD76-4A60-AE0F-9499EF0BA3D4}"/>
    <cellStyle name="40% - Dekorfärg1 44_3. Loans" xfId="10035" xr:uid="{527B0661-D6C4-4647-A028-1E95BD41208E}"/>
    <cellStyle name="40% - Dekorfärg1 45" xfId="10036" xr:uid="{2704D876-2BD1-45A1-8902-F4B2F92A905F}"/>
    <cellStyle name="40% - Dekorfärg1 45 2" xfId="10037" xr:uid="{34F779A4-B185-4669-A26F-E82E71E9D9C2}"/>
    <cellStyle name="40% - Dekorfärg1 45 3" xfId="10038" xr:uid="{B5AA6688-7886-476C-A5D1-932294A10B8C}"/>
    <cellStyle name="40% - Dekorfärg1 45 4" xfId="37473" xr:uid="{51D6C0D4-7218-4D65-897A-A1B206248B0D}"/>
    <cellStyle name="40% - Dekorfärg1 45_3. Loans" xfId="10039" xr:uid="{AC654CF9-9211-497F-9ED7-2CE3B62811F6}"/>
    <cellStyle name="40% - Dekorfärg1 46" xfId="10040" xr:uid="{90352038-3085-41DA-8E63-D974701A1F33}"/>
    <cellStyle name="40% - Dekorfärg1 46 2" xfId="10041" xr:uid="{08BCFEA5-0965-4564-B305-6B377A99276A}"/>
    <cellStyle name="40% - Dekorfärg1 46 3" xfId="10042" xr:uid="{97D50C48-3356-4688-98EF-16302DB77B00}"/>
    <cellStyle name="40% - Dekorfärg1 46 4" xfId="37474" xr:uid="{DC92CE16-767B-4C47-B499-712238DAE1D3}"/>
    <cellStyle name="40% - Dekorfärg1 46_3. Loans" xfId="10043" xr:uid="{51C61210-AB12-4BF3-B431-01D2AE3F6501}"/>
    <cellStyle name="40% - Dekorfärg1 47" xfId="10044" xr:uid="{1D875472-CDC3-4B7D-9F35-7147EE0B7D72}"/>
    <cellStyle name="40% - Dekorfärg1 47 2" xfId="10045" xr:uid="{219ED0BB-708C-4320-9D4D-A4E8AD2049F1}"/>
    <cellStyle name="40% - Dekorfärg1 47 3" xfId="10046" xr:uid="{CF488CDB-EFD2-47A1-9FCE-C9EB4717A05A}"/>
    <cellStyle name="40% - Dekorfärg1 47 4" xfId="37475" xr:uid="{1C564F37-2319-490F-8137-FE9A99C4C68E}"/>
    <cellStyle name="40% - Dekorfärg1 47_3. Loans" xfId="10047" xr:uid="{F71C67E3-BE31-4EAB-8927-8580ACA1A4FB}"/>
    <cellStyle name="40% - Dekorfärg1 48" xfId="10048" xr:uid="{8119EB00-A544-4A3B-B640-0DBE72BBFB29}"/>
    <cellStyle name="40% - Dekorfärg1 48 2" xfId="10049" xr:uid="{DDF1320C-6874-4B88-B537-864E6688D435}"/>
    <cellStyle name="40% - Dekorfärg1 48 3" xfId="10050" xr:uid="{8C7A185B-93A8-4038-BA2C-6AFEAD8B8052}"/>
    <cellStyle name="40% - Dekorfärg1 48 4" xfId="37476" xr:uid="{738F6239-3E99-47B7-9BA3-102E970A465E}"/>
    <cellStyle name="40% - Dekorfärg1 48_3. Loans" xfId="10051" xr:uid="{2F21980A-58D2-440F-A760-7637142893BD}"/>
    <cellStyle name="40% - Dekorfärg1 49" xfId="10052" xr:uid="{F52EFF83-F534-4752-ADC2-920973795CD4}"/>
    <cellStyle name="40% - Dekorfärg1 49 2" xfId="10053" xr:uid="{4ACF1E22-B8D8-4246-A58C-EDF862B493D2}"/>
    <cellStyle name="40% - Dekorfärg1 49 3" xfId="10054" xr:uid="{4FAE5630-41A7-4D0F-A45E-ABBD36A3816F}"/>
    <cellStyle name="40% - Dekorfärg1 49_CASH 8000" xfId="45045" xr:uid="{31053877-D341-4C47-948A-06006A96E850}"/>
    <cellStyle name="40% - Dekorfärg1 5" xfId="10055" xr:uid="{D357A255-EAA2-4C06-859D-BFD8424E80BE}"/>
    <cellStyle name="40% - Dekorfärg1 5 10" xfId="35087" xr:uid="{96FD6CBE-E7F0-4E48-A1F4-1C31B0AE37D7}"/>
    <cellStyle name="40% - Dekorfärg1 5 2" xfId="10056" xr:uid="{45018EA5-5E59-4B9B-A3CA-A1C2C7E8759E}"/>
    <cellStyle name="40% - Dekorfärg1 5 2 2" xfId="10057" xr:uid="{0C8F252F-8900-4B05-B8BB-C80EF1E765C3}"/>
    <cellStyle name="40% - Dekorfärg1 5 2 2 2" xfId="10058" xr:uid="{4E915138-5092-4ADD-9C69-8DD99A4166D7}"/>
    <cellStyle name="40% - Dekorfärg1 5 2 2 2 2" xfId="37478" xr:uid="{689E7FFB-27DC-4112-9C7B-306C4984E554}"/>
    <cellStyle name="40% - Dekorfärg1 5 2 2 2_Apart tables" xfId="49971" xr:uid="{FA25276C-09A5-4A39-89B9-7CD6D1FE4F74}"/>
    <cellStyle name="40% - Dekorfärg1 5 2 2 3" xfId="31993" xr:uid="{65E5D536-5112-45A8-A138-4FE9E93C94CB}"/>
    <cellStyle name="40% - Dekorfärg1 5 2 2 4" xfId="37477" xr:uid="{AC245E88-3C63-4DF3-9FFA-8C9DD9B839ED}"/>
    <cellStyle name="40% - Dekorfärg1 5 2 2_3. Loans" xfId="10059" xr:uid="{3F563315-1F57-49BD-B809-A40929FD8192}"/>
    <cellStyle name="40% - Dekorfärg1 5 2 3" xfId="10060" xr:uid="{6DC6F306-8FBC-40C0-BDF5-61DC92A0B8A3}"/>
    <cellStyle name="40% - Dekorfärg1 5 2 3 2" xfId="10061" xr:uid="{7E650D10-C2AE-48F0-A49F-0EF0FC057579}"/>
    <cellStyle name="40% - Dekorfärg1 5 2 3 2 2" xfId="37480" xr:uid="{D2FBF0C9-2B7E-4E1E-A744-374415826232}"/>
    <cellStyle name="40% - Dekorfärg1 5 2 3 2_Apart tables" xfId="49972" xr:uid="{9C3B4554-933F-40F9-97D5-FB7A2F849778}"/>
    <cellStyle name="40% - Dekorfärg1 5 2 3 3" xfId="37479" xr:uid="{4EF45CD1-3BF3-45DD-8A23-CA99D4DA835A}"/>
    <cellStyle name="40% - Dekorfärg1 5 2 3_3. Loans" xfId="10062" xr:uid="{1F366689-5AAB-4E3D-8A55-AF10D109E10F}"/>
    <cellStyle name="40% - Dekorfärg1 5 2 4" xfId="10063" xr:uid="{1F51C18F-7B96-4D94-B39D-739EC95879CF}"/>
    <cellStyle name="40% - Dekorfärg1 5 2 4 2" xfId="37481" xr:uid="{A95F6644-BD7F-4247-86A9-BDFE73197367}"/>
    <cellStyle name="40% - Dekorfärg1 5 2 4_Apart tables" xfId="49973" xr:uid="{56FDF46E-98EB-4052-BB1E-E98196422F53}"/>
    <cellStyle name="40% - Dekorfärg1 5 2 5" xfId="10064" xr:uid="{0AFB186C-D801-4B0A-B9B7-F44EFCFBD873}"/>
    <cellStyle name="40% - Dekorfärg1 5 2 5 2" xfId="37482" xr:uid="{3ABD8FA7-A942-4328-8853-9B1AE8FFDAB1}"/>
    <cellStyle name="40% - Dekorfärg1 5 2 5_Apart tables" xfId="49974" xr:uid="{D8F57815-B316-4981-9746-6422065D1588}"/>
    <cellStyle name="40% - Dekorfärg1 5 2 6" xfId="31994" xr:uid="{DFB537EB-E802-4598-A747-AAF5613B8B71}"/>
    <cellStyle name="40% - Dekorfärg1 5 2 7" xfId="35088" xr:uid="{533583E5-A9AC-4409-BAD8-0A613AA8AEBE}"/>
    <cellStyle name="40% - Dekorfärg1 5 2 8" xfId="39448" xr:uid="{CDF88B8A-93F7-46B1-9ED2-453D515D1083}"/>
    <cellStyle name="40% - Dekorfärg1 5 2_3. Loans" xfId="10065" xr:uid="{05C74770-7C97-4BC4-A8A6-C6BA22F854DC}"/>
    <cellStyle name="40% - Dekorfärg1 5 3" xfId="10066" xr:uid="{9FE7D783-25F1-42BE-BA43-95BA4611C98E}"/>
    <cellStyle name="40% - Dekorfärg1 5 3 2" xfId="10067" xr:uid="{4C382F32-AEA9-492B-8BE3-BB0AD97D3214}"/>
    <cellStyle name="40% - Dekorfärg1 5 3 2 2" xfId="10068" xr:uid="{0F3FD3A5-5657-4879-BC68-CEF19175154B}"/>
    <cellStyle name="40% - Dekorfärg1 5 3 2 2 2" xfId="37485" xr:uid="{77BDD9DD-E117-4308-9D7F-7802AC63A4A8}"/>
    <cellStyle name="40% - Dekorfärg1 5 3 2 2_Apart tables" xfId="49975" xr:uid="{EDBF5D5D-89F7-452B-BC53-6425F5B7300C}"/>
    <cellStyle name="40% - Dekorfärg1 5 3 2 3" xfId="37484" xr:uid="{A6E164E4-796E-4B84-8BB5-C8BA3B311774}"/>
    <cellStyle name="40% - Dekorfärg1 5 3 2_3. Loans" xfId="10069" xr:uid="{B4C1B66A-1F94-457C-A6EC-756398261929}"/>
    <cellStyle name="40% - Dekorfärg1 5 3 3" xfId="10070" xr:uid="{798CC0DB-0B64-4018-AD67-BCF4934C5B7E}"/>
    <cellStyle name="40% - Dekorfärg1 5 3 3 2" xfId="37486" xr:uid="{9C5A769B-F81F-453A-A999-4777522CD33B}"/>
    <cellStyle name="40% - Dekorfärg1 5 3 3_Apart tables" xfId="49976" xr:uid="{66EDB617-3BC1-43F1-A0C0-A8A742407CA4}"/>
    <cellStyle name="40% - Dekorfärg1 5 3 4" xfId="31995" xr:uid="{2623FDAC-69EC-43F3-A674-A55F563AF0CD}"/>
    <cellStyle name="40% - Dekorfärg1 5 3 5" xfId="37483" xr:uid="{14228FB9-CF5D-44BB-8CAD-5ABD2107023B}"/>
    <cellStyle name="40% - Dekorfärg1 5 3_3. Loans" xfId="10071" xr:uid="{C416808C-818D-497B-8F93-6D26A57B55E7}"/>
    <cellStyle name="40% - Dekorfärg1 5 4" xfId="10072" xr:uid="{EE92188B-6F50-4915-8387-8A504FDDF163}"/>
    <cellStyle name="40% - Dekorfärg1 5 4 2" xfId="10073" xr:uid="{5104DD86-EE01-46DF-9AE1-6137837C4D86}"/>
    <cellStyle name="40% - Dekorfärg1 5 4 2 2" xfId="37488" xr:uid="{CB382A22-A59C-46EC-B8FE-C63AD75A7C86}"/>
    <cellStyle name="40% - Dekorfärg1 5 4 2_Apart tables" xfId="49977" xr:uid="{F32FB99F-DAB0-4156-AAFF-AFB6C132729D}"/>
    <cellStyle name="40% - Dekorfärg1 5 4 3" xfId="10074" xr:uid="{AC59A3BD-9DB0-4CC0-84DC-2323CE82DBF5}"/>
    <cellStyle name="40% - Dekorfärg1 5 4 4" xfId="37487" xr:uid="{75D828D9-D252-48D6-9E64-F4C1C51662C9}"/>
    <cellStyle name="40% - Dekorfärg1 5 4_3. Loans" xfId="10075" xr:uid="{A48CD128-A771-4B4C-B8D8-EDF445FD8F06}"/>
    <cellStyle name="40% - Dekorfärg1 5 5" xfId="10076" xr:uid="{FC655335-0BD6-457B-9A46-597C9C6F00FC}"/>
    <cellStyle name="40% - Dekorfärg1 5 5 2" xfId="10077" xr:uid="{29690161-BA31-447A-B60E-5AC688D10CD9}"/>
    <cellStyle name="40% - Dekorfärg1 5 5 3" xfId="10078" xr:uid="{1092FA2C-0331-4C4F-93D1-D5BD4ABF5706}"/>
    <cellStyle name="40% - Dekorfärg1 5 5 4" xfId="37489" xr:uid="{6E5D316B-57D8-487D-9816-7D752E89E395}"/>
    <cellStyle name="40% - Dekorfärg1 5 5_3. Loans" xfId="10079" xr:uid="{570A06B3-A483-4A96-B130-7A95488DF299}"/>
    <cellStyle name="40% - Dekorfärg1 5 6" xfId="10080" xr:uid="{38601F6C-18B4-4997-97DD-1553A9457741}"/>
    <cellStyle name="40% - Dekorfärg1 5 6 2" xfId="10081" xr:uid="{A57954D4-55D4-4134-9240-054F44997AD2}"/>
    <cellStyle name="40% - Dekorfärg1 5 6 3" xfId="10082" xr:uid="{F550BC22-C80E-4FD3-897D-7ED5D2232BD2}"/>
    <cellStyle name="40% - Dekorfärg1 5 6 4" xfId="37490" xr:uid="{169644FA-22E7-485B-83E8-0F7B3C264DC0}"/>
    <cellStyle name="40% - Dekorfärg1 5 6_3. Loans" xfId="10083" xr:uid="{147323EB-B7E5-4BD8-9B0F-B36ACDD487E0}"/>
    <cellStyle name="40% - Dekorfärg1 5 7" xfId="10084" xr:uid="{B3C3BAF2-CD8F-4D3A-91BE-7192AB43A995}"/>
    <cellStyle name="40% - Dekorfärg1 5 7 2" xfId="10085" xr:uid="{28FA3A7C-B8C4-4021-B7AA-782B6B0E8684}"/>
    <cellStyle name="40% - Dekorfärg1 5 7 2 2" xfId="31996" xr:uid="{DDA3BB4A-4A12-498E-8D2D-16F9D39843BE}"/>
    <cellStyle name="40% - Dekorfärg1 5 7 3" xfId="10086" xr:uid="{68422A27-E754-4E45-9802-A52DAE65A38A}"/>
    <cellStyle name="40% - Dekorfärg1 5 7 4" xfId="31997" xr:uid="{00E6129A-4361-4C52-98B1-921B30B5267C}"/>
    <cellStyle name="40% - Dekorfärg1 5 7_CASH 8000" xfId="45046" xr:uid="{FB839A65-A21B-4D78-AF14-9B7D88A20090}"/>
    <cellStyle name="40% - Dekorfärg1 5 8" xfId="10087" xr:uid="{022465E9-6E3C-4464-BCE4-DB97DA2AB009}"/>
    <cellStyle name="40% - Dekorfärg1 5 9" xfId="10088" xr:uid="{897AD0DD-447E-4136-B78B-768D3D09B041}"/>
    <cellStyle name="40% - Dekorfärg1 5_3. Loans" xfId="10089" xr:uid="{8C7D3CE8-D411-4876-88AC-10FADAC50DFE}"/>
    <cellStyle name="40% - Dekorfärg1 50" xfId="10090" xr:uid="{D88B2822-9DBD-40F1-848D-4B21209B4730}"/>
    <cellStyle name="40% - Dekorfärg1 50 2" xfId="10091" xr:uid="{37E5951A-F2C2-479C-9D62-6601EFF3B5CC}"/>
    <cellStyle name="40% - Dekorfärg1 50 3" xfId="10092" xr:uid="{954EBF8F-35F3-4D61-97DB-C3628AFE0EA9}"/>
    <cellStyle name="40% - Dekorfärg1 50_CASH 8000" xfId="45047" xr:uid="{A5345903-3BE6-437D-8394-0998A8AC55D7}"/>
    <cellStyle name="40% - Dekorfärg1 51" xfId="10093" xr:uid="{B8FD3665-7AA6-43E6-A6F5-35305514922A}"/>
    <cellStyle name="40% - Dekorfärg1 51 2" xfId="10094" xr:uid="{B9E1B816-2413-4D65-96F4-65676203BDAD}"/>
    <cellStyle name="40% - Dekorfärg1 51 3" xfId="10095" xr:uid="{E970F8F5-D609-417D-B479-02FC8DC27F58}"/>
    <cellStyle name="40% - Dekorfärg1 51_CASH 8000" xfId="45048" xr:uid="{35894190-21DB-4C73-A5B1-154A1DB7D4E0}"/>
    <cellStyle name="40% - Dekorfärg1 52" xfId="10096" xr:uid="{3311BFA0-FFB9-4077-BE8A-3EAF29E75E16}"/>
    <cellStyle name="40% - Dekorfärg1 52 2" xfId="10097" xr:uid="{C55F6112-EBED-4D38-B179-ED56B8025ED6}"/>
    <cellStyle name="40% - Dekorfärg1 52 3" xfId="10098" xr:uid="{FC93428C-5898-49E1-94AC-115CDBAE1207}"/>
    <cellStyle name="40% - Dekorfärg1 52_CASH 8000" xfId="45049" xr:uid="{D92BF84D-5BAD-43F8-918D-8B1491CA0962}"/>
    <cellStyle name="40% - Dekorfärg1 53" xfId="10099" xr:uid="{9DB68B21-C199-4CB0-BE59-904978F5BBF2}"/>
    <cellStyle name="40% - Dekorfärg1 53 2" xfId="10100" xr:uid="{08E86553-862B-4BF2-9FEE-FE6468F90A86}"/>
    <cellStyle name="40% - Dekorfärg1 53 3" xfId="10101" xr:uid="{9B3A7DDC-4DA7-461A-A747-640539269F91}"/>
    <cellStyle name="40% - Dekorfärg1 53_CASH 8000" xfId="45050" xr:uid="{CC04830E-AC25-46E5-AC8F-BD954459AEA4}"/>
    <cellStyle name="40% - Dekorfärg1 54" xfId="10102" xr:uid="{1DF34E86-22AF-415A-BE7D-AB6A1071A2E0}"/>
    <cellStyle name="40% - Dekorfärg1 54 2" xfId="10103" xr:uid="{05592151-ECB4-43ED-9D98-2D026F96D994}"/>
    <cellStyle name="40% - Dekorfärg1 54 3" xfId="10104" xr:uid="{01492163-62F1-421B-993F-565A7F16D928}"/>
    <cellStyle name="40% - Dekorfärg1 54_CASH 8000" xfId="45051" xr:uid="{755DF72C-7530-400F-9BDD-E103A40513AC}"/>
    <cellStyle name="40% - Dekorfärg1 55" xfId="10105" xr:uid="{08AAE809-1856-435E-AF7A-63F6588654CE}"/>
    <cellStyle name="40% - Dekorfärg1 55 2" xfId="10106" xr:uid="{220FF456-0AC3-4931-B72A-B948B02A964E}"/>
    <cellStyle name="40% - Dekorfärg1 55 3" xfId="10107" xr:uid="{01141ED5-7D74-4E67-809A-D39EA9FFAD7A}"/>
    <cellStyle name="40% - Dekorfärg1 55_CASH 8000" xfId="45052" xr:uid="{992CE544-F459-4366-AC37-6973DFCA45D8}"/>
    <cellStyle name="40% - Dekorfärg1 56" xfId="10108" xr:uid="{DA92834C-F98C-4470-8BE6-3D6CF0571B90}"/>
    <cellStyle name="40% - Dekorfärg1 56 2" xfId="10109" xr:uid="{934D4845-DB22-4B00-9EB3-C4C15D44F836}"/>
    <cellStyle name="40% - Dekorfärg1 56 3" xfId="10110" xr:uid="{2219522E-B2E7-4257-B485-E31473E0C7A4}"/>
    <cellStyle name="40% - Dekorfärg1 56_CASH 8000" xfId="45053" xr:uid="{614D357F-4C63-46A7-9F3A-FA583EEAEA38}"/>
    <cellStyle name="40% - Dekorfärg1 57" xfId="10111" xr:uid="{34D8D150-FAB5-4433-9B9C-AE20A5EAA258}"/>
    <cellStyle name="40% - Dekorfärg1 57 2" xfId="10112" xr:uid="{90198A3F-9778-4D92-A4F3-5A591265B658}"/>
    <cellStyle name="40% - Dekorfärg1 57 3" xfId="10113" xr:uid="{087962B4-8BC9-424D-A622-BCB554A2CEF4}"/>
    <cellStyle name="40% - Dekorfärg1 57_CASH 8000" xfId="45054" xr:uid="{E80BAC33-F506-45E3-8D95-702DECEE8EFF}"/>
    <cellStyle name="40% - Dekorfärg1 58" xfId="10114" xr:uid="{A60D01BE-C9FA-4170-8695-F44C0F92CDCA}"/>
    <cellStyle name="40% - Dekorfärg1 58 2" xfId="10115" xr:uid="{D0301E91-8FB5-4048-9BC2-EF35255E0F06}"/>
    <cellStyle name="40% - Dekorfärg1 58 3" xfId="10116" xr:uid="{19C9DBA0-5585-402D-84A7-77E295D356F3}"/>
    <cellStyle name="40% - Dekorfärg1 58_CASH 8000" xfId="45055" xr:uid="{88AED27A-8452-40D7-9EA5-C82E07180671}"/>
    <cellStyle name="40% - Dekorfärg1 59" xfId="10117" xr:uid="{D6854445-DDD0-44E8-BC33-9E6ACE7F4D37}"/>
    <cellStyle name="40% - Dekorfärg1 59 2" xfId="10118" xr:uid="{A4765F6D-48A2-402F-8BA2-4A6D8AA94BC5}"/>
    <cellStyle name="40% - Dekorfärg1 59 3" xfId="10119" xr:uid="{573A3442-C7F9-455F-AADF-27D176C800F5}"/>
    <cellStyle name="40% - Dekorfärg1 59_CASH 8000" xfId="45056" xr:uid="{660EB336-19B7-4C46-96B2-C5D9AE28EEA9}"/>
    <cellStyle name="40% - Dekorfärg1 6" xfId="10120" xr:uid="{6974CA46-4AD8-47CF-BA82-C8C7A181C739}"/>
    <cellStyle name="40% - Dekorfärg1 6 10" xfId="35089" xr:uid="{FF640FEA-AC0B-43B3-861F-012C7859402D}"/>
    <cellStyle name="40% - Dekorfärg1 6 2" xfId="10121" xr:uid="{FD8CE24A-6386-4C06-9DF1-CA44F247FDB1}"/>
    <cellStyle name="40% - Dekorfärg1 6 2 2" xfId="10122" xr:uid="{E39DB86D-E32B-4E48-9FEA-6077CB534F79}"/>
    <cellStyle name="40% - Dekorfärg1 6 2 2 2" xfId="10123" xr:uid="{FD78AE18-E305-43E7-BE1B-049F80F63FD7}"/>
    <cellStyle name="40% - Dekorfärg1 6 2 2 2 2" xfId="37492" xr:uid="{CBC387BE-3E8A-460B-9803-972E03F17494}"/>
    <cellStyle name="40% - Dekorfärg1 6 2 2 2_Apart tables" xfId="49978" xr:uid="{60AB77C9-B4F1-4DF9-90D2-2C1DCF6EEF2E}"/>
    <cellStyle name="40% - Dekorfärg1 6 2 2 3" xfId="31998" xr:uid="{818103A6-0EC0-4FC9-8D24-E05A2A6C71AF}"/>
    <cellStyle name="40% - Dekorfärg1 6 2 2 4" xfId="37491" xr:uid="{D648B9CB-E94C-455C-94FD-92F12146090A}"/>
    <cellStyle name="40% - Dekorfärg1 6 2 2_3. Loans" xfId="10124" xr:uid="{90F31A39-F2E3-4476-A430-C69A5A48F0BD}"/>
    <cellStyle name="40% - Dekorfärg1 6 2 3" xfId="10125" xr:uid="{E13E0DE8-2CAB-47C5-9A3E-3C2BF7DD0543}"/>
    <cellStyle name="40% - Dekorfärg1 6 2 3 2" xfId="10126" xr:uid="{22B854EF-CEC8-4E57-8A13-531A63E7811E}"/>
    <cellStyle name="40% - Dekorfärg1 6 2 3 2 2" xfId="37494" xr:uid="{3310A69C-A7A4-49DF-A0E2-B36AD6DA8C0E}"/>
    <cellStyle name="40% - Dekorfärg1 6 2 3 2_Apart tables" xfId="49979" xr:uid="{C875AA03-3399-4595-A42C-198536C21E35}"/>
    <cellStyle name="40% - Dekorfärg1 6 2 3 3" xfId="37493" xr:uid="{C745D8FE-EA0C-4EAE-8723-AA1F9A29AC38}"/>
    <cellStyle name="40% - Dekorfärg1 6 2 3_3. Loans" xfId="10127" xr:uid="{4CB5C694-DA13-415A-A4C4-0AD2B837A0A6}"/>
    <cellStyle name="40% - Dekorfärg1 6 2 4" xfId="10128" xr:uid="{EEBE2FEC-DD36-468E-9DB3-BFDE757C92DF}"/>
    <cellStyle name="40% - Dekorfärg1 6 2 4 2" xfId="37495" xr:uid="{AFEBB199-66CB-488D-B180-2E3A5C866BFA}"/>
    <cellStyle name="40% - Dekorfärg1 6 2 4_Apart tables" xfId="49980" xr:uid="{9CADDBE2-799D-4BDB-B773-A1A5365B631A}"/>
    <cellStyle name="40% - Dekorfärg1 6 2 5" xfId="10129" xr:uid="{E3AD76E6-C78C-4563-AC4C-1085BADB7C85}"/>
    <cellStyle name="40% - Dekorfärg1 6 2 5 2" xfId="37496" xr:uid="{B907B2C9-60FF-48E0-B40E-CECEFAE54A9E}"/>
    <cellStyle name="40% - Dekorfärg1 6 2 5_Apart tables" xfId="49981" xr:uid="{AA3CA334-2035-4A38-A6AB-D0D9EF1B8A62}"/>
    <cellStyle name="40% - Dekorfärg1 6 2 6" xfId="31999" xr:uid="{02F04FB7-C138-4A29-863B-F7E646A29499}"/>
    <cellStyle name="40% - Dekorfärg1 6 2 7" xfId="35090" xr:uid="{CE428EA4-B22B-4AF6-86E9-93A392A150D9}"/>
    <cellStyle name="40% - Dekorfärg1 6 2 8" xfId="39447" xr:uid="{C9C27086-DF69-4860-A42E-C0F569768BA3}"/>
    <cellStyle name="40% - Dekorfärg1 6 2_3. Loans" xfId="10130" xr:uid="{1E68B677-BE52-408C-9BB1-881A6651C7E9}"/>
    <cellStyle name="40% - Dekorfärg1 6 3" xfId="10131" xr:uid="{5132F016-BFB4-441B-8C05-AB20980A89F5}"/>
    <cellStyle name="40% - Dekorfärg1 6 3 2" xfId="10132" xr:uid="{F8084948-C0E9-4337-8B97-83A6B5BEE9C8}"/>
    <cellStyle name="40% - Dekorfärg1 6 3 2 2" xfId="10133" xr:uid="{AC741C8E-BD01-4306-939B-E1A4D255603F}"/>
    <cellStyle name="40% - Dekorfärg1 6 3 2 2 2" xfId="37499" xr:uid="{B1E04FF1-85FE-4D25-9F8F-2829FF098839}"/>
    <cellStyle name="40% - Dekorfärg1 6 3 2 2_Apart tables" xfId="49982" xr:uid="{C24CF6BC-31B4-4C9C-9FA9-BA6C391D1359}"/>
    <cellStyle name="40% - Dekorfärg1 6 3 2 3" xfId="37498" xr:uid="{5716C650-E26C-449D-94EA-93ABF64F8D2F}"/>
    <cellStyle name="40% - Dekorfärg1 6 3 2_3. Loans" xfId="10134" xr:uid="{E06A03D7-21C5-4500-BDE5-3667E6F43483}"/>
    <cellStyle name="40% - Dekorfärg1 6 3 3" xfId="10135" xr:uid="{E391FEEF-E04B-426E-B937-C4B7C235AC18}"/>
    <cellStyle name="40% - Dekorfärg1 6 3 3 2" xfId="37500" xr:uid="{4FF024B6-2AC6-4A85-8B51-DB408FAC49F7}"/>
    <cellStyle name="40% - Dekorfärg1 6 3 3_Apart tables" xfId="49983" xr:uid="{D29EA5A5-18CA-43A2-A0C2-A16CE79565E5}"/>
    <cellStyle name="40% - Dekorfärg1 6 3 4" xfId="32000" xr:uid="{94E7251B-0F6E-460D-812D-6C1B5B9B34A1}"/>
    <cellStyle name="40% - Dekorfärg1 6 3 5" xfId="37497" xr:uid="{A5E2B8F0-3678-4B46-AD05-7E40D76F138E}"/>
    <cellStyle name="40% - Dekorfärg1 6 3_3. Loans" xfId="10136" xr:uid="{155050D2-1E49-48A3-96D1-A26DA3EC8FBF}"/>
    <cellStyle name="40% - Dekorfärg1 6 4" xfId="10137" xr:uid="{74D2BA97-F0DE-4591-A570-4E849A5F9713}"/>
    <cellStyle name="40% - Dekorfärg1 6 4 2" xfId="10138" xr:uid="{269447CF-E16F-41C7-A72F-3DC2A1F19A81}"/>
    <cellStyle name="40% - Dekorfärg1 6 4 2 2" xfId="37502" xr:uid="{E91AFBCB-58CC-4F82-940F-BDDF223CC761}"/>
    <cellStyle name="40% - Dekorfärg1 6 4 2_Apart tables" xfId="49984" xr:uid="{0557EE1E-F1CF-4270-A1BB-EBD064C1D7FD}"/>
    <cellStyle name="40% - Dekorfärg1 6 4 3" xfId="10139" xr:uid="{9BC5FE2E-5CBC-4D7B-AD1E-6D0903003A16}"/>
    <cellStyle name="40% - Dekorfärg1 6 4 4" xfId="37501" xr:uid="{47E6B73C-8568-419F-9321-FF9AECC418DD}"/>
    <cellStyle name="40% - Dekorfärg1 6 4_3. Loans" xfId="10140" xr:uid="{15FBE9AB-77E7-43F5-99C6-46A5CCAD6F2E}"/>
    <cellStyle name="40% - Dekorfärg1 6 5" xfId="10141" xr:uid="{1B9DABC5-9538-4EF4-9410-ADB442E86310}"/>
    <cellStyle name="40% - Dekorfärg1 6 5 2" xfId="10142" xr:uid="{A6882EF8-485A-4C01-867E-13BCF8385477}"/>
    <cellStyle name="40% - Dekorfärg1 6 5 3" xfId="10143" xr:uid="{5CC38220-C5BF-4533-B377-EA1E0B8E613E}"/>
    <cellStyle name="40% - Dekorfärg1 6 5 4" xfId="37503" xr:uid="{E85A190A-D6D7-4C47-97BC-1A2ECA539D97}"/>
    <cellStyle name="40% - Dekorfärg1 6 5_3. Loans" xfId="10144" xr:uid="{CF5A3786-0E81-493F-BBE3-0F295202F9F7}"/>
    <cellStyle name="40% - Dekorfärg1 6 6" xfId="10145" xr:uid="{D19848A4-F750-4F9F-9BE7-F95C0ED91EDC}"/>
    <cellStyle name="40% - Dekorfärg1 6 6 2" xfId="10146" xr:uid="{C27F8432-CC98-40F2-B18A-36D7DFAD2D89}"/>
    <cellStyle name="40% - Dekorfärg1 6 6 3" xfId="10147" xr:uid="{773741EC-DCFA-4CB6-A525-15CC28ACC8D9}"/>
    <cellStyle name="40% - Dekorfärg1 6 6 4" xfId="37504" xr:uid="{91AA73A9-008A-4DA9-9B68-A29C2B23A848}"/>
    <cellStyle name="40% - Dekorfärg1 6 6_3. Loans" xfId="10148" xr:uid="{1F2CEEDB-BCC9-4400-A7DE-3A5AB12B61DD}"/>
    <cellStyle name="40% - Dekorfärg1 6 7" xfId="10149" xr:uid="{6FC96092-B61C-446A-A20C-2B53EFEF0727}"/>
    <cellStyle name="40% - Dekorfärg1 6 7 2" xfId="10150" xr:uid="{CB7E13D9-037D-4211-8831-F7378878E9C9}"/>
    <cellStyle name="40% - Dekorfärg1 6 7 2 2" xfId="32001" xr:uid="{6F803C47-BB1E-4EE7-ADCC-020BBC91A81E}"/>
    <cellStyle name="40% - Dekorfärg1 6 7 3" xfId="10151" xr:uid="{325DA0DD-2C26-4ADE-80C0-1D431115E2A9}"/>
    <cellStyle name="40% - Dekorfärg1 6 7 4" xfId="32002" xr:uid="{B5804212-8241-4CF7-933B-6B4F19DF0C17}"/>
    <cellStyle name="40% - Dekorfärg1 6 7_CASH 8000" xfId="45057" xr:uid="{7447FE9B-396C-4E1C-AC70-D4705B11379A}"/>
    <cellStyle name="40% - Dekorfärg1 6 8" xfId="10152" xr:uid="{F4ACCDDB-EF42-4FB8-98B3-6B0C4A1C4B3A}"/>
    <cellStyle name="40% - Dekorfärg1 6 9" xfId="10153" xr:uid="{CC5503BE-42D4-4A55-B07A-42B07A42293A}"/>
    <cellStyle name="40% - Dekorfärg1 6_3. Loans" xfId="10154" xr:uid="{DCD36C36-B9E3-4E80-8C32-6D58E402D267}"/>
    <cellStyle name="40% - Dekorfärg1 60" xfId="10155" xr:uid="{AE7315EA-6986-410D-B753-E315933ABA6A}"/>
    <cellStyle name="40% - Dekorfärg1 60 2" xfId="10156" xr:uid="{5A3FF2C8-7F73-4453-8449-DAB15543153F}"/>
    <cellStyle name="40% - Dekorfärg1 60 3" xfId="10157" xr:uid="{88709D42-7C03-4EB1-BFB3-D3EAB276BBCF}"/>
    <cellStyle name="40% - Dekorfärg1 60_CASH 8000" xfId="45058" xr:uid="{64968D6D-474F-4D90-A818-4955C996C898}"/>
    <cellStyle name="40% - Dekorfärg1 61" xfId="10158" xr:uid="{BF8958BF-7855-4EE3-8AA1-55B1A6B2DE34}"/>
    <cellStyle name="40% - Dekorfärg1 61 2" xfId="10159" xr:uid="{634672CB-3CDC-4010-BDB8-52992514CB0F}"/>
    <cellStyle name="40% - Dekorfärg1 61 3" xfId="10160" xr:uid="{9DDC0F29-375D-479B-808D-BBB46A98C8D0}"/>
    <cellStyle name="40% - Dekorfärg1 61_CASH 8000" xfId="45059" xr:uid="{121B1847-43E5-4A51-9EE3-60EF0D8EFEB3}"/>
    <cellStyle name="40% - Dekorfärg1 62" xfId="10161" xr:uid="{49A1D783-9618-4D76-A678-822DBCF044F0}"/>
    <cellStyle name="40% - Dekorfärg1 62 2" xfId="10162" xr:uid="{EA454F21-DCA0-4AE0-B45F-243D1DF39AEF}"/>
    <cellStyle name="40% - Dekorfärg1 62 3" xfId="10163" xr:uid="{4A60D048-BD71-4F44-B36E-A91AAABE95B1}"/>
    <cellStyle name="40% - Dekorfärg1 62_CASH 8000" xfId="45060" xr:uid="{ED04B1F8-E904-425A-9B65-62CA63E87CCE}"/>
    <cellStyle name="40% - Dekorfärg1 63" xfId="10164" xr:uid="{31D7F475-E943-43D3-895F-2C15190DC3E7}"/>
    <cellStyle name="40% - Dekorfärg1 63 2" xfId="10165" xr:uid="{8A1CC10E-28C0-427C-9923-F9E9FB56E3D5}"/>
    <cellStyle name="40% - Dekorfärg1 63 3" xfId="10166" xr:uid="{0EFD1A94-1222-4F8F-B8BE-0F5C5DE1EDEB}"/>
    <cellStyle name="40% - Dekorfärg1 63_EQL_AAL" xfId="31214" xr:uid="{07E1947C-8E15-4584-986C-161D42C8E611}"/>
    <cellStyle name="40% - Dekorfärg1 64" xfId="10167" xr:uid="{7F610A51-DCC3-416B-B438-00A442BB38B0}"/>
    <cellStyle name="40% - Dekorfärg1 65" xfId="10168" xr:uid="{21F47538-472A-4861-B2C8-4C1C0E3F1B7A}"/>
    <cellStyle name="40% - Dekorfärg1 66" xfId="10169" xr:uid="{E4A3C98B-CBB2-40AE-9A03-F93870D5711C}"/>
    <cellStyle name="40% - Dekorfärg1 67" xfId="10170" xr:uid="{713F7E73-FBF5-4B53-A54C-25E7B1BA98F7}"/>
    <cellStyle name="40% - Dekorfärg1 68" xfId="10171" xr:uid="{C03E64D1-0565-4D45-83F3-33DDD913D3FD}"/>
    <cellStyle name="40% - Dekorfärg1 69" xfId="10172" xr:uid="{58805E21-3D1D-4A87-9D96-953DAD94C85B}"/>
    <cellStyle name="40% - Dekorfärg1 7" xfId="10173" xr:uid="{79C34630-FEBD-4FC7-B81A-B12ECD4F202E}"/>
    <cellStyle name="40% - Dekorfärg1 7 10" xfId="35091" xr:uid="{CFCE6067-61A8-4B39-B404-CB9F9B89B927}"/>
    <cellStyle name="40% - Dekorfärg1 7 2" xfId="10174" xr:uid="{0BB1799B-69DC-4F0E-9541-B10D8256A76D}"/>
    <cellStyle name="40% - Dekorfärg1 7 2 2" xfId="10175" xr:uid="{8633AEDE-9877-46A6-B33C-4932B25E50A6}"/>
    <cellStyle name="40% - Dekorfärg1 7 2 2 2" xfId="10176" xr:uid="{9061EAC4-C38E-44BF-912B-3DA62D4F7AB8}"/>
    <cellStyle name="40% - Dekorfärg1 7 2 2 2 2" xfId="37506" xr:uid="{2BB90107-A786-473B-A803-633EF50DD8DC}"/>
    <cellStyle name="40% - Dekorfärg1 7 2 2 2_Apart tables" xfId="49985" xr:uid="{72A6CCCE-E2C4-4D74-936C-50EB5BA7642A}"/>
    <cellStyle name="40% - Dekorfärg1 7 2 2 3" xfId="32003" xr:uid="{9B5A391B-8001-4BFF-A040-E664A6B47082}"/>
    <cellStyle name="40% - Dekorfärg1 7 2 2 4" xfId="37505" xr:uid="{19B15A45-6217-4215-8DC1-ABD903595AAE}"/>
    <cellStyle name="40% - Dekorfärg1 7 2 2_3. Loans" xfId="10177" xr:uid="{01D88B7C-7B8B-4242-AA09-2F210D5FD0F4}"/>
    <cellStyle name="40% - Dekorfärg1 7 2 3" xfId="10178" xr:uid="{B47BF34A-DF36-4837-8514-2391E2E66E90}"/>
    <cellStyle name="40% - Dekorfärg1 7 2 3 2" xfId="10179" xr:uid="{F856BD66-B814-4CCA-B228-D25C07B78AA8}"/>
    <cellStyle name="40% - Dekorfärg1 7 2 3 2 2" xfId="37508" xr:uid="{126CF3C0-AF3D-488B-9D4D-9BAB43733559}"/>
    <cellStyle name="40% - Dekorfärg1 7 2 3 2_Apart tables" xfId="49986" xr:uid="{B1FE6608-563C-41C5-8E38-E999042C65DD}"/>
    <cellStyle name="40% - Dekorfärg1 7 2 3 3" xfId="37507" xr:uid="{907CB1D0-070E-4809-BF47-D156C6318B77}"/>
    <cellStyle name="40% - Dekorfärg1 7 2 3_3. Loans" xfId="10180" xr:uid="{ABDF275A-82B8-43A9-934C-E7727DA136C6}"/>
    <cellStyle name="40% - Dekorfärg1 7 2 4" xfId="10181" xr:uid="{54E952EC-4943-4668-AB3D-938F87EB7521}"/>
    <cellStyle name="40% - Dekorfärg1 7 2 4 2" xfId="37509" xr:uid="{2D4E0A90-C6F2-463E-B2C5-B3CC6E6F7121}"/>
    <cellStyle name="40% - Dekorfärg1 7 2 4_Apart tables" xfId="49987" xr:uid="{C1659181-6974-4799-B789-9F555BE1E218}"/>
    <cellStyle name="40% - Dekorfärg1 7 2 5" xfId="10182" xr:uid="{22DD35C4-CE80-4C8C-9711-83A4EDED0F57}"/>
    <cellStyle name="40% - Dekorfärg1 7 2 5 2" xfId="37510" xr:uid="{7695742D-4FC7-4430-A6C2-A33CDCFAD5C4}"/>
    <cellStyle name="40% - Dekorfärg1 7 2 5_Apart tables" xfId="49988" xr:uid="{2BFD0DB1-73AB-4DC6-8F01-E36E3C4905F7}"/>
    <cellStyle name="40% - Dekorfärg1 7 2 6" xfId="32004" xr:uid="{1B47D08F-97A8-4AB3-B064-A6977ED8C1F8}"/>
    <cellStyle name="40% - Dekorfärg1 7 2 7" xfId="35092" xr:uid="{BDE594F9-E57F-425A-B922-32486C4743A7}"/>
    <cellStyle name="40% - Dekorfärg1 7 2 8" xfId="39446" xr:uid="{8A892E99-75DC-43D0-8583-2EAC99A308BB}"/>
    <cellStyle name="40% - Dekorfärg1 7 2_3. Loans" xfId="10183" xr:uid="{30002030-0086-4039-905F-D27717BB1F79}"/>
    <cellStyle name="40% - Dekorfärg1 7 3" xfId="10184" xr:uid="{3C8B409E-ABD7-41EF-B55D-D8B1A7CE91C7}"/>
    <cellStyle name="40% - Dekorfärg1 7 3 2" xfId="10185" xr:uid="{82A786FE-0683-49D4-80E3-FBA476B06978}"/>
    <cellStyle name="40% - Dekorfärg1 7 3 2 2" xfId="10186" xr:uid="{2AE60395-4E5F-4115-A73B-3EFCAA2ECB22}"/>
    <cellStyle name="40% - Dekorfärg1 7 3 2 2 2" xfId="37513" xr:uid="{DAA44094-9826-4F27-9EE6-4212214E83E5}"/>
    <cellStyle name="40% - Dekorfärg1 7 3 2 2_Apart tables" xfId="49989" xr:uid="{A7EE7FD7-E9BD-4D16-860C-B8284271A0A4}"/>
    <cellStyle name="40% - Dekorfärg1 7 3 2 3" xfId="37512" xr:uid="{2D967E99-EB6C-4EEC-AAA3-A5879CFEAE8C}"/>
    <cellStyle name="40% - Dekorfärg1 7 3 2_3. Loans" xfId="10187" xr:uid="{FFB50057-56A6-4B9C-B15A-1048D75F5A57}"/>
    <cellStyle name="40% - Dekorfärg1 7 3 3" xfId="10188" xr:uid="{8342892F-55C9-4750-8CD2-C96CAE5B418B}"/>
    <cellStyle name="40% - Dekorfärg1 7 3 3 2" xfId="37514" xr:uid="{F3269817-E893-44F4-A096-004EC33C4A15}"/>
    <cellStyle name="40% - Dekorfärg1 7 3 3_Apart tables" xfId="49990" xr:uid="{0FDCA3AA-90BA-4A33-9250-F7F80B5BD899}"/>
    <cellStyle name="40% - Dekorfärg1 7 3 4" xfId="32005" xr:uid="{8943C518-74A7-4B5C-A71E-8B9276D66EE2}"/>
    <cellStyle name="40% - Dekorfärg1 7 3 5" xfId="37511" xr:uid="{6D49703F-AA37-4A87-AAB6-8B8704C49820}"/>
    <cellStyle name="40% - Dekorfärg1 7 3_3. Loans" xfId="10189" xr:uid="{C2076BD4-DCAF-4BCA-8F2C-457AE4CDC636}"/>
    <cellStyle name="40% - Dekorfärg1 7 4" xfId="10190" xr:uid="{BCB544FD-BB16-4317-B95E-1E965DF0A8E8}"/>
    <cellStyle name="40% - Dekorfärg1 7 4 2" xfId="10191" xr:uid="{87129B48-F0FB-4D50-9A52-E58C219DDE81}"/>
    <cellStyle name="40% - Dekorfärg1 7 4 2 2" xfId="37516" xr:uid="{4B1E4B8C-2CA0-4BDD-B2FD-06062C8D7FDE}"/>
    <cellStyle name="40% - Dekorfärg1 7 4 2_Apart tables" xfId="49991" xr:uid="{7A0E51FF-B6CF-4460-B3C8-233B87907061}"/>
    <cellStyle name="40% - Dekorfärg1 7 4 3" xfId="10192" xr:uid="{696F3D0E-078C-4F53-B9AF-0FB50F1F4CAC}"/>
    <cellStyle name="40% - Dekorfärg1 7 4 4" xfId="37515" xr:uid="{A1326C0C-E134-4E3C-8849-55EEDB820EE9}"/>
    <cellStyle name="40% - Dekorfärg1 7 4_3. Loans" xfId="10193" xr:uid="{096B4F57-1E06-4B37-92F0-FD2B08702E72}"/>
    <cellStyle name="40% - Dekorfärg1 7 5" xfId="10194" xr:uid="{567E9097-5B77-43F8-915A-396556A1B258}"/>
    <cellStyle name="40% - Dekorfärg1 7 5 2" xfId="10195" xr:uid="{4477DE5F-9A07-48D1-814C-93E83672D2DD}"/>
    <cellStyle name="40% - Dekorfärg1 7 5 3" xfId="10196" xr:uid="{F1CDBA3F-31D6-45C3-ABFE-CE9744B2EF5B}"/>
    <cellStyle name="40% - Dekorfärg1 7 5 4" xfId="37517" xr:uid="{C32BC568-6360-4F17-986A-89055DFD2CB3}"/>
    <cellStyle name="40% - Dekorfärg1 7 5_3. Loans" xfId="10197" xr:uid="{03D1BB8A-4266-44BA-B632-DAFCB4115822}"/>
    <cellStyle name="40% - Dekorfärg1 7 6" xfId="10198" xr:uid="{ABB01FB4-5023-40F7-9DFC-A12E8CBF33DD}"/>
    <cellStyle name="40% - Dekorfärg1 7 6 2" xfId="10199" xr:uid="{568DDFA9-2979-4E77-9D62-2A01B349BA67}"/>
    <cellStyle name="40% - Dekorfärg1 7 6 3" xfId="10200" xr:uid="{3F3FA0F4-723D-4D39-BFA2-95CCD901E374}"/>
    <cellStyle name="40% - Dekorfärg1 7 6 4" xfId="37518" xr:uid="{6F5D9C17-9A26-437E-AAA2-95EF108951AB}"/>
    <cellStyle name="40% - Dekorfärg1 7 6_3. Loans" xfId="10201" xr:uid="{9DE60858-60A5-439B-A9D6-3C1FB21C45D5}"/>
    <cellStyle name="40% - Dekorfärg1 7 7" xfId="10202" xr:uid="{DAE4C852-1B28-4771-A332-0AB1D357BBB8}"/>
    <cellStyle name="40% - Dekorfärg1 7 7 2" xfId="10203" xr:uid="{B976BE2A-A641-479A-98F0-AB41DC37317D}"/>
    <cellStyle name="40% - Dekorfärg1 7 7 3" xfId="10204" xr:uid="{E120711A-7BF6-4207-AC42-D428F7703886}"/>
    <cellStyle name="40% - Dekorfärg1 7 7 4" xfId="32006" xr:uid="{9A9E13DE-5D0E-415C-97B3-11EC99D33EC5}"/>
    <cellStyle name="40% - Dekorfärg1 7 7_EQL_AAL" xfId="31215" xr:uid="{71E41BC6-DC36-49F3-9F1D-FD9C959AE2DB}"/>
    <cellStyle name="40% - Dekorfärg1 7 8" xfId="10205" xr:uid="{5C3A084C-3BB1-4332-9131-4D80CDE9EBA6}"/>
    <cellStyle name="40% - Dekorfärg1 7 9" xfId="10206" xr:uid="{1A69E844-BFBB-454E-BFD8-CEA566DF96A6}"/>
    <cellStyle name="40% - Dekorfärg1 7_3. Loans" xfId="10207" xr:uid="{A117A733-F6AD-494F-96E9-D229278B3470}"/>
    <cellStyle name="40% - Dekorfärg1 70" xfId="10208" xr:uid="{EB6EA6BA-9050-420F-B39D-C3A7DFA53C1A}"/>
    <cellStyle name="40% - Dekorfärg1 71" xfId="10209" xr:uid="{FA5E1A0F-C44E-4434-9B77-517C58A746AA}"/>
    <cellStyle name="40% - Dekorfärg1 72" xfId="10210" xr:uid="{937AE666-6B32-4F4F-B5F8-200AFE04BF20}"/>
    <cellStyle name="40% - Dekorfärg1 73" xfId="10211" xr:uid="{95C5BD04-D195-4044-9AC5-E0B89C6546F4}"/>
    <cellStyle name="40% - Dekorfärg1 74" xfId="10212" xr:uid="{4BDCEB40-4372-4EC3-8E14-19920A04662F}"/>
    <cellStyle name="40% - Dekorfärg1 75" xfId="10213" xr:uid="{D33F1659-29BC-448B-978E-F9F70302AD63}"/>
    <cellStyle name="40% - Dekorfärg1 75 2" xfId="10214" xr:uid="{1B84796A-FDD2-4743-B427-4266A6E66B21}"/>
    <cellStyle name="40% - Dekorfärg1 75_EQL_AAL" xfId="31216" xr:uid="{36AC8549-0A0C-48B6-86A6-982583C5955C}"/>
    <cellStyle name="40% - Dekorfärg1 76" xfId="10215" xr:uid="{CB7C4125-7EF2-4734-936A-09EA81689A65}"/>
    <cellStyle name="40% - Dekorfärg1 76 2" xfId="10216" xr:uid="{068E690C-CA6F-4C8D-B60D-CD77558750F1}"/>
    <cellStyle name="40% - Dekorfärg1 76_EQL_AAL" xfId="31217" xr:uid="{9B378334-50F1-4484-8FA0-0047FA8DF6D2}"/>
    <cellStyle name="40% - Dekorfärg1 77" xfId="10217" xr:uid="{D3920E1E-0AA5-479B-A2FE-3F092787803B}"/>
    <cellStyle name="40% - Dekorfärg1 78" xfId="10218" xr:uid="{0AC26224-2662-4FE6-9A27-065A2F9EA3EA}"/>
    <cellStyle name="40% - Dekorfärg1 79" xfId="44673" xr:uid="{EBB6E58C-46FE-4E6F-A1FB-2206046677BD}"/>
    <cellStyle name="40% - Dekorfärg1 8" xfId="10219" xr:uid="{BDF0D9DF-6DDB-4AF3-876B-82349C89BCA8}"/>
    <cellStyle name="40% - Dekorfärg1 8 10" xfId="35093" xr:uid="{234C1723-522B-4FA1-923D-2DE2AFE094A7}"/>
    <cellStyle name="40% - Dekorfärg1 8 2" xfId="10220" xr:uid="{D6414C1E-B987-47FE-8E88-AC394D1848D2}"/>
    <cellStyle name="40% - Dekorfärg1 8 2 2" xfId="10221" xr:uid="{4B59B2F8-AFFD-4AE9-80CA-6DDFCF05E28A}"/>
    <cellStyle name="40% - Dekorfärg1 8 2 2 2" xfId="10222" xr:uid="{CCEAA4B6-12F9-4E16-8CBD-DAC6F9B134CA}"/>
    <cellStyle name="40% - Dekorfärg1 8 2 2 2 2" xfId="37520" xr:uid="{4C25D7CD-93AF-4C68-9098-B1B505D18A58}"/>
    <cellStyle name="40% - Dekorfärg1 8 2 2 2_Apart tables" xfId="49992" xr:uid="{4B460CD8-8DF3-4DDB-80BE-32830416BDCF}"/>
    <cellStyle name="40% - Dekorfärg1 8 2 2 3" xfId="32007" xr:uid="{40DE076A-0823-4729-B74C-09CC2583276D}"/>
    <cellStyle name="40% - Dekorfärg1 8 2 2 4" xfId="37519" xr:uid="{561DEFCD-64FF-47FC-8228-22E28BDB4CA5}"/>
    <cellStyle name="40% - Dekorfärg1 8 2 2_3. Loans" xfId="10223" xr:uid="{1D66EC82-87F0-4CA2-AEDA-C7421A7BE134}"/>
    <cellStyle name="40% - Dekorfärg1 8 2 3" xfId="10224" xr:uid="{91B8F9BD-DD0A-4EA7-98F0-4FBE05E2AF46}"/>
    <cellStyle name="40% - Dekorfärg1 8 2 3 2" xfId="10225" xr:uid="{01096231-A6EC-4BC8-A3C8-7F4ED6919B89}"/>
    <cellStyle name="40% - Dekorfärg1 8 2 3 2 2" xfId="37522" xr:uid="{DFD4B7EB-02AC-4198-BAF1-2AB5E4C66E1A}"/>
    <cellStyle name="40% - Dekorfärg1 8 2 3 2_Apart tables" xfId="49993" xr:uid="{389A8C11-ED0E-4215-A9BA-865323DB47CE}"/>
    <cellStyle name="40% - Dekorfärg1 8 2 3 3" xfId="37521" xr:uid="{0FF001B0-7AB8-4AE2-A123-52D3AAC9FCB8}"/>
    <cellStyle name="40% - Dekorfärg1 8 2 3_3. Loans" xfId="10226" xr:uid="{DF73067B-7B8E-4F9A-B7BA-C0AB55FC90F9}"/>
    <cellStyle name="40% - Dekorfärg1 8 2 4" xfId="10227" xr:uid="{CDFEADB1-C580-4DC6-9A14-57F91D80EBAB}"/>
    <cellStyle name="40% - Dekorfärg1 8 2 4 2" xfId="37523" xr:uid="{D1A757ED-8EBB-42E1-9BCC-9430FCAFB865}"/>
    <cellStyle name="40% - Dekorfärg1 8 2 4_Apart tables" xfId="49994" xr:uid="{2F24AFA9-099F-46D9-B1FE-61F7F774FD9F}"/>
    <cellStyle name="40% - Dekorfärg1 8 2 5" xfId="10228" xr:uid="{973209EC-F861-4496-8BF9-E2036BC6A1D2}"/>
    <cellStyle name="40% - Dekorfärg1 8 2 5 2" xfId="37524" xr:uid="{F6DC09F0-13DE-4B67-9511-F22A5937FD3E}"/>
    <cellStyle name="40% - Dekorfärg1 8 2 5_Apart tables" xfId="49995" xr:uid="{E6C68209-0268-43BD-A471-BD2EC409261B}"/>
    <cellStyle name="40% - Dekorfärg1 8 2 6" xfId="32008" xr:uid="{FE6A0843-F1FA-440E-B7E6-F13C8B599D79}"/>
    <cellStyle name="40% - Dekorfärg1 8 2 7" xfId="35094" xr:uid="{B5854722-A497-426F-A796-2338DD86A282}"/>
    <cellStyle name="40% - Dekorfärg1 8 2 8" xfId="39445" xr:uid="{5400FDCD-1B96-4A07-A6C4-0AE49157A068}"/>
    <cellStyle name="40% - Dekorfärg1 8 2_3. Loans" xfId="10229" xr:uid="{F9D7733C-0163-467F-A144-DB5917A6B19C}"/>
    <cellStyle name="40% - Dekorfärg1 8 3" xfId="10230" xr:uid="{8B3ACF07-F22E-467B-B45D-119D9C2611FB}"/>
    <cellStyle name="40% - Dekorfärg1 8 3 2" xfId="10231" xr:uid="{724B86BF-3673-4C67-B650-D8B50461CC80}"/>
    <cellStyle name="40% - Dekorfärg1 8 3 2 2" xfId="10232" xr:uid="{98855A1D-2B12-4B4B-834E-37E095A97590}"/>
    <cellStyle name="40% - Dekorfärg1 8 3 2 2 2" xfId="37527" xr:uid="{31B69D19-26B6-4BA4-A4B4-9FC7F577D1B0}"/>
    <cellStyle name="40% - Dekorfärg1 8 3 2 2_Apart tables" xfId="49996" xr:uid="{43ACD0AB-09CB-4800-A49A-4D031DC0DBF1}"/>
    <cellStyle name="40% - Dekorfärg1 8 3 2 3" xfId="37526" xr:uid="{8079940D-013D-4C87-9078-BF985AEBE493}"/>
    <cellStyle name="40% - Dekorfärg1 8 3 2_3. Loans" xfId="10233" xr:uid="{DFAE6C07-192E-45EB-BD9B-31EBB6201AEC}"/>
    <cellStyle name="40% - Dekorfärg1 8 3 3" xfId="10234" xr:uid="{31838A98-E3CE-4A70-95CF-A79E21E5450E}"/>
    <cellStyle name="40% - Dekorfärg1 8 3 3 2" xfId="37528" xr:uid="{EF4C0DB8-EC2E-44FF-BF64-E7DC71527CE9}"/>
    <cellStyle name="40% - Dekorfärg1 8 3 3_Apart tables" xfId="49997" xr:uid="{2D68640A-6837-4A0C-A31B-27C5A902C3B5}"/>
    <cellStyle name="40% - Dekorfärg1 8 3 4" xfId="32009" xr:uid="{4C999660-4A41-44D6-8B6A-9EF0FCD9794F}"/>
    <cellStyle name="40% - Dekorfärg1 8 3 5" xfId="37525" xr:uid="{614FA77F-5821-4471-969E-07B73C989538}"/>
    <cellStyle name="40% - Dekorfärg1 8 3_3. Loans" xfId="10235" xr:uid="{F3CCA250-0BFE-49CC-8CA1-F736E178301C}"/>
    <cellStyle name="40% - Dekorfärg1 8 4" xfId="10236" xr:uid="{77C95987-3C74-4110-B042-9B1F3010B2D1}"/>
    <cellStyle name="40% - Dekorfärg1 8 4 2" xfId="10237" xr:uid="{54192C8F-934F-4275-BC90-16A4A58DD9B4}"/>
    <cellStyle name="40% - Dekorfärg1 8 4 2 2" xfId="37530" xr:uid="{1E35128A-11F4-43E3-AB55-A1CBAB3C0499}"/>
    <cellStyle name="40% - Dekorfärg1 8 4 2_Apart tables" xfId="49998" xr:uid="{379C7E7D-1768-4B87-ADDF-90E807CE310B}"/>
    <cellStyle name="40% - Dekorfärg1 8 4 3" xfId="10238" xr:uid="{E22066FB-CB8F-488D-8844-64B5CBFEB532}"/>
    <cellStyle name="40% - Dekorfärg1 8 4 4" xfId="37529" xr:uid="{AC0C7C79-9A22-4FB8-B5A2-B5DE57808793}"/>
    <cellStyle name="40% - Dekorfärg1 8 4_3. Loans" xfId="10239" xr:uid="{D9F4123E-1BA2-400D-A416-53C415325449}"/>
    <cellStyle name="40% - Dekorfärg1 8 5" xfId="10240" xr:uid="{669DA87B-E077-4D44-AE6B-18C3C1F4F232}"/>
    <cellStyle name="40% - Dekorfärg1 8 5 2" xfId="10241" xr:uid="{8251B791-F80C-4C9F-A5D3-C37F9AEDE556}"/>
    <cellStyle name="40% - Dekorfärg1 8 5 3" xfId="10242" xr:uid="{0AE03F77-2D93-4AB7-B45B-573DCA5427CA}"/>
    <cellStyle name="40% - Dekorfärg1 8 5 4" xfId="37531" xr:uid="{5FB7CAC0-AC68-4E0B-AEE0-F9CBBAE0D300}"/>
    <cellStyle name="40% - Dekorfärg1 8 5_3. Loans" xfId="10243" xr:uid="{CF5962CD-3A36-49CB-9746-9F74236E59F5}"/>
    <cellStyle name="40% - Dekorfärg1 8 6" xfId="10244" xr:uid="{BD55F17A-2E4E-49C8-8DB0-D5C62CE092E4}"/>
    <cellStyle name="40% - Dekorfärg1 8 6 2" xfId="10245" xr:uid="{C00A6180-208F-4467-8303-A54644AE9DDF}"/>
    <cellStyle name="40% - Dekorfärg1 8 6 3" xfId="10246" xr:uid="{7B934D3B-24CE-4089-BED5-DBB8C70358CD}"/>
    <cellStyle name="40% - Dekorfärg1 8 6 4" xfId="37532" xr:uid="{1241BAC5-B132-467A-BC6A-6A6695CDE0B7}"/>
    <cellStyle name="40% - Dekorfärg1 8 6_3. Loans" xfId="10247" xr:uid="{9E1F8780-3DA5-4FCE-B363-D763A14E3753}"/>
    <cellStyle name="40% - Dekorfärg1 8 7" xfId="10248" xr:uid="{047FA4D8-14B2-4CA8-87AB-C5E37ED166B3}"/>
    <cellStyle name="40% - Dekorfärg1 8 7 2" xfId="10249" xr:uid="{1FB509C4-B4C9-4070-9CF0-4CB1DB3AA61E}"/>
    <cellStyle name="40% - Dekorfärg1 8 7 3" xfId="10250" xr:uid="{7444C627-2478-4DAD-8FB2-124F20B01E81}"/>
    <cellStyle name="40% - Dekorfärg1 8 7 4" xfId="32010" xr:uid="{1E6CE658-6B77-43CB-8249-1F2D4991F51B}"/>
    <cellStyle name="40% - Dekorfärg1 8 7_EQL_AAL" xfId="31218" xr:uid="{CBB156B0-7D52-486A-A4F4-25522AD422A4}"/>
    <cellStyle name="40% - Dekorfärg1 8 8" xfId="10251" xr:uid="{2D02D0C6-5A31-4F48-9ACA-6BD36FF07AC5}"/>
    <cellStyle name="40% - Dekorfärg1 8 9" xfId="10252" xr:uid="{31C2E9CC-C7E4-4845-B01E-A4F05EC89112}"/>
    <cellStyle name="40% - Dekorfärg1 8_3. Loans" xfId="10253" xr:uid="{3E4DB9F5-86BE-4396-A380-F3A24DA9DC97}"/>
    <cellStyle name="40% - Dekorfärg1 80" xfId="44732" xr:uid="{917662DB-67B2-41FB-BCD2-DE568363362C}"/>
    <cellStyle name="40% - Dekorfärg1 81" xfId="44842" xr:uid="{83E56C7A-DE5D-42D5-AE86-E81C6645DD27}"/>
    <cellStyle name="40% - Dekorfärg1 9" xfId="10254" xr:uid="{B8F1AEDE-78AB-4524-851E-BE1A188DAF66}"/>
    <cellStyle name="40% - Dekorfärg1 9 10" xfId="35095" xr:uid="{D86E2157-E607-42F9-A51C-488C90D7AD8A}"/>
    <cellStyle name="40% - Dekorfärg1 9 2" xfId="10255" xr:uid="{3E5767B4-6B85-4503-A110-D787EBBACE03}"/>
    <cellStyle name="40% - Dekorfärg1 9 2 2" xfId="10256" xr:uid="{D5F55A78-324D-475F-B452-C9DA595DF1C8}"/>
    <cellStyle name="40% - Dekorfärg1 9 2 2 2" xfId="10257" xr:uid="{1674CAFB-5DE6-4E06-85D6-C84776701D64}"/>
    <cellStyle name="40% - Dekorfärg1 9 2 2 2 2" xfId="37534" xr:uid="{258DBA8D-CA90-4124-90AB-E6FDD9F5DF04}"/>
    <cellStyle name="40% - Dekorfärg1 9 2 2 2_Apart tables" xfId="49999" xr:uid="{DCC48682-AF45-4CE6-A1C8-7F4929E64D83}"/>
    <cellStyle name="40% - Dekorfärg1 9 2 2 3" xfId="32011" xr:uid="{BFBB7AA0-2D9E-40B8-9F30-04103803D028}"/>
    <cellStyle name="40% - Dekorfärg1 9 2 2 4" xfId="37533" xr:uid="{1C98433B-437A-441A-8DE5-51838A9B573C}"/>
    <cellStyle name="40% - Dekorfärg1 9 2 2_3. Loans" xfId="10258" xr:uid="{0EEEEA4B-93B0-49D0-B4CE-352E7EB08B6D}"/>
    <cellStyle name="40% - Dekorfärg1 9 2 3" xfId="10259" xr:uid="{D5ED8C98-661C-40EE-9A42-A1370CF428C8}"/>
    <cellStyle name="40% - Dekorfärg1 9 2 3 2" xfId="10260" xr:uid="{97CDF2E9-2030-450D-98D4-CC7A05391222}"/>
    <cellStyle name="40% - Dekorfärg1 9 2 3 2 2" xfId="37536" xr:uid="{A34EFDD2-CAFC-4910-8611-F584937A1D46}"/>
    <cellStyle name="40% - Dekorfärg1 9 2 3 2_Apart tables" xfId="50000" xr:uid="{D85C7650-65D9-458E-867C-2D2523A38D97}"/>
    <cellStyle name="40% - Dekorfärg1 9 2 3 3" xfId="37535" xr:uid="{053DCE24-F91D-403F-A6A9-8F2CA87F4D51}"/>
    <cellStyle name="40% - Dekorfärg1 9 2 3_3. Loans" xfId="10261" xr:uid="{51F4815C-2F37-42CE-A8AD-20EC83FD6B3C}"/>
    <cellStyle name="40% - Dekorfärg1 9 2 4" xfId="10262" xr:uid="{1FA2C751-4113-4B80-8D95-9B16EACD1616}"/>
    <cellStyle name="40% - Dekorfärg1 9 2 4 2" xfId="37537" xr:uid="{FDA3969A-AAA4-4040-8720-36A44FE57B39}"/>
    <cellStyle name="40% - Dekorfärg1 9 2 4_Apart tables" xfId="50001" xr:uid="{886CA5CB-463C-4323-974C-06E7FB5062D0}"/>
    <cellStyle name="40% - Dekorfärg1 9 2 5" xfId="10263" xr:uid="{DB5F5075-75BB-4DD2-97CF-55706901C671}"/>
    <cellStyle name="40% - Dekorfärg1 9 2 5 2" xfId="37538" xr:uid="{C7BE3907-C272-4934-9102-FE2FDD769042}"/>
    <cellStyle name="40% - Dekorfärg1 9 2 5_Apart tables" xfId="50002" xr:uid="{497E2645-D3E6-4BB4-A73D-1B39A65359FB}"/>
    <cellStyle name="40% - Dekorfärg1 9 2 6" xfId="32012" xr:uid="{00D3A50D-7817-4486-A78F-25169C12BD95}"/>
    <cellStyle name="40% - Dekorfärg1 9 2 7" xfId="35096" xr:uid="{6738F06A-8B32-4939-8072-B0F0C9F32CAD}"/>
    <cellStyle name="40% - Dekorfärg1 9 2 8" xfId="39444" xr:uid="{8FF25F5D-8D52-4A3F-AFFE-AF012662EDBF}"/>
    <cellStyle name="40% - Dekorfärg1 9 2_3. Loans" xfId="10264" xr:uid="{56CFE37A-59D4-49A4-9E26-233D36E495BB}"/>
    <cellStyle name="40% - Dekorfärg1 9 3" xfId="10265" xr:uid="{13D9E4C4-7478-49B3-AB88-093531FA6C13}"/>
    <cellStyle name="40% - Dekorfärg1 9 3 2" xfId="10266" xr:uid="{921F9BDC-4862-4186-9747-626217FA1794}"/>
    <cellStyle name="40% - Dekorfärg1 9 3 2 2" xfId="10267" xr:uid="{FE951DFA-338B-4F8A-A075-54F6CB30009A}"/>
    <cellStyle name="40% - Dekorfärg1 9 3 2 2 2" xfId="37541" xr:uid="{E96DE225-06E1-41B4-8B48-C71F34EFFB5D}"/>
    <cellStyle name="40% - Dekorfärg1 9 3 2 2_Apart tables" xfId="50003" xr:uid="{A4DE7615-BDD9-4A39-B366-18881CFD68F8}"/>
    <cellStyle name="40% - Dekorfärg1 9 3 2 3" xfId="37540" xr:uid="{2B479187-5AF7-4E9F-88DF-73FEDC974447}"/>
    <cellStyle name="40% - Dekorfärg1 9 3 2_3. Loans" xfId="10268" xr:uid="{BD121BCF-3064-4F32-9405-EBCEDF77F796}"/>
    <cellStyle name="40% - Dekorfärg1 9 3 3" xfId="10269" xr:uid="{AEA8D28E-6DED-4822-91EF-44A2F3009439}"/>
    <cellStyle name="40% - Dekorfärg1 9 3 3 2" xfId="37542" xr:uid="{225C5BA3-5745-4070-9A2A-0924D4130C76}"/>
    <cellStyle name="40% - Dekorfärg1 9 3 3_Apart tables" xfId="50004" xr:uid="{8B0AFF27-7FFE-4B08-BDD0-3B8C2D6A2295}"/>
    <cellStyle name="40% - Dekorfärg1 9 3 4" xfId="32013" xr:uid="{C9380110-7B4A-442A-9787-DFE199DDFD34}"/>
    <cellStyle name="40% - Dekorfärg1 9 3 5" xfId="37539" xr:uid="{C2F54970-1AD6-4B98-8CFE-EED193022A3B}"/>
    <cellStyle name="40% - Dekorfärg1 9 3_3. Loans" xfId="10270" xr:uid="{68C2E18E-C9FD-4014-A270-1AA1B2BC1D84}"/>
    <cellStyle name="40% - Dekorfärg1 9 4" xfId="10271" xr:uid="{D9EC4471-DD22-4B0D-B316-DCBC8CDE11D4}"/>
    <cellStyle name="40% - Dekorfärg1 9 4 2" xfId="10272" xr:uid="{B7D04C43-A8C1-44DC-A799-1895B4F1CBAC}"/>
    <cellStyle name="40% - Dekorfärg1 9 4 2 2" xfId="37544" xr:uid="{43BF0F64-9766-4709-93A2-FF395B699E58}"/>
    <cellStyle name="40% - Dekorfärg1 9 4 2_Apart tables" xfId="50005" xr:uid="{C8A1605F-666F-4162-B797-F8B881F0A247}"/>
    <cellStyle name="40% - Dekorfärg1 9 4 3" xfId="10273" xr:uid="{E0598204-83ED-41C5-ACF0-A7A0F3288439}"/>
    <cellStyle name="40% - Dekorfärg1 9 4 4" xfId="37543" xr:uid="{CCB58B17-53B4-4120-86D6-27C86C4578D7}"/>
    <cellStyle name="40% - Dekorfärg1 9 4_3. Loans" xfId="10274" xr:uid="{43859C5B-24F9-4CCF-AB83-E974C7522208}"/>
    <cellStyle name="40% - Dekorfärg1 9 5" xfId="10275" xr:uid="{01AB1308-F27D-4FD7-8C40-F0AFFCA3D72D}"/>
    <cellStyle name="40% - Dekorfärg1 9 5 2" xfId="10276" xr:uid="{E306B489-7375-49E7-ADC5-6B41C4444CB9}"/>
    <cellStyle name="40% - Dekorfärg1 9 5 3" xfId="10277" xr:uid="{FAC42170-F1AE-444A-B9A3-3DD801F50597}"/>
    <cellStyle name="40% - Dekorfärg1 9 5 4" xfId="37545" xr:uid="{E931AE3D-614F-4BEE-9316-31740F170ABF}"/>
    <cellStyle name="40% - Dekorfärg1 9 5_3. Loans" xfId="10278" xr:uid="{EF2E09A7-476E-49C4-B40B-C297ADD4FF88}"/>
    <cellStyle name="40% - Dekorfärg1 9 6" xfId="10279" xr:uid="{228A0FA4-1C16-4496-BF85-995B456FB930}"/>
    <cellStyle name="40% - Dekorfärg1 9 6 2" xfId="10280" xr:uid="{C2EDD1B6-DBE7-4CA6-853E-E93B340555EF}"/>
    <cellStyle name="40% - Dekorfärg1 9 6 3" xfId="10281" xr:uid="{03336C44-7554-425A-BA8D-78CB24C54936}"/>
    <cellStyle name="40% - Dekorfärg1 9 6 4" xfId="37546" xr:uid="{F690E8FA-622F-4CB4-B8E8-17F5D202E9F1}"/>
    <cellStyle name="40% - Dekorfärg1 9 6_3. Loans" xfId="10282" xr:uid="{E3738B8E-AAD0-49E3-A709-03ECD5E22A2D}"/>
    <cellStyle name="40% - Dekorfärg1 9 7" xfId="10283" xr:uid="{0F11EDC6-0527-4E29-87CD-BF02828F1ECB}"/>
    <cellStyle name="40% - Dekorfärg1 9 7 2" xfId="10284" xr:uid="{D94F512B-9DC2-4CC6-B301-EB527DB8DE89}"/>
    <cellStyle name="40% - Dekorfärg1 9 7 3" xfId="10285" xr:uid="{237C6E60-2A87-4512-9DF5-80D480F3CC64}"/>
    <cellStyle name="40% - Dekorfärg1 9 7 4" xfId="32014" xr:uid="{64E0B00D-47E3-436B-B392-626A7C91B2C3}"/>
    <cellStyle name="40% - Dekorfärg1 9 7_EQL_AAL" xfId="31219" xr:uid="{2CFE9BB0-6664-402D-88BD-C967E30E405F}"/>
    <cellStyle name="40% - Dekorfärg1 9 8" xfId="10286" xr:uid="{ED870DFE-B2A0-46F8-98EE-E2C2E8EDC512}"/>
    <cellStyle name="40% - Dekorfärg1 9 9" xfId="10287" xr:uid="{DA031B17-4E6D-493E-9495-EBABEB20E943}"/>
    <cellStyle name="40% - Dekorfärg1 9_3. Loans" xfId="10288" xr:uid="{E193D155-37BD-49B9-AA4E-0F4198521DD7}"/>
    <cellStyle name="40% - Dekorfärg2" xfId="51281" xr:uid="{7932D211-7B40-41D5-8D3F-BBBBF7DCD0D2}"/>
    <cellStyle name="40% - Dekorfärg2 10" xfId="10289" xr:uid="{03F57E92-69A9-4869-BD4C-EF97D58C5C42}"/>
    <cellStyle name="40% - Dekorfärg2 10 10" xfId="35097" xr:uid="{C9DD6E51-1198-49C7-A1C7-046D346C5F31}"/>
    <cellStyle name="40% - Dekorfärg2 10 2" xfId="10290" xr:uid="{1AD92311-DCF2-4732-86EF-9ABBB9753420}"/>
    <cellStyle name="40% - Dekorfärg2 10 2 2" xfId="10291" xr:uid="{CC67372C-9E6B-47BE-9E24-0FFCD9C3E583}"/>
    <cellStyle name="40% - Dekorfärg2 10 2 2 2" xfId="10292" xr:uid="{A81FC729-58F7-4662-8C67-8FF0D98EBCFF}"/>
    <cellStyle name="40% - Dekorfärg2 10 2 2 2 2" xfId="37548" xr:uid="{EC0D5E87-989C-4E25-B6F7-A85A235126C8}"/>
    <cellStyle name="40% - Dekorfärg2 10 2 2 2_Apart tables" xfId="50006" xr:uid="{E578040C-9A60-4537-93CC-31C88322558E}"/>
    <cellStyle name="40% - Dekorfärg2 10 2 2 3" xfId="32015" xr:uid="{D4971026-7AA0-4489-AC9A-001D060EDB3F}"/>
    <cellStyle name="40% - Dekorfärg2 10 2 2 4" xfId="37547" xr:uid="{81B66A46-9140-40DA-818B-EC7E01DD5372}"/>
    <cellStyle name="40% - Dekorfärg2 10 2 2_3. Loans" xfId="10293" xr:uid="{7C80FA65-40F4-4E93-AFFE-2B8D7DA140CD}"/>
    <cellStyle name="40% - Dekorfärg2 10 2 3" xfId="10294" xr:uid="{F3EE1BCB-9E2E-4F56-ADA1-DD7F1B16BE6B}"/>
    <cellStyle name="40% - Dekorfärg2 10 2 3 2" xfId="10295" xr:uid="{CFC391B6-F865-47A8-9BA9-DA70D0C391CF}"/>
    <cellStyle name="40% - Dekorfärg2 10 2 3 2 2" xfId="37550" xr:uid="{A31B15C8-F92B-4FC5-888B-10ECD393E526}"/>
    <cellStyle name="40% - Dekorfärg2 10 2 3 2_Apart tables" xfId="50007" xr:uid="{5717F06F-F049-4086-AA4A-1BDAB6B63FB0}"/>
    <cellStyle name="40% - Dekorfärg2 10 2 3 3" xfId="37549" xr:uid="{EF500227-25EE-42CA-BFC5-79C484A6AC7C}"/>
    <cellStyle name="40% - Dekorfärg2 10 2 3_3. Loans" xfId="10296" xr:uid="{7C400FED-E2A3-4FE1-ABCA-BAB2B6AC5344}"/>
    <cellStyle name="40% - Dekorfärg2 10 2 4" xfId="10297" xr:uid="{FA1B6034-42B4-44AD-80A3-637BD0B985CA}"/>
    <cellStyle name="40% - Dekorfärg2 10 2 4 2" xfId="37551" xr:uid="{DD50E867-1859-4FD0-8945-0043E958C2F0}"/>
    <cellStyle name="40% - Dekorfärg2 10 2 4_Apart tables" xfId="50008" xr:uid="{41BD50F5-3F3C-47CD-919C-A7B8CDE5ABE2}"/>
    <cellStyle name="40% - Dekorfärg2 10 2 5" xfId="10298" xr:uid="{1E69B05E-B140-4AE0-A54D-DE36693E63B7}"/>
    <cellStyle name="40% - Dekorfärg2 10 2 5 2" xfId="37552" xr:uid="{7344DA9C-1846-40B8-952E-8A32BE02E550}"/>
    <cellStyle name="40% - Dekorfärg2 10 2 5_Apart tables" xfId="50009" xr:uid="{4B4D24E7-50C0-4C09-B0A8-C042CB696FB4}"/>
    <cellStyle name="40% - Dekorfärg2 10 2 6" xfId="32016" xr:uid="{3D44B29F-7447-47F1-8568-0ECADED37501}"/>
    <cellStyle name="40% - Dekorfärg2 10 2 7" xfId="35098" xr:uid="{9EEC38B6-D41C-418B-96E4-C5515D1DFE6B}"/>
    <cellStyle name="40% - Dekorfärg2 10 2 8" xfId="39443" xr:uid="{36C03B48-B807-412A-818F-272C6FB55842}"/>
    <cellStyle name="40% - Dekorfärg2 10 2_3. Loans" xfId="10299" xr:uid="{2F8E5081-14E0-4053-8BC2-B08D0134D889}"/>
    <cellStyle name="40% - Dekorfärg2 10 3" xfId="10300" xr:uid="{BFC965A4-FF9B-47B4-B9D5-B9BD47924FBE}"/>
    <cellStyle name="40% - Dekorfärg2 10 3 2" xfId="10301" xr:uid="{0A7FC1EF-2AAB-40B8-8631-8DF3242E242B}"/>
    <cellStyle name="40% - Dekorfärg2 10 3 2 2" xfId="10302" xr:uid="{31B6F8FD-3E76-416A-8D8A-2242512C445B}"/>
    <cellStyle name="40% - Dekorfärg2 10 3 2 2 2" xfId="37555" xr:uid="{A1E7ED02-907A-475E-A273-70ABF389778D}"/>
    <cellStyle name="40% - Dekorfärg2 10 3 2 2_Apart tables" xfId="50010" xr:uid="{7A9335D4-77E1-479F-B971-BA2DBD3BF59B}"/>
    <cellStyle name="40% - Dekorfärg2 10 3 2 3" xfId="37554" xr:uid="{74B86E4E-139C-415F-B486-C9C424FBE041}"/>
    <cellStyle name="40% - Dekorfärg2 10 3 2_3. Loans" xfId="10303" xr:uid="{E7E62CA6-5295-4449-BC5E-8517252DE302}"/>
    <cellStyle name="40% - Dekorfärg2 10 3 3" xfId="10304" xr:uid="{ADFA84C8-6745-4F2D-A4ED-A6F07CB635B8}"/>
    <cellStyle name="40% - Dekorfärg2 10 3 3 2" xfId="37556" xr:uid="{098235CF-581E-43D1-92CD-99453002EBD4}"/>
    <cellStyle name="40% - Dekorfärg2 10 3 3_Apart tables" xfId="50011" xr:uid="{FEE17307-C6FF-4BE2-B194-7E71D43F6F95}"/>
    <cellStyle name="40% - Dekorfärg2 10 3 4" xfId="32017" xr:uid="{E8CFDD5B-62E4-4B7C-8689-BE38CC8A508C}"/>
    <cellStyle name="40% - Dekorfärg2 10 3 5" xfId="37553" xr:uid="{178B63DC-15EE-49A7-A500-9E63C814A290}"/>
    <cellStyle name="40% - Dekorfärg2 10 3_3. Loans" xfId="10305" xr:uid="{78516D2C-FAD6-412C-B76F-F20110146EE4}"/>
    <cellStyle name="40% - Dekorfärg2 10 4" xfId="10306" xr:uid="{B01AA06B-F203-4FCC-86D9-3117A339D358}"/>
    <cellStyle name="40% - Dekorfärg2 10 4 2" xfId="10307" xr:uid="{55CA1ECB-0E47-4949-83F9-639A59E9B308}"/>
    <cellStyle name="40% - Dekorfärg2 10 4 2 2" xfId="37558" xr:uid="{8E9958E9-8917-498D-88A0-9DF1A930AF41}"/>
    <cellStyle name="40% - Dekorfärg2 10 4 2_Apart tables" xfId="50012" xr:uid="{0C933158-2068-49E8-A4BD-2039DD0A9D3F}"/>
    <cellStyle name="40% - Dekorfärg2 10 4 3" xfId="10308" xr:uid="{F49C6421-AF58-44BC-8B9A-5FCA5A722F8C}"/>
    <cellStyle name="40% - Dekorfärg2 10 4 4" xfId="37557" xr:uid="{BDDE4A12-2B18-43E1-B5CD-4D11141430D2}"/>
    <cellStyle name="40% - Dekorfärg2 10 4_3. Loans" xfId="10309" xr:uid="{DC6C1570-D785-4BC0-AD03-77972A6F0E59}"/>
    <cellStyle name="40% - Dekorfärg2 10 5" xfId="10310" xr:uid="{471D79E2-5145-46D5-96FE-43E83CD80C8C}"/>
    <cellStyle name="40% - Dekorfärg2 10 5 2" xfId="10311" xr:uid="{3D076CD6-1BDC-4BE9-B864-534BAA9C54AE}"/>
    <cellStyle name="40% - Dekorfärg2 10 5 3" xfId="10312" xr:uid="{8E1D33E5-9C77-4191-B9F4-C9C612B5FBF7}"/>
    <cellStyle name="40% - Dekorfärg2 10 5 4" xfId="37559" xr:uid="{53795095-88B0-4037-B390-7FAF45C82AD1}"/>
    <cellStyle name="40% - Dekorfärg2 10 5_3. Loans" xfId="10313" xr:uid="{28E91D64-FC65-4250-A7D8-F5DEC764A428}"/>
    <cellStyle name="40% - Dekorfärg2 10 6" xfId="10314" xr:uid="{3FFBB0D0-C27E-4768-910A-7A8932D22F2E}"/>
    <cellStyle name="40% - Dekorfärg2 10 6 2" xfId="10315" xr:uid="{7DEFC874-B459-46BA-A44A-B291848348C6}"/>
    <cellStyle name="40% - Dekorfärg2 10 6 3" xfId="10316" xr:uid="{1679AD0C-D266-4ACE-95DE-8E3C54A51365}"/>
    <cellStyle name="40% - Dekorfärg2 10 6 4" xfId="37560" xr:uid="{D744D170-E772-441F-BB6D-E027A8116107}"/>
    <cellStyle name="40% - Dekorfärg2 10 6_3. Loans" xfId="10317" xr:uid="{A57CA9DF-4593-4F8C-B4CA-24EC1E0AD192}"/>
    <cellStyle name="40% - Dekorfärg2 10 7" xfId="10318" xr:uid="{EC2593C7-4C66-47E9-BAFB-99279210BB96}"/>
    <cellStyle name="40% - Dekorfärg2 10 7 2" xfId="10319" xr:uid="{538EA914-C8CF-4BA7-9F43-2E448B5F8D32}"/>
    <cellStyle name="40% - Dekorfärg2 10 7 3" xfId="10320" xr:uid="{409A2AA1-8219-4CD8-8420-C845A3A46E9D}"/>
    <cellStyle name="40% - Dekorfärg2 10 7 4" xfId="32018" xr:uid="{D51E95C2-F967-48CE-9528-3B63F63FB768}"/>
    <cellStyle name="40% - Dekorfärg2 10 7_EQL_AAL" xfId="31220" xr:uid="{4AE87847-B914-492C-BA95-5DDA80704855}"/>
    <cellStyle name="40% - Dekorfärg2 10 8" xfId="10321" xr:uid="{4EC34244-423E-4166-9A68-F8D6D14AAD09}"/>
    <cellStyle name="40% - Dekorfärg2 10 9" xfId="10322" xr:uid="{5E981477-CA9F-4383-A25E-99BC46FDF267}"/>
    <cellStyle name="40% - Dekorfärg2 10_3. Loans" xfId="10323" xr:uid="{57E50763-5E6C-4DCF-9F14-43DDC9D6D5CD}"/>
    <cellStyle name="40% - Dekorfärg2 11" xfId="10324" xr:uid="{52E62FE2-66AE-4A8C-B04D-FD1CED0A1D1A}"/>
    <cellStyle name="40% - Dekorfärg2 11 10" xfId="35099" xr:uid="{935FB33B-6AF2-4A47-B3C7-17DF4E58BE95}"/>
    <cellStyle name="40% - Dekorfärg2 11 2" xfId="10325" xr:uid="{1FA9AF62-FD8A-4B47-9DFE-94AFF44DDB60}"/>
    <cellStyle name="40% - Dekorfärg2 11 2 2" xfId="10326" xr:uid="{5E0DED9A-BD81-43E9-AE81-52A2738E6A9C}"/>
    <cellStyle name="40% - Dekorfärg2 11 2 2 2" xfId="10327" xr:uid="{B7364A50-8E42-4A7C-82D5-D47F9E7C72B6}"/>
    <cellStyle name="40% - Dekorfärg2 11 2 2 2 2" xfId="37563" xr:uid="{9226914D-C42B-402C-B707-519E3BA155C3}"/>
    <cellStyle name="40% - Dekorfärg2 11 2 2 2_Apart tables" xfId="50013" xr:uid="{07BC9E07-84C3-4458-9D8A-3C174513ACEF}"/>
    <cellStyle name="40% - Dekorfärg2 11 2 2 3" xfId="37562" xr:uid="{C1C3140C-F923-4D4C-814A-672A190F2F42}"/>
    <cellStyle name="40% - Dekorfärg2 11 2 2_3. Loans" xfId="10328" xr:uid="{14EE1CEC-B37B-43BF-AE2E-3A094D32B534}"/>
    <cellStyle name="40% - Dekorfärg2 11 2 3" xfId="10329" xr:uid="{29951F25-F36F-4F81-A175-3D834920B2A8}"/>
    <cellStyle name="40% - Dekorfärg2 11 2 3 2" xfId="37564" xr:uid="{E3F173A3-24A3-4765-A302-B39739249E03}"/>
    <cellStyle name="40% - Dekorfärg2 11 2 3_Apart tables" xfId="50014" xr:uid="{E49C4A64-B46A-4047-B049-AB6A021A0E0A}"/>
    <cellStyle name="40% - Dekorfärg2 11 2 4" xfId="32019" xr:uid="{145217F7-8C08-4333-B9D4-833B3923C48B}"/>
    <cellStyle name="40% - Dekorfärg2 11 2 5" xfId="37561" xr:uid="{C571862E-50D7-4E04-8AE1-BC78FCDB8A79}"/>
    <cellStyle name="40% - Dekorfärg2 11 2_3. Loans" xfId="10330" xr:uid="{A7E9BE49-E862-40F7-A4AD-6237341C34BD}"/>
    <cellStyle name="40% - Dekorfärg2 11 3" xfId="10331" xr:uid="{391B082B-0FDA-4AD6-A8B5-656F77C8B357}"/>
    <cellStyle name="40% - Dekorfärg2 11 3 2" xfId="10332" xr:uid="{DD49E0FC-09FA-4A18-ABB9-2518EF683200}"/>
    <cellStyle name="40% - Dekorfärg2 11 3 2 2" xfId="37566" xr:uid="{95DC858D-C08A-49A6-B7FA-9771BB539E02}"/>
    <cellStyle name="40% - Dekorfärg2 11 3 2_Apart tables" xfId="50015" xr:uid="{D0451AD0-203B-4907-ABC1-3C6B83261F8F}"/>
    <cellStyle name="40% - Dekorfärg2 11 3 3" xfId="10333" xr:uid="{A6EFEEC1-0F2B-44DD-A932-0438680D8BF1}"/>
    <cellStyle name="40% - Dekorfärg2 11 3 4" xfId="37565" xr:uid="{188B583F-A20A-48B2-9A1C-C5D76D0D30C2}"/>
    <cellStyle name="40% - Dekorfärg2 11 3_3. Loans" xfId="10334" xr:uid="{C8BEC4CC-B78C-497A-BB14-F1F64646FC86}"/>
    <cellStyle name="40% - Dekorfärg2 11 4" xfId="10335" xr:uid="{9343E544-2B36-40C7-A349-FBDDD69FBF1B}"/>
    <cellStyle name="40% - Dekorfärg2 11 4 2" xfId="10336" xr:uid="{761220AD-6D2C-4970-A270-060C3D1999F7}"/>
    <cellStyle name="40% - Dekorfärg2 11 4 3" xfId="10337" xr:uid="{6F371A7D-EEA3-4542-A904-05CCBFE72B81}"/>
    <cellStyle name="40% - Dekorfärg2 11 4 4" xfId="37567" xr:uid="{43958F2F-FCF1-4F9E-B74B-CC5B373EB4EE}"/>
    <cellStyle name="40% - Dekorfärg2 11 4_3. Loans" xfId="10338" xr:uid="{5AB7C013-D656-4CFE-A493-E9D12DD8F132}"/>
    <cellStyle name="40% - Dekorfärg2 11 5" xfId="10339" xr:uid="{9CB240EF-51CA-4F8E-A498-B6143F109D03}"/>
    <cellStyle name="40% - Dekorfärg2 11 5 2" xfId="10340" xr:uid="{5B330132-B373-450B-9420-E5598504B79F}"/>
    <cellStyle name="40% - Dekorfärg2 11 5 3" xfId="10341" xr:uid="{37B77F45-437B-402F-BCAF-82792CAF7889}"/>
    <cellStyle name="40% - Dekorfärg2 11 5 4" xfId="37568" xr:uid="{5E6EB298-23F6-4A3A-8AC5-1A702B2088FA}"/>
    <cellStyle name="40% - Dekorfärg2 11 5_3. Loans" xfId="10342" xr:uid="{8FE5F6CF-FA11-47C8-B653-AB1B1D796C0E}"/>
    <cellStyle name="40% - Dekorfärg2 11 6" xfId="10343" xr:uid="{26CCBF0A-7B03-4DD8-94C5-B33D829670F1}"/>
    <cellStyle name="40% - Dekorfärg2 11 6 2" xfId="10344" xr:uid="{550E384A-0327-4F94-9993-6241877530FB}"/>
    <cellStyle name="40% - Dekorfärg2 11 6 3" xfId="10345" xr:uid="{64D3E40B-A451-491F-9BC2-343A3F17B7DA}"/>
    <cellStyle name="40% - Dekorfärg2 11 6 4" xfId="32020" xr:uid="{02D3BF3D-10C2-437D-9F54-97F46353F0F7}"/>
    <cellStyle name="40% - Dekorfärg2 11 6_EQL_AAL" xfId="31221" xr:uid="{E86D88B1-DB85-439E-9C08-9D3A3C6148FA}"/>
    <cellStyle name="40% - Dekorfärg2 11 7" xfId="10346" xr:uid="{F9DA1CC6-5D81-476D-B205-8BF4982B82F7}"/>
    <cellStyle name="40% - Dekorfärg2 11 7 2" xfId="10347" xr:uid="{0ECB336B-4561-4B3C-9E98-60C28C33CD8E}"/>
    <cellStyle name="40% - Dekorfärg2 11 7 3" xfId="10348" xr:uid="{FDAEC6C5-F959-4765-A0D7-4E86BFB675B3}"/>
    <cellStyle name="40% - Dekorfärg2 11 7_EQL_AAL" xfId="31222" xr:uid="{54695C67-87C7-4D78-AC30-A647C25BC0F5}"/>
    <cellStyle name="40% - Dekorfärg2 11 8" xfId="10349" xr:uid="{C51822A1-7B51-41CA-A628-2431D7FBCA49}"/>
    <cellStyle name="40% - Dekorfärg2 11 9" xfId="10350" xr:uid="{EFC89F69-BAD8-4B5F-9600-CE1DF696231C}"/>
    <cellStyle name="40% - Dekorfärg2 11_3. Loans" xfId="10351" xr:uid="{57C094C1-0AF8-4867-8E88-22BDBEF21C7A}"/>
    <cellStyle name="40% - Dekorfärg2 12" xfId="10352" xr:uid="{6687E6A5-35C9-4AA2-ABF1-B7CC4E5BCA46}"/>
    <cellStyle name="40% - Dekorfärg2 12 10" xfId="35100" xr:uid="{3A8A3D8F-C637-491F-8FA8-AE7E5BF92F83}"/>
    <cellStyle name="40% - Dekorfärg2 12 2" xfId="10353" xr:uid="{AC42EB22-BFCB-4996-A7D0-BBEA4187D5B9}"/>
    <cellStyle name="40% - Dekorfärg2 12 2 2" xfId="10354" xr:uid="{94FCB66F-A5E9-4DFC-9F4B-10D1E2B69C70}"/>
    <cellStyle name="40% - Dekorfärg2 12 2 2 2" xfId="10355" xr:uid="{321722A6-96EC-453E-BE8F-E3A1028D1D6C}"/>
    <cellStyle name="40% - Dekorfärg2 12 2 2 2 2" xfId="37571" xr:uid="{65A4CDA3-6D62-4672-BC50-FA6096C5DEBF}"/>
    <cellStyle name="40% - Dekorfärg2 12 2 2 2_Apart tables" xfId="50016" xr:uid="{B45DA5C4-D89A-4ED5-9F10-640EE2909E9F}"/>
    <cellStyle name="40% - Dekorfärg2 12 2 2 3" xfId="37570" xr:uid="{0B33D4F5-DF94-425F-AAA7-FCC370DD8ADF}"/>
    <cellStyle name="40% - Dekorfärg2 12 2 2_3. Loans" xfId="10356" xr:uid="{48E73C5F-F9EE-47E4-8B69-F3F69A0B4ADC}"/>
    <cellStyle name="40% - Dekorfärg2 12 2 3" xfId="10357" xr:uid="{910C0F96-3B6F-412B-8C55-431D52151C7A}"/>
    <cellStyle name="40% - Dekorfärg2 12 2 3 2" xfId="37572" xr:uid="{3D22BACD-303A-4F1F-ACDA-F16F0164C425}"/>
    <cellStyle name="40% - Dekorfärg2 12 2 3_Apart tables" xfId="50017" xr:uid="{7E2A82B0-A136-4CB0-B840-495FC3157684}"/>
    <cellStyle name="40% - Dekorfärg2 12 2 4" xfId="32021" xr:uid="{74079969-7984-41BC-99BA-29C9F8609C04}"/>
    <cellStyle name="40% - Dekorfärg2 12 2 5" xfId="37569" xr:uid="{B1B14659-A949-46E2-8B53-D2D0D1096AC6}"/>
    <cellStyle name="40% - Dekorfärg2 12 2_3. Loans" xfId="10358" xr:uid="{4C27AA73-2842-4F0A-AE6E-D66BF1FAF443}"/>
    <cellStyle name="40% - Dekorfärg2 12 3" xfId="10359" xr:uid="{2B9D0894-43D1-490B-A6D5-21F9DFB61ACD}"/>
    <cellStyle name="40% - Dekorfärg2 12 3 2" xfId="10360" xr:uid="{C1BC2EBB-49DE-4B1C-A1F7-296A05C6E282}"/>
    <cellStyle name="40% - Dekorfärg2 12 3 2 2" xfId="37574" xr:uid="{C2D066BF-ECFE-4C2F-A965-76B7D3FFED8B}"/>
    <cellStyle name="40% - Dekorfärg2 12 3 2_Apart tables" xfId="50018" xr:uid="{23FD96F4-A0EA-4840-9FED-2E538AAD04A6}"/>
    <cellStyle name="40% - Dekorfärg2 12 3 3" xfId="10361" xr:uid="{16E16152-E44C-440B-B7F8-BA3DB89BA4FF}"/>
    <cellStyle name="40% - Dekorfärg2 12 3 4" xfId="37573" xr:uid="{951219DE-1E13-4AC4-B69B-07FC93112503}"/>
    <cellStyle name="40% - Dekorfärg2 12 3_3. Loans" xfId="10362" xr:uid="{59E18B3C-4E99-425A-A4BE-2049986D2BD4}"/>
    <cellStyle name="40% - Dekorfärg2 12 4" xfId="10363" xr:uid="{217F7255-56E2-4D4A-9143-40866E8C22EC}"/>
    <cellStyle name="40% - Dekorfärg2 12 4 2" xfId="10364" xr:uid="{72DACBE2-7527-4E2E-AF43-C5D415682F49}"/>
    <cellStyle name="40% - Dekorfärg2 12 4 3" xfId="10365" xr:uid="{9779A357-589B-46B2-AE1B-21F50547FD80}"/>
    <cellStyle name="40% - Dekorfärg2 12 4 4" xfId="37575" xr:uid="{41DD3FA0-232B-49A9-8A20-346C7C405091}"/>
    <cellStyle name="40% - Dekorfärg2 12 4_3. Loans" xfId="10366" xr:uid="{BB77D8CA-ACBB-4DE6-8D7B-BC6E81C99D0E}"/>
    <cellStyle name="40% - Dekorfärg2 12 5" xfId="10367" xr:uid="{0ECEEC73-ECCD-4491-8E5F-9F1391AA410A}"/>
    <cellStyle name="40% - Dekorfärg2 12 5 2" xfId="10368" xr:uid="{C5771709-A0C5-478B-89E7-55C71486002E}"/>
    <cellStyle name="40% - Dekorfärg2 12 5 3" xfId="10369" xr:uid="{EFE08D1F-4A1C-4CAB-88A8-973BB1554F3F}"/>
    <cellStyle name="40% - Dekorfärg2 12 5 4" xfId="37576" xr:uid="{0DCEF315-6763-4E15-A7C7-36C34C8B9526}"/>
    <cellStyle name="40% - Dekorfärg2 12 5_3. Loans" xfId="10370" xr:uid="{02DDA3ED-C383-4EBC-A14D-0766302B9057}"/>
    <cellStyle name="40% - Dekorfärg2 12 6" xfId="10371" xr:uid="{B2DF6FD4-AFE9-4E4C-AA14-334507497EBC}"/>
    <cellStyle name="40% - Dekorfärg2 12 6 2" xfId="10372" xr:uid="{12475EBE-10DF-4266-BE89-AEEB16933F46}"/>
    <cellStyle name="40% - Dekorfärg2 12 6 3" xfId="10373" xr:uid="{35A9E9CD-AFFE-49A4-A264-492E26C93B80}"/>
    <cellStyle name="40% - Dekorfärg2 12 6 4" xfId="32022" xr:uid="{75F8473F-CB3F-45C6-BAFD-7C0C999B3A22}"/>
    <cellStyle name="40% - Dekorfärg2 12 6_EQL_AAL" xfId="31223" xr:uid="{5D588449-9644-4379-B488-48E070DC8BF9}"/>
    <cellStyle name="40% - Dekorfärg2 12 7" xfId="10374" xr:uid="{7F39C3AB-B02E-49FD-B378-608D675BD1AF}"/>
    <cellStyle name="40% - Dekorfärg2 12 7 2" xfId="10375" xr:uid="{253B7E66-8B36-41A4-8EB0-BF8DD2798574}"/>
    <cellStyle name="40% - Dekorfärg2 12 7 3" xfId="10376" xr:uid="{B5E73F81-E5D8-46C7-BDC8-25364AF62975}"/>
    <cellStyle name="40% - Dekorfärg2 12 7_EQL_AAL" xfId="31224" xr:uid="{DB08B771-2139-4D74-9EE7-C0875C3E625F}"/>
    <cellStyle name="40% - Dekorfärg2 12 8" xfId="10377" xr:uid="{652F04F6-14AC-4984-8199-B51B4E60F5F9}"/>
    <cellStyle name="40% - Dekorfärg2 12 9" xfId="10378" xr:uid="{70ADA959-49D1-4784-B542-1B7D82A7BAEE}"/>
    <cellStyle name="40% - Dekorfärg2 12_3. Loans" xfId="10379" xr:uid="{3B12A4A0-482B-44AF-9EE1-315D664CBF6B}"/>
    <cellStyle name="40% - Dekorfärg2 13" xfId="10380" xr:uid="{488AD351-B16E-4572-8A46-58AF8078FB3C}"/>
    <cellStyle name="40% - Dekorfärg2 13 10" xfId="35101" xr:uid="{6C38D2CA-647D-4C85-BC23-EC4148857CF1}"/>
    <cellStyle name="40% - Dekorfärg2 13 2" xfId="10381" xr:uid="{333A5030-E764-4B32-B7C0-93EEE360B980}"/>
    <cellStyle name="40% - Dekorfärg2 13 2 2" xfId="10382" xr:uid="{70CB0DD5-74CC-436B-A3DE-F4A365172189}"/>
    <cellStyle name="40% - Dekorfärg2 13 2 2 2" xfId="10383" xr:uid="{62C08CF8-7EC6-412A-8BB8-0F2D1CFE55DC}"/>
    <cellStyle name="40% - Dekorfärg2 13 2 2 2 2" xfId="37579" xr:uid="{BA4871D3-CDE1-40DC-9DB8-88BB81BE6619}"/>
    <cellStyle name="40% - Dekorfärg2 13 2 2 2_Apart tables" xfId="50019" xr:uid="{24CC815C-C1CA-4BDB-83C2-7BF01CB121C0}"/>
    <cellStyle name="40% - Dekorfärg2 13 2 2 3" xfId="37578" xr:uid="{6AEE4CE3-7CBE-44D5-AAB8-66976D23FF10}"/>
    <cellStyle name="40% - Dekorfärg2 13 2 2_3. Loans" xfId="10384" xr:uid="{80E7218E-9BBD-4AC9-9C85-0E7CAC02D8D2}"/>
    <cellStyle name="40% - Dekorfärg2 13 2 3" xfId="10385" xr:uid="{9BFB2723-9F98-4F83-8055-B4C611321B2E}"/>
    <cellStyle name="40% - Dekorfärg2 13 2 3 2" xfId="37580" xr:uid="{8CFF80AE-960C-46A7-9639-F04BF4B63B7E}"/>
    <cellStyle name="40% - Dekorfärg2 13 2 3_Apart tables" xfId="50020" xr:uid="{10B687FC-05BC-413B-A421-09AE5A76F795}"/>
    <cellStyle name="40% - Dekorfärg2 13 2 4" xfId="32023" xr:uid="{063FF3BF-AB9A-47BA-9664-764A768C5AC6}"/>
    <cellStyle name="40% - Dekorfärg2 13 2 5" xfId="37577" xr:uid="{932E8A01-5720-443C-B79B-D67F1C267AD2}"/>
    <cellStyle name="40% - Dekorfärg2 13 2_3. Loans" xfId="10386" xr:uid="{6E8256D7-5131-4ABC-B7C0-14DC8B5A16AB}"/>
    <cellStyle name="40% - Dekorfärg2 13 3" xfId="10387" xr:uid="{C954292C-5B3D-4BFB-B01B-AED6006DEFD8}"/>
    <cellStyle name="40% - Dekorfärg2 13 3 2" xfId="10388" xr:uid="{80F11FB8-3F44-487C-9E32-5FCB05E6C6B4}"/>
    <cellStyle name="40% - Dekorfärg2 13 3 2 2" xfId="37582" xr:uid="{AFE05F55-C99C-4AD1-845F-6A033CD0C07E}"/>
    <cellStyle name="40% - Dekorfärg2 13 3 2_Apart tables" xfId="50021" xr:uid="{70F48178-0BE8-42B3-A730-0535EECB5A8B}"/>
    <cellStyle name="40% - Dekorfärg2 13 3 3" xfId="10389" xr:uid="{17AED4BC-874B-4122-80C1-49E52D23104F}"/>
    <cellStyle name="40% - Dekorfärg2 13 3 4" xfId="37581" xr:uid="{EAFC64D6-B8A7-44A1-B6D2-B8C87C1F2720}"/>
    <cellStyle name="40% - Dekorfärg2 13 3_3. Loans" xfId="10390" xr:uid="{9232EB0B-9B97-4F37-BBC0-2BDB21D6663B}"/>
    <cellStyle name="40% - Dekorfärg2 13 4" xfId="10391" xr:uid="{3F391785-6AE0-4C9E-8E9A-F492CAFCB6FE}"/>
    <cellStyle name="40% - Dekorfärg2 13 4 2" xfId="10392" xr:uid="{EB092BEA-3CBB-438F-A7F8-61E278A0452C}"/>
    <cellStyle name="40% - Dekorfärg2 13 4 3" xfId="10393" xr:uid="{CC31B495-4B66-4DAE-AB72-1C050CF58D85}"/>
    <cellStyle name="40% - Dekorfärg2 13 4 4" xfId="37583" xr:uid="{19C0A7DA-94B6-4DF1-9B94-05BA923634B3}"/>
    <cellStyle name="40% - Dekorfärg2 13 4_3. Loans" xfId="10394" xr:uid="{128E3293-9F09-4E34-A733-FB4B2ADFBA36}"/>
    <cellStyle name="40% - Dekorfärg2 13 5" xfId="10395" xr:uid="{C61AC6BA-2065-4D1B-8EC1-56995DAD1D57}"/>
    <cellStyle name="40% - Dekorfärg2 13 5 2" xfId="10396" xr:uid="{A8C21954-F1BF-47AA-A89D-F07CB06CBC9E}"/>
    <cellStyle name="40% - Dekorfärg2 13 5 3" xfId="10397" xr:uid="{24955A37-4FB0-4824-8356-4039A0081007}"/>
    <cellStyle name="40% - Dekorfärg2 13 5 4" xfId="37584" xr:uid="{571F63D2-0170-470B-936F-EE4938418A96}"/>
    <cellStyle name="40% - Dekorfärg2 13 5_3. Loans" xfId="10398" xr:uid="{1130C198-7E92-4823-BE51-AF47B87E73AD}"/>
    <cellStyle name="40% - Dekorfärg2 13 6" xfId="10399" xr:uid="{9B2E92B0-4A61-4EF6-B75B-15BBC4B96B0D}"/>
    <cellStyle name="40% - Dekorfärg2 13 6 2" xfId="10400" xr:uid="{AA9ABA9F-CA5E-451F-8655-82ADC8C8B8F2}"/>
    <cellStyle name="40% - Dekorfärg2 13 6 3" xfId="10401" xr:uid="{E0028508-D2AA-45D2-99E2-22763F384A01}"/>
    <cellStyle name="40% - Dekorfärg2 13 6 4" xfId="32024" xr:uid="{E4609558-57DC-403F-A464-62EB88EA1187}"/>
    <cellStyle name="40% - Dekorfärg2 13 6_EQL_AAL" xfId="31225" xr:uid="{6C672319-059D-4F2D-B883-6179382A268C}"/>
    <cellStyle name="40% - Dekorfärg2 13 7" xfId="10402" xr:uid="{11249C09-B442-46B4-8BB1-4D1320A6E99E}"/>
    <cellStyle name="40% - Dekorfärg2 13 7 2" xfId="10403" xr:uid="{B30A5C2C-BC7A-414D-9598-1105084A2895}"/>
    <cellStyle name="40% - Dekorfärg2 13 7 3" xfId="10404" xr:uid="{5DE7AE23-E4D9-4A09-9B77-EDAA26BEEA0A}"/>
    <cellStyle name="40% - Dekorfärg2 13 7_EQL_AAL" xfId="31226" xr:uid="{D39BBAA8-DE7A-46AE-8653-48B8F7BC4342}"/>
    <cellStyle name="40% - Dekorfärg2 13 8" xfId="10405" xr:uid="{ECC0F490-E6CE-4A8F-B7A9-A15C30B4C248}"/>
    <cellStyle name="40% - Dekorfärg2 13 9" xfId="10406" xr:uid="{D8B2E6B9-E530-46E4-AF9C-8DA5C3218161}"/>
    <cellStyle name="40% - Dekorfärg2 13_3. Loans" xfId="10407" xr:uid="{EEF741C1-F418-4168-9CD6-2C6AF1F5336E}"/>
    <cellStyle name="40% - Dekorfärg2 14" xfId="10408" xr:uid="{39BD7C09-D8D1-46DF-B1DA-9A5A79593C2B}"/>
    <cellStyle name="40% - Dekorfärg2 14 10" xfId="35102" xr:uid="{437CFBE9-ADFC-4BB0-839F-D9415D16AE0D}"/>
    <cellStyle name="40% - Dekorfärg2 14 2" xfId="10409" xr:uid="{2D6680E5-878D-409F-B2F8-EFF3EA0A5384}"/>
    <cellStyle name="40% - Dekorfärg2 14 2 2" xfId="10410" xr:uid="{0550B986-888F-4215-93B1-15259E4FCFA1}"/>
    <cellStyle name="40% - Dekorfärg2 14 2 2 2" xfId="10411" xr:uid="{69F19F2C-7717-4311-B5FB-CB5E9B65CB6B}"/>
    <cellStyle name="40% - Dekorfärg2 14 2 2 2 2" xfId="37587" xr:uid="{C755A4EA-2CBC-490B-B242-DA410D44CD50}"/>
    <cellStyle name="40% - Dekorfärg2 14 2 2 2_Apart tables" xfId="50022" xr:uid="{2F8EE068-6805-4704-9D2A-4C337DC54DA1}"/>
    <cellStyle name="40% - Dekorfärg2 14 2 2 3" xfId="37586" xr:uid="{ABA9FA53-E1FF-41A5-89AB-AEC7BC70F9DD}"/>
    <cellStyle name="40% - Dekorfärg2 14 2 2_3. Loans" xfId="10412" xr:uid="{6512199B-750F-4B54-BF81-E47986A25A48}"/>
    <cellStyle name="40% - Dekorfärg2 14 2 3" xfId="10413" xr:uid="{286CCEBE-99C3-40BD-B23F-B42444657FE5}"/>
    <cellStyle name="40% - Dekorfärg2 14 2 3 2" xfId="37588" xr:uid="{B4C3F714-415E-4001-8427-8CB9B3441A7C}"/>
    <cellStyle name="40% - Dekorfärg2 14 2 3_Apart tables" xfId="50023" xr:uid="{7778F2FA-38C9-4184-8785-6AAEA07A9B69}"/>
    <cellStyle name="40% - Dekorfärg2 14 2 4" xfId="32025" xr:uid="{D0B58F1B-7829-4966-99A2-BC0F0B7A4D7B}"/>
    <cellStyle name="40% - Dekorfärg2 14 2 5" xfId="37585" xr:uid="{2762CA58-6F88-48B8-9060-D5278531E5FE}"/>
    <cellStyle name="40% - Dekorfärg2 14 2_3. Loans" xfId="10414" xr:uid="{1163790E-373E-4DA1-B761-B3559BA26E60}"/>
    <cellStyle name="40% - Dekorfärg2 14 3" xfId="10415" xr:uid="{AF35B060-A1D7-44B7-85F0-1D0EEDCE1736}"/>
    <cellStyle name="40% - Dekorfärg2 14 3 2" xfId="10416" xr:uid="{947CF8C1-8EC3-48BC-8839-EEFA499B3713}"/>
    <cellStyle name="40% - Dekorfärg2 14 3 2 2" xfId="37590" xr:uid="{BA5E16E3-0F16-40E5-9E73-0D3C172AF9C8}"/>
    <cellStyle name="40% - Dekorfärg2 14 3 2_Apart tables" xfId="50024" xr:uid="{B9889D75-DF89-40DB-8A90-5F1F76C1C925}"/>
    <cellStyle name="40% - Dekorfärg2 14 3 3" xfId="10417" xr:uid="{BFCBAA56-7470-416A-8515-9642C8475A3E}"/>
    <cellStyle name="40% - Dekorfärg2 14 3 4" xfId="37589" xr:uid="{AF749F88-B711-4195-94F4-59721BC86297}"/>
    <cellStyle name="40% - Dekorfärg2 14 3_3. Loans" xfId="10418" xr:uid="{48766031-92D6-4C74-B098-E760551B3DEF}"/>
    <cellStyle name="40% - Dekorfärg2 14 4" xfId="10419" xr:uid="{E3258158-9B12-40F7-A60D-A01C2DB00661}"/>
    <cellStyle name="40% - Dekorfärg2 14 4 2" xfId="10420" xr:uid="{6C06E1C3-CBDC-4EAF-A9AA-1311D353F4F7}"/>
    <cellStyle name="40% - Dekorfärg2 14 4 3" xfId="10421" xr:uid="{1FB72283-5845-4BE3-9459-7B0B3F54C2B3}"/>
    <cellStyle name="40% - Dekorfärg2 14 4 4" xfId="37591" xr:uid="{742FCD96-02B1-45B1-9A02-40B6298C780F}"/>
    <cellStyle name="40% - Dekorfärg2 14 4_3. Loans" xfId="10422" xr:uid="{72700132-0F1A-423F-B86F-71263707E2E2}"/>
    <cellStyle name="40% - Dekorfärg2 14 5" xfId="10423" xr:uid="{A0075009-CDA6-4A92-8CBC-D17C69D0A69C}"/>
    <cellStyle name="40% - Dekorfärg2 14 5 2" xfId="10424" xr:uid="{51189C4E-62F0-4D83-834B-DF8FADF0AC3A}"/>
    <cellStyle name="40% - Dekorfärg2 14 5 3" xfId="10425" xr:uid="{C53346E1-6216-4BEE-95A4-1F3DA1FE1CF6}"/>
    <cellStyle name="40% - Dekorfärg2 14 5 4" xfId="37592" xr:uid="{AD9EB51A-13AF-48FB-9F01-3BE0D0E41CD8}"/>
    <cellStyle name="40% - Dekorfärg2 14 5_3. Loans" xfId="10426" xr:uid="{1FC3961E-37B3-4ED0-8510-E3F2E3203C08}"/>
    <cellStyle name="40% - Dekorfärg2 14 6" xfId="10427" xr:uid="{5C47AFCF-5C2D-4AB9-93C9-DA2E6751139A}"/>
    <cellStyle name="40% - Dekorfärg2 14 6 2" xfId="10428" xr:uid="{A092C0D7-83CF-4AB2-9FCE-BA3B0BF37E4E}"/>
    <cellStyle name="40% - Dekorfärg2 14 6 3" xfId="10429" xr:uid="{176F2757-2763-4E99-ADF5-3285A60EB228}"/>
    <cellStyle name="40% - Dekorfärg2 14 6 4" xfId="32026" xr:uid="{2A24A1A0-1F34-49E7-BB64-73104730F9D3}"/>
    <cellStyle name="40% - Dekorfärg2 14 6_EQL_AAL" xfId="31227" xr:uid="{0AC4C9E9-2410-4312-A083-A94597CCCC62}"/>
    <cellStyle name="40% - Dekorfärg2 14 7" xfId="10430" xr:uid="{08D98A2B-5C71-494B-8C82-038D3601167A}"/>
    <cellStyle name="40% - Dekorfärg2 14 7 2" xfId="10431" xr:uid="{C00678A4-A88F-4152-8AC6-EBCA3BF9499F}"/>
    <cellStyle name="40% - Dekorfärg2 14 7 3" xfId="10432" xr:uid="{C0800344-D426-4C57-9FA2-3EC41AEA672E}"/>
    <cellStyle name="40% - Dekorfärg2 14 7_EQL_AAL" xfId="31228" xr:uid="{E32991E3-8F48-4A90-A8C4-125180A86880}"/>
    <cellStyle name="40% - Dekorfärg2 14 8" xfId="10433" xr:uid="{85945750-F040-47F5-BF8F-7F476506AB86}"/>
    <cellStyle name="40% - Dekorfärg2 14 9" xfId="10434" xr:uid="{C9B8E676-5FD9-41A3-BB41-CC8D73601A0C}"/>
    <cellStyle name="40% - Dekorfärg2 14_3. Loans" xfId="10435" xr:uid="{DFE41836-85D2-445F-88E9-1F01C4E94EDD}"/>
    <cellStyle name="40% - Dekorfärg2 15" xfId="10436" xr:uid="{3BE0C26D-DCAD-417E-BA43-905BB8588100}"/>
    <cellStyle name="40% - Dekorfärg2 15 10" xfId="35103" xr:uid="{51B39674-AADB-4457-94CE-AC2F4DD4FF7C}"/>
    <cellStyle name="40% - Dekorfärg2 15 2" xfId="10437" xr:uid="{B251D98E-ABEA-4B2C-8611-9AE925495002}"/>
    <cellStyle name="40% - Dekorfärg2 15 2 2" xfId="10438" xr:uid="{85F5393C-102B-4744-AC2B-A5B7E3AB02DB}"/>
    <cellStyle name="40% - Dekorfärg2 15 2 2 2" xfId="10439" xr:uid="{CF23B245-2F90-4340-BD69-225A6FF56400}"/>
    <cellStyle name="40% - Dekorfärg2 15 2 2 2 2" xfId="37595" xr:uid="{1AB37CB5-53BA-4884-BD3F-893E7A929E8B}"/>
    <cellStyle name="40% - Dekorfärg2 15 2 2 2_Apart tables" xfId="50025" xr:uid="{B3141DE7-EA43-4CBE-ABF6-7B6D94897F6A}"/>
    <cellStyle name="40% - Dekorfärg2 15 2 2 3" xfId="37594" xr:uid="{074AD36A-EE27-4E3E-AE09-E24A91BCC61D}"/>
    <cellStyle name="40% - Dekorfärg2 15 2 2_3. Loans" xfId="10440" xr:uid="{6F1F102D-3AC6-44B9-968F-D18700185C80}"/>
    <cellStyle name="40% - Dekorfärg2 15 2 3" xfId="10441" xr:uid="{AD36F9E8-6C40-4AC0-B57C-0E5674A81C56}"/>
    <cellStyle name="40% - Dekorfärg2 15 2 3 2" xfId="37596" xr:uid="{70BE9D9C-764B-44B6-9601-0A78857348D9}"/>
    <cellStyle name="40% - Dekorfärg2 15 2 3_Apart tables" xfId="50026" xr:uid="{70B99425-82D1-4C34-9423-B21BCF684D6C}"/>
    <cellStyle name="40% - Dekorfärg2 15 2 4" xfId="32027" xr:uid="{81493664-B2B3-447E-B25D-5B4C84AC9DCF}"/>
    <cellStyle name="40% - Dekorfärg2 15 2 5" xfId="37593" xr:uid="{810C6044-3B82-418F-A994-114250431424}"/>
    <cellStyle name="40% - Dekorfärg2 15 2_3. Loans" xfId="10442" xr:uid="{E8E724A1-4D6C-4CBF-85BC-BABAA03EFB45}"/>
    <cellStyle name="40% - Dekorfärg2 15 3" xfId="10443" xr:uid="{173F583C-F03A-4AFE-AD75-4B82465E8DB7}"/>
    <cellStyle name="40% - Dekorfärg2 15 3 2" xfId="10444" xr:uid="{B856E601-B404-4F95-828A-88CE72154A36}"/>
    <cellStyle name="40% - Dekorfärg2 15 3 2 2" xfId="37598" xr:uid="{69EFC739-F42A-455D-B4E0-5D473F664B12}"/>
    <cellStyle name="40% - Dekorfärg2 15 3 2_Apart tables" xfId="50027" xr:uid="{B24967D2-3D59-430E-ABF5-4BFE851E1314}"/>
    <cellStyle name="40% - Dekorfärg2 15 3 3" xfId="10445" xr:uid="{D7F8BED1-00C6-4ABF-88E3-72C6E41E2738}"/>
    <cellStyle name="40% - Dekorfärg2 15 3 4" xfId="37597" xr:uid="{EAAFE272-599C-445A-82E3-7DF27980A48C}"/>
    <cellStyle name="40% - Dekorfärg2 15 3_3. Loans" xfId="10446" xr:uid="{AC1F95BF-F6E7-44CB-AD48-6FB5B9D5D2D3}"/>
    <cellStyle name="40% - Dekorfärg2 15 4" xfId="10447" xr:uid="{804B5459-E48F-404A-9EAD-A23F4445BD82}"/>
    <cellStyle name="40% - Dekorfärg2 15 4 2" xfId="10448" xr:uid="{64693374-43CB-4991-ADB4-7AB48A0E6116}"/>
    <cellStyle name="40% - Dekorfärg2 15 4 3" xfId="10449" xr:uid="{8F455986-9954-4749-B915-B56745DC26D5}"/>
    <cellStyle name="40% - Dekorfärg2 15 4 4" xfId="37599" xr:uid="{E2E5C848-F79D-4380-B71E-C83DECD41FC5}"/>
    <cellStyle name="40% - Dekorfärg2 15 4_3. Loans" xfId="10450" xr:uid="{AB54D3EF-7EE0-4449-8067-37E8E82A51B9}"/>
    <cellStyle name="40% - Dekorfärg2 15 5" xfId="10451" xr:uid="{8F3CE173-316D-401F-BB54-80E565699A77}"/>
    <cellStyle name="40% - Dekorfärg2 15 5 2" xfId="10452" xr:uid="{A42ECB62-1E8F-4CBF-B9FC-A5BA4E70B363}"/>
    <cellStyle name="40% - Dekorfärg2 15 5 3" xfId="10453" xr:uid="{00C14172-0CD6-4CAF-9D48-5E772D3CD617}"/>
    <cellStyle name="40% - Dekorfärg2 15 5 4" xfId="37600" xr:uid="{1002CD77-58A2-43B4-94FB-21B15C02B6BA}"/>
    <cellStyle name="40% - Dekorfärg2 15 5_3. Loans" xfId="10454" xr:uid="{8068C279-244D-4CA7-BEB7-15FF4B9AAEFB}"/>
    <cellStyle name="40% - Dekorfärg2 15 6" xfId="10455" xr:uid="{94CBC094-8AAF-4855-B082-67217024E148}"/>
    <cellStyle name="40% - Dekorfärg2 15 6 2" xfId="10456" xr:uid="{0A5B3AB0-616F-4683-8FC2-2936B8364700}"/>
    <cellStyle name="40% - Dekorfärg2 15 6 3" xfId="10457" xr:uid="{C68D3023-3C02-4128-8A99-818CD2AC8DEF}"/>
    <cellStyle name="40% - Dekorfärg2 15 6 4" xfId="32028" xr:uid="{53FBA6EC-EC9B-4566-82A3-E4FBB7A9E6E4}"/>
    <cellStyle name="40% - Dekorfärg2 15 6_EQL_AAL" xfId="31229" xr:uid="{A0897754-1EDD-4C7F-923A-FEC93523E679}"/>
    <cellStyle name="40% - Dekorfärg2 15 7" xfId="10458" xr:uid="{641A7A32-5F01-40AA-8560-7B44C7D4B1E7}"/>
    <cellStyle name="40% - Dekorfärg2 15 7 2" xfId="10459" xr:uid="{446B779A-E168-4D1D-BAF1-0C9CDDD3A488}"/>
    <cellStyle name="40% - Dekorfärg2 15 7 3" xfId="10460" xr:uid="{8B526030-F5AB-48AF-831B-1EA864B476F8}"/>
    <cellStyle name="40% - Dekorfärg2 15 7_EQL_AAL" xfId="31230" xr:uid="{8A2161EF-36B7-4930-A4F5-949C514E95E7}"/>
    <cellStyle name="40% - Dekorfärg2 15 8" xfId="10461" xr:uid="{7E0223E9-F1E2-4E2D-9A84-9FA5D1D1D6C5}"/>
    <cellStyle name="40% - Dekorfärg2 15 9" xfId="10462" xr:uid="{6168297E-E5D3-4E15-82B2-3CCBCBB1EB43}"/>
    <cellStyle name="40% - Dekorfärg2 15_3. Loans" xfId="10463" xr:uid="{3E692B12-125C-4716-9924-05BBDD6BDD36}"/>
    <cellStyle name="40% - Dekorfärg2 16" xfId="10464" xr:uid="{FAB5EC6C-8483-42CC-B235-21C6947A6E09}"/>
    <cellStyle name="40% - Dekorfärg2 16 10" xfId="35104" xr:uid="{67E9FF58-F20B-47D8-AB6B-F209EDB0332D}"/>
    <cellStyle name="40% - Dekorfärg2 16 2" xfId="10465" xr:uid="{37D8F2F8-73F0-4E32-A5A9-D7DA3515F2ED}"/>
    <cellStyle name="40% - Dekorfärg2 16 2 2" xfId="10466" xr:uid="{CD831E1D-1302-4E0A-8BF0-316FD9555701}"/>
    <cellStyle name="40% - Dekorfärg2 16 2 2 2" xfId="10467" xr:uid="{5F0726AF-6A78-4636-8BCF-16F85F1C4A58}"/>
    <cellStyle name="40% - Dekorfärg2 16 2 2 2 2" xfId="37603" xr:uid="{E220F67C-DE3F-436B-AB62-E8F1994E1CA1}"/>
    <cellStyle name="40% - Dekorfärg2 16 2 2 2_Apart tables" xfId="50028" xr:uid="{90FDF75D-E645-44D7-ADCE-9EBC26F5282D}"/>
    <cellStyle name="40% - Dekorfärg2 16 2 2 3" xfId="37602" xr:uid="{18538CD8-D6E9-40D7-80A5-66D3908B9CEB}"/>
    <cellStyle name="40% - Dekorfärg2 16 2 2_3. Loans" xfId="10468" xr:uid="{A6B00B1E-55C4-446D-87AE-53F93CABE815}"/>
    <cellStyle name="40% - Dekorfärg2 16 2 3" xfId="10469" xr:uid="{FC8E764B-23D4-479A-AA06-5B97183C8481}"/>
    <cellStyle name="40% - Dekorfärg2 16 2 3 2" xfId="37604" xr:uid="{97039D45-52C8-4D08-8FD1-3939DC5440A2}"/>
    <cellStyle name="40% - Dekorfärg2 16 2 3_Apart tables" xfId="50029" xr:uid="{C7435FAB-8EEC-4FDD-A666-85C36EC7C85E}"/>
    <cellStyle name="40% - Dekorfärg2 16 2 4" xfId="32029" xr:uid="{B7D9650D-3604-405A-A8CD-F71D08912D33}"/>
    <cellStyle name="40% - Dekorfärg2 16 2 5" xfId="37601" xr:uid="{E2EEBFED-7976-4A73-811F-4E24CD8E93AA}"/>
    <cellStyle name="40% - Dekorfärg2 16 2_3. Loans" xfId="10470" xr:uid="{A5079871-BF2C-47F4-8F1F-33486E5D2F38}"/>
    <cellStyle name="40% - Dekorfärg2 16 3" xfId="10471" xr:uid="{7D2655EC-6642-4707-9BF1-4F67DD877953}"/>
    <cellStyle name="40% - Dekorfärg2 16 3 2" xfId="10472" xr:uid="{8CA8272F-7D0B-4752-AC60-88CC3C8B3BE2}"/>
    <cellStyle name="40% - Dekorfärg2 16 3 2 2" xfId="37606" xr:uid="{5A6DAD03-82CD-4F32-83FA-311B9AB76FA1}"/>
    <cellStyle name="40% - Dekorfärg2 16 3 2_Apart tables" xfId="50030" xr:uid="{8B65DE60-5755-4B7E-927C-9C98F1FA6A99}"/>
    <cellStyle name="40% - Dekorfärg2 16 3 3" xfId="10473" xr:uid="{96BAB929-0743-444E-8643-DE97D15F6C0C}"/>
    <cellStyle name="40% - Dekorfärg2 16 3 4" xfId="37605" xr:uid="{D2819E56-2988-489A-98A6-DEB738EB2A4A}"/>
    <cellStyle name="40% - Dekorfärg2 16 3_3. Loans" xfId="10474" xr:uid="{360F32F2-D9DC-4F87-84B3-31B30989E979}"/>
    <cellStyle name="40% - Dekorfärg2 16 4" xfId="10475" xr:uid="{DB0ED356-87B3-499B-A9C7-5897AB326921}"/>
    <cellStyle name="40% - Dekorfärg2 16 4 2" xfId="10476" xr:uid="{EA0E93DB-4C90-4032-903C-9CC530E1F4CA}"/>
    <cellStyle name="40% - Dekorfärg2 16 4 3" xfId="10477" xr:uid="{5C47B33D-5772-45A2-908B-4FE174A29FFB}"/>
    <cellStyle name="40% - Dekorfärg2 16 4 4" xfId="37607" xr:uid="{D12FA533-F186-44E6-9307-C98F1AE12E78}"/>
    <cellStyle name="40% - Dekorfärg2 16 4_3. Loans" xfId="10478" xr:uid="{051035C0-95CE-4557-8D33-A3F42778970C}"/>
    <cellStyle name="40% - Dekorfärg2 16 5" xfId="10479" xr:uid="{5ADACCDA-28C4-4409-B77C-9CB33858567C}"/>
    <cellStyle name="40% - Dekorfärg2 16 5 2" xfId="10480" xr:uid="{A9772AC4-38AB-49EF-BA86-0B0189740775}"/>
    <cellStyle name="40% - Dekorfärg2 16 5 3" xfId="10481" xr:uid="{96434E06-EEF6-461A-86D5-81DA07DF638D}"/>
    <cellStyle name="40% - Dekorfärg2 16 5 4" xfId="37608" xr:uid="{7F4440C3-8AF5-46B3-81D2-CC00443CD259}"/>
    <cellStyle name="40% - Dekorfärg2 16 5_3. Loans" xfId="10482" xr:uid="{ECF60E02-9D33-41E4-B8B4-2B756F7A86BB}"/>
    <cellStyle name="40% - Dekorfärg2 16 6" xfId="10483" xr:uid="{AD56319A-1ADB-4837-9C7E-223D46EB1CA9}"/>
    <cellStyle name="40% - Dekorfärg2 16 6 2" xfId="10484" xr:uid="{C785596D-9AB3-4D6F-A186-9D17A5E91C14}"/>
    <cellStyle name="40% - Dekorfärg2 16 6 3" xfId="10485" xr:uid="{3F03DB40-4140-440F-998C-89367AE3EE3F}"/>
    <cellStyle name="40% - Dekorfärg2 16 6 4" xfId="32030" xr:uid="{9AD85F7A-49E3-4AD9-AFC6-D263A67A98D9}"/>
    <cellStyle name="40% - Dekorfärg2 16 6_EQL_AAL" xfId="31231" xr:uid="{3109ECDB-9E17-49DD-BEFF-57B1B215DD8A}"/>
    <cellStyle name="40% - Dekorfärg2 16 7" xfId="10486" xr:uid="{8EAEBF3B-3A07-47D4-A3B8-53382096B44D}"/>
    <cellStyle name="40% - Dekorfärg2 16 7 2" xfId="10487" xr:uid="{A85D8D4D-6EA4-46CE-A1B6-95AE0522CD47}"/>
    <cellStyle name="40% - Dekorfärg2 16 7 3" xfId="10488" xr:uid="{9DAFE711-7C2E-4445-B4E8-819656B83D1A}"/>
    <cellStyle name="40% - Dekorfärg2 16 7_EQL_AAL" xfId="31232" xr:uid="{196B1CF7-A9D6-4D9C-8CA0-C0CA15614F5D}"/>
    <cellStyle name="40% - Dekorfärg2 16 8" xfId="10489" xr:uid="{8DF995BC-E8CB-4443-B7E4-7D52B70B6449}"/>
    <cellStyle name="40% - Dekorfärg2 16 9" xfId="10490" xr:uid="{DBBBA0B1-69A1-44C9-9206-FE79F9D5B9F9}"/>
    <cellStyle name="40% - Dekorfärg2 16_3. Loans" xfId="10491" xr:uid="{D0B8402C-8155-4DFB-A8E4-78162CB02031}"/>
    <cellStyle name="40% - Dekorfärg2 17" xfId="10492" xr:uid="{4587792C-54B6-4AAA-9F3C-DB227B145192}"/>
    <cellStyle name="40% - Dekorfärg2 17 10" xfId="35105" xr:uid="{3FC756F9-B75F-4EF7-8CD7-8F22F356039E}"/>
    <cellStyle name="40% - Dekorfärg2 17 2" xfId="10493" xr:uid="{CF98A269-1110-487D-A99E-5ADFB9B84B20}"/>
    <cellStyle name="40% - Dekorfärg2 17 2 2" xfId="10494" xr:uid="{F1EBE481-2E6B-4482-8E75-6EF536220D56}"/>
    <cellStyle name="40% - Dekorfärg2 17 2 2 2" xfId="10495" xr:uid="{6F3718BA-9439-459B-88E9-91D840C03DEF}"/>
    <cellStyle name="40% - Dekorfärg2 17 2 2 2 2" xfId="37611" xr:uid="{5826FB5F-E31A-4C7A-8F29-53F05E07A576}"/>
    <cellStyle name="40% - Dekorfärg2 17 2 2 2_Apart tables" xfId="50031" xr:uid="{A556FC68-3E8A-49FB-9A0F-63160B95F516}"/>
    <cellStyle name="40% - Dekorfärg2 17 2 2 3" xfId="37610" xr:uid="{8E4264EB-3591-423A-8C21-B7F52AC435AC}"/>
    <cellStyle name="40% - Dekorfärg2 17 2 2_3. Loans" xfId="10496" xr:uid="{FC7E0D41-E57B-485A-8719-9B6C6E919B8E}"/>
    <cellStyle name="40% - Dekorfärg2 17 2 3" xfId="10497" xr:uid="{8BD3173D-E465-4AD0-A381-4F2A1AC93875}"/>
    <cellStyle name="40% - Dekorfärg2 17 2 3 2" xfId="37612" xr:uid="{DD6B4196-E6B2-4DBF-8E7E-DA0B3D434B13}"/>
    <cellStyle name="40% - Dekorfärg2 17 2 3_Apart tables" xfId="50032" xr:uid="{6C1F2989-3388-4159-A485-A47D764F5345}"/>
    <cellStyle name="40% - Dekorfärg2 17 2 4" xfId="32031" xr:uid="{8D2EA6A7-E1D3-4736-9EF3-DA346C41047A}"/>
    <cellStyle name="40% - Dekorfärg2 17 2 5" xfId="37609" xr:uid="{9F110F34-3FB2-4396-AF8D-14211989360C}"/>
    <cellStyle name="40% - Dekorfärg2 17 2_3. Loans" xfId="10498" xr:uid="{DE430398-F55F-4561-A018-30AC57B0D9BC}"/>
    <cellStyle name="40% - Dekorfärg2 17 3" xfId="10499" xr:uid="{250D5C39-37F9-49B6-8DFE-3944E2317CA4}"/>
    <cellStyle name="40% - Dekorfärg2 17 3 2" xfId="10500" xr:uid="{8B513463-9F33-4997-9EF8-1334D9A762C4}"/>
    <cellStyle name="40% - Dekorfärg2 17 3 2 2" xfId="37614" xr:uid="{E4DAB02A-86F9-4818-A00C-976A766DE5DB}"/>
    <cellStyle name="40% - Dekorfärg2 17 3 2_Apart tables" xfId="50033" xr:uid="{5723D683-8005-4098-BBB1-C1318A878222}"/>
    <cellStyle name="40% - Dekorfärg2 17 3 3" xfId="10501" xr:uid="{ACCA7681-1BBB-4BBF-9A16-4AF5E67D18C1}"/>
    <cellStyle name="40% - Dekorfärg2 17 3 4" xfId="37613" xr:uid="{C0682AEE-36AD-47FD-9CBD-CF7C33545A92}"/>
    <cellStyle name="40% - Dekorfärg2 17 3_3. Loans" xfId="10502" xr:uid="{4063683E-5C75-43D6-836C-06AA85A61944}"/>
    <cellStyle name="40% - Dekorfärg2 17 4" xfId="10503" xr:uid="{3C720F04-02D3-402F-BF5D-28158301EA46}"/>
    <cellStyle name="40% - Dekorfärg2 17 4 2" xfId="10504" xr:uid="{18F0E4CE-025A-402B-9189-346690589CA9}"/>
    <cellStyle name="40% - Dekorfärg2 17 4 3" xfId="10505" xr:uid="{B491527E-30FB-4E07-80EE-3A17D54BBB97}"/>
    <cellStyle name="40% - Dekorfärg2 17 4 4" xfId="37615" xr:uid="{D6B29620-2414-46F3-8EEC-FB34C50BCEB2}"/>
    <cellStyle name="40% - Dekorfärg2 17 4_3. Loans" xfId="10506" xr:uid="{62CCEA27-9D1F-4AFD-B066-B0A9BE672DE6}"/>
    <cellStyle name="40% - Dekorfärg2 17 5" xfId="10507" xr:uid="{C20960B6-FBF7-4A1F-8399-110A8A58F8C4}"/>
    <cellStyle name="40% - Dekorfärg2 17 5 2" xfId="10508" xr:uid="{CC8E05ED-E4C9-459A-B7A2-26D7677E5845}"/>
    <cellStyle name="40% - Dekorfärg2 17 5 3" xfId="10509" xr:uid="{BA437438-6AD7-4C4E-AD46-87A8F197C50C}"/>
    <cellStyle name="40% - Dekorfärg2 17 5 4" xfId="37616" xr:uid="{565E7246-D200-448D-AFB8-61201A4CD35A}"/>
    <cellStyle name="40% - Dekorfärg2 17 5_3. Loans" xfId="10510" xr:uid="{93E2D549-0251-46BF-ADB9-DA598E208730}"/>
    <cellStyle name="40% - Dekorfärg2 17 6" xfId="10511" xr:uid="{0980D05F-7686-4E29-AFC4-2E27B9448153}"/>
    <cellStyle name="40% - Dekorfärg2 17 6 2" xfId="10512" xr:uid="{906165B7-8B74-4983-9E74-02965E4536E3}"/>
    <cellStyle name="40% - Dekorfärg2 17 6 3" xfId="10513" xr:uid="{AB578561-899D-4823-946A-B35B94901EC9}"/>
    <cellStyle name="40% - Dekorfärg2 17 6 4" xfId="32032" xr:uid="{2E7FC84C-1191-4D3C-B206-6A391CA7A8EF}"/>
    <cellStyle name="40% - Dekorfärg2 17 6_EQL_AAL" xfId="31233" xr:uid="{5FC6056F-E8E6-4513-AF02-A5BF576DB571}"/>
    <cellStyle name="40% - Dekorfärg2 17 7" xfId="10514" xr:uid="{930CCBE6-151B-4368-9AA9-CB7DA01D0283}"/>
    <cellStyle name="40% - Dekorfärg2 17 7 2" xfId="10515" xr:uid="{21E70409-FCC4-492D-9EF3-3F50FC483DB6}"/>
    <cellStyle name="40% - Dekorfärg2 17 7 3" xfId="10516" xr:uid="{392B099A-B5DC-4480-ADE7-E0FD82956527}"/>
    <cellStyle name="40% - Dekorfärg2 17 7_EQL_AAL" xfId="31234" xr:uid="{6745B0EA-DEE6-45E8-AECE-53855F7C9408}"/>
    <cellStyle name="40% - Dekorfärg2 17 8" xfId="10517" xr:uid="{47B4CFDA-59D2-459E-B474-EE3AAF3A53C4}"/>
    <cellStyle name="40% - Dekorfärg2 17 9" xfId="10518" xr:uid="{7EEDD96B-AE56-4A23-A3AA-2C7FF5E5B62B}"/>
    <cellStyle name="40% - Dekorfärg2 17_3. Loans" xfId="10519" xr:uid="{468427D0-CD4E-408A-8588-DD146AD53321}"/>
    <cellStyle name="40% - Dekorfärg2 18" xfId="10520" xr:uid="{1984F575-A432-402A-B5DF-DA0174BF21CE}"/>
    <cellStyle name="40% - Dekorfärg2 18 10" xfId="35106" xr:uid="{6F76AC61-9B9B-43C2-9AB7-61242DE3DF5C}"/>
    <cellStyle name="40% - Dekorfärg2 18 2" xfId="10521" xr:uid="{DC4C0891-3FDF-443E-8C2B-581083FDCA27}"/>
    <cellStyle name="40% - Dekorfärg2 18 2 2" xfId="10522" xr:uid="{D92C6413-17A9-461A-ABE2-C01008D666B7}"/>
    <cellStyle name="40% - Dekorfärg2 18 2 2 2" xfId="10523" xr:uid="{AC385648-30DC-41F8-833F-355F2DCB3885}"/>
    <cellStyle name="40% - Dekorfärg2 18 2 2 2 2" xfId="37619" xr:uid="{18BC5C70-0856-4583-929E-D4FDD994D19F}"/>
    <cellStyle name="40% - Dekorfärg2 18 2 2 2_Apart tables" xfId="50034" xr:uid="{5D7D28F2-DC8A-40E2-92BA-2DA87D870BE2}"/>
    <cellStyle name="40% - Dekorfärg2 18 2 2 3" xfId="37618" xr:uid="{F0BD52D2-CF0A-4A08-A0AD-EC1AB4B1435C}"/>
    <cellStyle name="40% - Dekorfärg2 18 2 2_3. Loans" xfId="10524" xr:uid="{0F55256F-70D0-4762-AAF0-045E98894352}"/>
    <cellStyle name="40% - Dekorfärg2 18 2 3" xfId="10525" xr:uid="{E61B5AF9-0AD5-451F-85B6-E83EBC8494C0}"/>
    <cellStyle name="40% - Dekorfärg2 18 2 3 2" xfId="37620" xr:uid="{2CFB8157-36F6-448D-974C-26540D57DFAB}"/>
    <cellStyle name="40% - Dekorfärg2 18 2 3_Apart tables" xfId="50035" xr:uid="{0D714C74-FA69-40C9-BCF1-8C053224CFF8}"/>
    <cellStyle name="40% - Dekorfärg2 18 2 4" xfId="32033" xr:uid="{925CEDC1-C9FD-4313-9B2B-1DD858204111}"/>
    <cellStyle name="40% - Dekorfärg2 18 2 5" xfId="37617" xr:uid="{1BFD2CB9-986F-40D9-B446-5F9C48A34E2B}"/>
    <cellStyle name="40% - Dekorfärg2 18 2_3. Loans" xfId="10526" xr:uid="{CF424B18-4FB5-4C90-BB12-41F86B049372}"/>
    <cellStyle name="40% - Dekorfärg2 18 3" xfId="10527" xr:uid="{760A54F8-9655-4245-91AB-5B2B10634CFA}"/>
    <cellStyle name="40% - Dekorfärg2 18 3 2" xfId="10528" xr:uid="{9AA38814-60A6-4476-B88F-3C086E893F2E}"/>
    <cellStyle name="40% - Dekorfärg2 18 3 2 2" xfId="37622" xr:uid="{43EB7E22-0F74-4DE4-B4B1-5C8CC98FB2FE}"/>
    <cellStyle name="40% - Dekorfärg2 18 3 2_Apart tables" xfId="50036" xr:uid="{D87B96D0-6C23-49CC-8E38-12917DFBA532}"/>
    <cellStyle name="40% - Dekorfärg2 18 3 3" xfId="10529" xr:uid="{5A8D5D79-1111-450B-A92D-CCB330372B27}"/>
    <cellStyle name="40% - Dekorfärg2 18 3 4" xfId="37621" xr:uid="{5F830365-8D3D-4F12-810B-A681EAA5E2D2}"/>
    <cellStyle name="40% - Dekorfärg2 18 3_3. Loans" xfId="10530" xr:uid="{483C0740-E083-4176-844D-4A7E3DAC59BA}"/>
    <cellStyle name="40% - Dekorfärg2 18 4" xfId="10531" xr:uid="{A5333D3C-118C-42BA-8B74-ED01E0210492}"/>
    <cellStyle name="40% - Dekorfärg2 18 4 2" xfId="10532" xr:uid="{AA099111-9364-40EB-AF7E-F47898473C23}"/>
    <cellStyle name="40% - Dekorfärg2 18 4 3" xfId="10533" xr:uid="{F2990541-2834-43A8-AB25-64D7AC3BE29F}"/>
    <cellStyle name="40% - Dekorfärg2 18 4 4" xfId="37623" xr:uid="{BBD394F6-8C0A-43CE-9B75-90B1623335E2}"/>
    <cellStyle name="40% - Dekorfärg2 18 4_3. Loans" xfId="10534" xr:uid="{809F6B38-9C81-4B6C-9291-E6377709D4FD}"/>
    <cellStyle name="40% - Dekorfärg2 18 5" xfId="10535" xr:uid="{19CDB3DB-2B58-4A0D-90F2-B4F398FB91D9}"/>
    <cellStyle name="40% - Dekorfärg2 18 5 2" xfId="10536" xr:uid="{75A9A649-5DA9-4268-8324-B550177F9F1B}"/>
    <cellStyle name="40% - Dekorfärg2 18 5 3" xfId="10537" xr:uid="{6DD8022F-5238-4B13-B37D-6F338C9DB6C0}"/>
    <cellStyle name="40% - Dekorfärg2 18 5 4" xfId="37624" xr:uid="{BE93972A-AD0D-4BBB-A5C1-F267265F4DF7}"/>
    <cellStyle name="40% - Dekorfärg2 18 5_3. Loans" xfId="10538" xr:uid="{E8D8A551-4654-48D2-8739-7B9A14A99326}"/>
    <cellStyle name="40% - Dekorfärg2 18 6" xfId="10539" xr:uid="{E4A3F81C-F8CC-48DD-AE8E-0EA7B0AFE673}"/>
    <cellStyle name="40% - Dekorfärg2 18 6 2" xfId="10540" xr:uid="{66C6D6D7-4C7F-46E8-9C1E-B45C66C39C2C}"/>
    <cellStyle name="40% - Dekorfärg2 18 6 3" xfId="10541" xr:uid="{975300E8-035D-44B8-991A-8266EAF57009}"/>
    <cellStyle name="40% - Dekorfärg2 18 6 4" xfId="32034" xr:uid="{7224E747-C84F-43D1-B47D-E6AB5C9A712B}"/>
    <cellStyle name="40% - Dekorfärg2 18 6_EQL_AAL" xfId="31235" xr:uid="{E510973B-BA20-42FE-AC42-8BAF6D67A856}"/>
    <cellStyle name="40% - Dekorfärg2 18 7" xfId="10542" xr:uid="{13EC379D-D18F-463F-A08C-7E229918589B}"/>
    <cellStyle name="40% - Dekorfärg2 18 7 2" xfId="10543" xr:uid="{4C43EDD1-4AF2-4567-A665-2DFF1BEB5121}"/>
    <cellStyle name="40% - Dekorfärg2 18 7 3" xfId="10544" xr:uid="{E1B5326D-F1EF-4C22-8E10-157E007A8EAA}"/>
    <cellStyle name="40% - Dekorfärg2 18 7_EQL_AAL" xfId="31236" xr:uid="{B4D93296-3550-4211-9AAD-F3B1CAE9FCC8}"/>
    <cellStyle name="40% - Dekorfärg2 18 8" xfId="10545" xr:uid="{5FD74543-6AA2-483C-B5C4-1880FDA11BE9}"/>
    <cellStyle name="40% - Dekorfärg2 18 9" xfId="10546" xr:uid="{A9FF7CA7-6B66-4265-B18B-42156440D87A}"/>
    <cellStyle name="40% - Dekorfärg2 18_3. Loans" xfId="10547" xr:uid="{AAEEA588-0C6A-42EF-BA6F-F02C0F5075E1}"/>
    <cellStyle name="40% - Dekorfärg2 19" xfId="10548" xr:uid="{273795EE-9295-4919-BE99-4E921134C202}"/>
    <cellStyle name="40% - Dekorfärg2 19 10" xfId="35107" xr:uid="{6EB654BC-1205-416D-BCD1-EA8F7728B0CD}"/>
    <cellStyle name="40% - Dekorfärg2 19 2" xfId="10549" xr:uid="{A2AB3D2E-07F5-40EC-B57F-5883135EAB7B}"/>
    <cellStyle name="40% - Dekorfärg2 19 2 2" xfId="10550" xr:uid="{8A5BF526-50CB-4E90-A1F9-CDD4C286A3C4}"/>
    <cellStyle name="40% - Dekorfärg2 19 2 2 2" xfId="10551" xr:uid="{334C1939-A8E5-42CF-9750-7F9764F518AD}"/>
    <cellStyle name="40% - Dekorfärg2 19 2 2 2 2" xfId="37627" xr:uid="{DC03F99A-3E95-4115-8C6B-5561BEE5CCD1}"/>
    <cellStyle name="40% - Dekorfärg2 19 2 2 2_Apart tables" xfId="50037" xr:uid="{447737BD-A793-4850-849D-5739EBDBD523}"/>
    <cellStyle name="40% - Dekorfärg2 19 2 2 3" xfId="37626" xr:uid="{E6A7077A-C461-4775-BE02-5F5CD0FDF579}"/>
    <cellStyle name="40% - Dekorfärg2 19 2 2_3. Loans" xfId="10552" xr:uid="{C499E337-6E98-45FA-97A7-147BDB341F90}"/>
    <cellStyle name="40% - Dekorfärg2 19 2 3" xfId="10553" xr:uid="{467A70E3-226C-48E2-B695-163AE0C8D44D}"/>
    <cellStyle name="40% - Dekorfärg2 19 2 3 2" xfId="37628" xr:uid="{EF50D3E4-9D7D-4B6D-85E8-E38043796EE0}"/>
    <cellStyle name="40% - Dekorfärg2 19 2 3_Apart tables" xfId="50038" xr:uid="{C4156F08-976B-485A-A169-41E04ABC6BF9}"/>
    <cellStyle name="40% - Dekorfärg2 19 2 4" xfId="32035" xr:uid="{65F942B8-14E9-4501-A5AD-530AEA7337A0}"/>
    <cellStyle name="40% - Dekorfärg2 19 2 5" xfId="37625" xr:uid="{5176F5B5-F641-409C-B41F-F1B7A0FE92D7}"/>
    <cellStyle name="40% - Dekorfärg2 19 2_3. Loans" xfId="10554" xr:uid="{9B7E739E-BF82-43AE-BD9F-93BC765BA367}"/>
    <cellStyle name="40% - Dekorfärg2 19 3" xfId="10555" xr:uid="{0D3C456C-C5C3-4D9E-9E16-69BFA0E25D13}"/>
    <cellStyle name="40% - Dekorfärg2 19 3 2" xfId="10556" xr:uid="{B9016F39-8CDD-41D8-927A-B49F8FC45200}"/>
    <cellStyle name="40% - Dekorfärg2 19 3 2 2" xfId="37630" xr:uid="{14C167A2-7AF0-4FF2-A606-729D9F6F9295}"/>
    <cellStyle name="40% - Dekorfärg2 19 3 2_Apart tables" xfId="50039" xr:uid="{A82E5179-478E-4A0A-92D9-629FFF9D9CC5}"/>
    <cellStyle name="40% - Dekorfärg2 19 3 3" xfId="10557" xr:uid="{2E6030DA-026C-49D9-97E2-9894F8DFE016}"/>
    <cellStyle name="40% - Dekorfärg2 19 3 4" xfId="37629" xr:uid="{67161FFF-499C-45F8-AFA0-8314ACF99F75}"/>
    <cellStyle name="40% - Dekorfärg2 19 3_3. Loans" xfId="10558" xr:uid="{3E9C829F-1D62-4DF1-AFA9-F2D65B8393F9}"/>
    <cellStyle name="40% - Dekorfärg2 19 4" xfId="10559" xr:uid="{FDAD2B92-B6F2-47DF-8411-FCC0AA098E7C}"/>
    <cellStyle name="40% - Dekorfärg2 19 4 2" xfId="10560" xr:uid="{6D66021D-4D98-4D54-AE87-1B06F41B49F2}"/>
    <cellStyle name="40% - Dekorfärg2 19 4 3" xfId="10561" xr:uid="{C015BC5C-381B-44AC-98F2-CBC12F495C28}"/>
    <cellStyle name="40% - Dekorfärg2 19 4 4" xfId="37631" xr:uid="{22C091FC-BAB3-4AE5-8EB3-EF1F870C6878}"/>
    <cellStyle name="40% - Dekorfärg2 19 4_3. Loans" xfId="10562" xr:uid="{37E1AF5A-DF32-406E-B903-09F44D475116}"/>
    <cellStyle name="40% - Dekorfärg2 19 5" xfId="10563" xr:uid="{723CC55A-9E89-4FD0-AE76-42D41C39EDEA}"/>
    <cellStyle name="40% - Dekorfärg2 19 5 2" xfId="10564" xr:uid="{514DFDD5-F214-4B83-B6D6-D8300D78414D}"/>
    <cellStyle name="40% - Dekorfärg2 19 5 3" xfId="10565" xr:uid="{8F82018F-FBF6-4C63-BDFC-9B408E87C5FE}"/>
    <cellStyle name="40% - Dekorfärg2 19 5 4" xfId="37632" xr:uid="{C1B5E77E-AAE3-4140-9D14-F9EEB39D17BE}"/>
    <cellStyle name="40% - Dekorfärg2 19 5_3. Loans" xfId="10566" xr:uid="{6401EA1E-9722-4B7A-B54E-5B72F34D6FC7}"/>
    <cellStyle name="40% - Dekorfärg2 19 6" xfId="10567" xr:uid="{3DF7FDD4-445C-49EA-B330-231D1C4FB150}"/>
    <cellStyle name="40% - Dekorfärg2 19 6 2" xfId="10568" xr:uid="{E043F540-4721-42A3-894E-98D1AABE338B}"/>
    <cellStyle name="40% - Dekorfärg2 19 6 3" xfId="10569" xr:uid="{62DDB8B7-F873-4617-A781-1194A0F27725}"/>
    <cellStyle name="40% - Dekorfärg2 19 6 4" xfId="32036" xr:uid="{2B1393F7-251E-40D5-A469-DCF72F3552F2}"/>
    <cellStyle name="40% - Dekorfärg2 19 6_EQL_AAL" xfId="31237" xr:uid="{3ABDF99D-F4D9-4325-81E4-36825EAD94D0}"/>
    <cellStyle name="40% - Dekorfärg2 19 7" xfId="10570" xr:uid="{96E8CE9F-B77F-4656-911D-3A8799B3DD30}"/>
    <cellStyle name="40% - Dekorfärg2 19 7 2" xfId="10571" xr:uid="{53EA48BA-4C3A-439F-8288-79CACC7DCA21}"/>
    <cellStyle name="40% - Dekorfärg2 19 7 3" xfId="10572" xr:uid="{4A83C9CF-3459-42D8-AE40-E5B86E0EABB1}"/>
    <cellStyle name="40% - Dekorfärg2 19 7_EQL_AAL" xfId="31238" xr:uid="{1BF61BE9-1702-4E48-8BA0-2C4C7AE1D042}"/>
    <cellStyle name="40% - Dekorfärg2 19 8" xfId="10573" xr:uid="{1190B38C-5322-4DD0-B17F-0B2E3884C185}"/>
    <cellStyle name="40% - Dekorfärg2 19 9" xfId="10574" xr:uid="{AD6ABE7A-8C7A-4023-8003-3733AEBE7D31}"/>
    <cellStyle name="40% - Dekorfärg2 19_3. Loans" xfId="10575" xr:uid="{01B65571-68C1-45BC-80CF-CC70FC6D2DA2}"/>
    <cellStyle name="40% - Dekorfärg2 2" xfId="88" xr:uid="{7896821C-7FA2-4F14-A045-072DB2F3225A}"/>
    <cellStyle name="40% - Dekorfärg2 2 10" xfId="35108" xr:uid="{A0F75350-2307-46B3-BF13-3414EFE84DD6}"/>
    <cellStyle name="40% - Dekorfärg2 2 11" xfId="44676" xr:uid="{C1A5360F-8FA2-466B-975A-AF5EF59FEF8E}"/>
    <cellStyle name="40% - Dekorfärg2 2 2" xfId="10576" xr:uid="{B032BB72-93C3-4CCE-98F6-D755A1DE5AD3}"/>
    <cellStyle name="40% - Dekorfärg2 2 2 2" xfId="10577" xr:uid="{3E12F56A-8C12-47EE-808D-C9A0A589704D}"/>
    <cellStyle name="40% - Dekorfärg2 2 2 2 2" xfId="10578" xr:uid="{4095CA33-AA65-446B-9A7F-1EC3F7A90683}"/>
    <cellStyle name="40% - Dekorfärg2 2 2 2 2 2" xfId="37634" xr:uid="{7CED118C-DACE-4146-A5F3-DF482BE2F79F}"/>
    <cellStyle name="40% - Dekorfärg2 2 2 2 2_Apart tables" xfId="50040" xr:uid="{EA13BAE3-C42C-4403-84A6-DA8D1E2E4595}"/>
    <cellStyle name="40% - Dekorfärg2 2 2 2 3" xfId="32037" xr:uid="{75232C43-271E-4D06-9F61-8E569A19E9FD}"/>
    <cellStyle name="40% - Dekorfärg2 2 2 2 4" xfId="37633" xr:uid="{455A7798-01C0-4D67-BF37-BBF2CA750D12}"/>
    <cellStyle name="40% - Dekorfärg2 2 2 2_3. Loans" xfId="10579" xr:uid="{841AE1C7-AAF0-4C90-9595-8BB540C543F4}"/>
    <cellStyle name="40% - Dekorfärg2 2 2 3" xfId="10580" xr:uid="{0B2FAEA3-366F-484A-8D72-E836DB026CD3}"/>
    <cellStyle name="40% - Dekorfärg2 2 2 3 2" xfId="10581" xr:uid="{5CE435EB-6FAE-4287-AF4A-7E67E842C8F7}"/>
    <cellStyle name="40% - Dekorfärg2 2 2 3 2 2" xfId="37636" xr:uid="{60094194-74CF-4C9C-BAC5-86CCCB37FB96}"/>
    <cellStyle name="40% - Dekorfärg2 2 2 3 2_Apart tables" xfId="50041" xr:uid="{1D88CEA8-7D6B-43D1-88B2-74097A8AC322}"/>
    <cellStyle name="40% - Dekorfärg2 2 2 3 3" xfId="37635" xr:uid="{3CF8BFBD-3AD2-4629-883B-906D646481B6}"/>
    <cellStyle name="40% - Dekorfärg2 2 2 3_3. Loans" xfId="10582" xr:uid="{BAA3BBAA-10EB-49D7-AD58-95FF0DD44B52}"/>
    <cellStyle name="40% - Dekorfärg2 2 2 4" xfId="10583" xr:uid="{18C85858-ABB8-4C94-8681-4FE3C0665AFF}"/>
    <cellStyle name="40% - Dekorfärg2 2 2 4 2" xfId="37637" xr:uid="{D6E98230-8162-4B92-97F4-6C4006D4CFAE}"/>
    <cellStyle name="40% - Dekorfärg2 2 2 4_Apart tables" xfId="50042" xr:uid="{92B6B084-2B27-4F52-A392-EEA01C8FDC35}"/>
    <cellStyle name="40% - Dekorfärg2 2 2 5" xfId="10584" xr:uid="{CABE1D88-A953-475C-BF1F-8D25BEC63587}"/>
    <cellStyle name="40% - Dekorfärg2 2 2 5 2" xfId="37638" xr:uid="{8E78F248-D906-41F7-92E6-1FA0F6F43D20}"/>
    <cellStyle name="40% - Dekorfärg2 2 2 5_Apart tables" xfId="50043" xr:uid="{E09DF135-F28B-4283-8CE7-BB300C484F3F}"/>
    <cellStyle name="40% - Dekorfärg2 2 2 6" xfId="32038" xr:uid="{27E083BC-9970-47DD-A806-C90824B15A34}"/>
    <cellStyle name="40% - Dekorfärg2 2 2 6 2" xfId="32039" xr:uid="{B5631F6B-0154-41B9-86B7-D7E3855E12B6}"/>
    <cellStyle name="40% - Dekorfärg2 2 2 7" xfId="35109" xr:uid="{9E91631A-1F58-4EF4-9114-C5AEF9766666}"/>
    <cellStyle name="40% - Dekorfärg2 2 2 8" xfId="39442" xr:uid="{B1FF289A-9C1D-4665-8341-D6002ED84010}"/>
    <cellStyle name="40% - Dekorfärg2 2 2_3. Loans" xfId="10585" xr:uid="{99F68E57-6EF3-40A1-9FAD-8AFE15B5090B}"/>
    <cellStyle name="40% - Dekorfärg2 2 3" xfId="10586" xr:uid="{21136C7B-D63F-493B-851A-64E20C293FC7}"/>
    <cellStyle name="40% - Dekorfärg2 2 3 2" xfId="10587" xr:uid="{30C34C4A-A8A6-41E7-8CF2-5323EC39BAB6}"/>
    <cellStyle name="40% - Dekorfärg2 2 3 2 2" xfId="10588" xr:uid="{49CDB63E-8527-4CAF-B96A-98B1EB8A80F8}"/>
    <cellStyle name="40% - Dekorfärg2 2 3 2 2 2" xfId="37640" xr:uid="{60B38560-50D5-47D1-A114-27428BBEC69A}"/>
    <cellStyle name="40% - Dekorfärg2 2 3 2 2_Apart tables" xfId="50044" xr:uid="{B8814655-DDBD-4BF4-B254-5A5EF6900E5C}"/>
    <cellStyle name="40% - Dekorfärg2 2 3 2 3" xfId="32040" xr:uid="{107DE41D-1838-40A7-B8DE-81C4F81314F3}"/>
    <cellStyle name="40% - Dekorfärg2 2 3 2 4" xfId="37639" xr:uid="{69B2DD90-E453-4257-80B4-B451F17CCD76}"/>
    <cellStyle name="40% - Dekorfärg2 2 3 2_3. Loans" xfId="10589" xr:uid="{214F06A2-A46F-4D35-8CF2-6D6BF077C1BF}"/>
    <cellStyle name="40% - Dekorfärg2 2 3 3" xfId="10590" xr:uid="{15E07147-045B-4F51-BFF4-4C3EAB9C1B15}"/>
    <cellStyle name="40% - Dekorfärg2 2 3 3 2" xfId="10591" xr:uid="{553D7E7D-ED04-4CFB-9D63-01B94DDA35AA}"/>
    <cellStyle name="40% - Dekorfärg2 2 3 3 2 2" xfId="37642" xr:uid="{152FD3C8-B31F-4A70-BC3C-8E10449E3E47}"/>
    <cellStyle name="40% - Dekorfärg2 2 3 3 2_Apart tables" xfId="50045" xr:uid="{C1EFB8C0-A04E-4C69-A4CF-31CDBE66FC57}"/>
    <cellStyle name="40% - Dekorfärg2 2 3 3 3" xfId="37641" xr:uid="{851ACE7B-9B97-4F1D-A6C9-B70CBCC6213B}"/>
    <cellStyle name="40% - Dekorfärg2 2 3 3_3. Loans" xfId="10592" xr:uid="{DF0D3C7C-7DFF-4CEF-929A-0C8F4606A107}"/>
    <cellStyle name="40% - Dekorfärg2 2 3 4" xfId="10593" xr:uid="{CCC9BED3-8D31-4BD2-BEFD-667B3FF17D45}"/>
    <cellStyle name="40% - Dekorfärg2 2 3 4 2" xfId="37643" xr:uid="{A5F5C55D-62AF-45EF-83F2-1FCB1218C0C6}"/>
    <cellStyle name="40% - Dekorfärg2 2 3 4_Apart tables" xfId="50046" xr:uid="{2EC67800-A17C-4616-82CC-500F0D4444DA}"/>
    <cellStyle name="40% - Dekorfärg2 2 3 5" xfId="10594" xr:uid="{DB24A3E1-9F11-4256-B049-6C8A029F9989}"/>
    <cellStyle name="40% - Dekorfärg2 2 3 5 2" xfId="37644" xr:uid="{2979AC5C-75F7-4255-AE86-6D25EED213E6}"/>
    <cellStyle name="40% - Dekorfärg2 2 3 5_Apart tables" xfId="50047" xr:uid="{A5966375-A36E-4DE7-8471-5BF802304EF9}"/>
    <cellStyle name="40% - Dekorfärg2 2 3 6" xfId="32041" xr:uid="{BAAE7FF7-3D3E-4CDB-A2A7-19CD921C7CFF}"/>
    <cellStyle name="40% - Dekorfärg2 2 3 7" xfId="35110" xr:uid="{A43FA797-8198-4289-8436-140D7E71DFCD}"/>
    <cellStyle name="40% - Dekorfärg2 2 3 8" xfId="39441" xr:uid="{DFAA8D7F-CF7B-4232-A5DA-196EBED893CA}"/>
    <cellStyle name="40% - Dekorfärg2 2 3_3. Loans" xfId="10595" xr:uid="{316CBC77-AFC9-4A87-94FF-AF77C5229360}"/>
    <cellStyle name="40% - Dekorfärg2 2 4" xfId="10596" xr:uid="{7DF1DBF3-AC6F-46E5-9D5F-3321B078A936}"/>
    <cellStyle name="40% - Dekorfärg2 2 4 2" xfId="10597" xr:uid="{6080B9A5-8428-420B-AA9D-10C0F1A20DBC}"/>
    <cellStyle name="40% - Dekorfärg2 2 4 2 2" xfId="10598" xr:uid="{BFBF6231-3D1E-4AE0-9B84-87B5403EB7CB}"/>
    <cellStyle name="40% - Dekorfärg2 2 4 2 2 2" xfId="37647" xr:uid="{24F45512-A91A-4571-AFC6-A451CF54FB73}"/>
    <cellStyle name="40% - Dekorfärg2 2 4 2 2_Apart tables" xfId="50048" xr:uid="{FF3DEE4B-8BB8-4FD9-A096-CFC8DFEC71BB}"/>
    <cellStyle name="40% - Dekorfärg2 2 4 2 3" xfId="37646" xr:uid="{DFD8D269-9EFE-458D-945B-1545C628AA3B}"/>
    <cellStyle name="40% - Dekorfärg2 2 4 2_3. Loans" xfId="10599" xr:uid="{244DB0B5-9EA3-4D72-B29D-96DD9977D0FA}"/>
    <cellStyle name="40% - Dekorfärg2 2 4 3" xfId="10600" xr:uid="{72258085-44FC-4FC9-9A69-459F22AFE7D4}"/>
    <cellStyle name="40% - Dekorfärg2 2 4 3 2" xfId="37648" xr:uid="{01745406-86AD-4836-A3B7-004507E8DF22}"/>
    <cellStyle name="40% - Dekorfärg2 2 4 3_Apart tables" xfId="50049" xr:uid="{10EDADD0-9F0C-48F5-8815-A0735624407C}"/>
    <cellStyle name="40% - Dekorfärg2 2 4 4" xfId="10601" xr:uid="{B4022286-9186-4AD0-AE56-EA6390B057DE}"/>
    <cellStyle name="40% - Dekorfärg2 2 4 4 2" xfId="37649" xr:uid="{23FED86C-612E-4716-AD6F-72F33C24926B}"/>
    <cellStyle name="40% - Dekorfärg2 2 4 4_Apart tables" xfId="50050" xr:uid="{DA32C136-3A75-4C14-AAE8-208A9E2E6A67}"/>
    <cellStyle name="40% - Dekorfärg2 2 4 5" xfId="32042" xr:uid="{D939C480-F48D-4873-A0BE-BA59A4D0B898}"/>
    <cellStyle name="40% - Dekorfärg2 2 4 6" xfId="37645" xr:uid="{75D75C85-734C-4CD5-BCB4-3B75E982D9AC}"/>
    <cellStyle name="40% - Dekorfärg2 2 4_3. Loans" xfId="10602" xr:uid="{42675C84-EF51-4139-A13E-391BCDFF4B39}"/>
    <cellStyle name="40% - Dekorfärg2 2 5" xfId="10603" xr:uid="{165CB1D5-713B-4AF8-824A-2838A2E7FCE8}"/>
    <cellStyle name="40% - Dekorfärg2 2 5 2" xfId="10604" xr:uid="{801B1800-2496-4E14-8BD1-AB390C6231D2}"/>
    <cellStyle name="40% - Dekorfärg2 2 5 2 2" xfId="37651" xr:uid="{423711A0-F7A1-499C-BB6C-1E7CBF8BE804}"/>
    <cellStyle name="40% - Dekorfärg2 2 5 2_Apart tables" xfId="50051" xr:uid="{6F542D33-E35E-483F-870F-8BB67C7FE532}"/>
    <cellStyle name="40% - Dekorfärg2 2 5 3" xfId="10605" xr:uid="{40BA1969-23F7-402A-AF58-A67F0585EBA3}"/>
    <cellStyle name="40% - Dekorfärg2 2 5 4" xfId="37650" xr:uid="{E4417F22-4F5D-49EF-9894-0E2A7A986506}"/>
    <cellStyle name="40% - Dekorfärg2 2 5_3. Loans" xfId="10606" xr:uid="{C54CB648-8217-407D-8AF3-BD925B81CF5B}"/>
    <cellStyle name="40% - Dekorfärg2 2 6" xfId="10607" xr:uid="{B2F0F0EF-B996-4C39-BC1B-83565CB75D3D}"/>
    <cellStyle name="40% - Dekorfärg2 2 6 2" xfId="10608" xr:uid="{0D668D90-8F10-4508-9EB7-646DEF1F011E}"/>
    <cellStyle name="40% - Dekorfärg2 2 6 3" xfId="10609" xr:uid="{EDDA386B-B6A3-4736-B55C-B1759B18CAFD}"/>
    <cellStyle name="40% - Dekorfärg2 2 6 4" xfId="37652" xr:uid="{5B0437F8-4D4F-4925-8887-DCA48D91D251}"/>
    <cellStyle name="40% - Dekorfärg2 2 6_3. Loans" xfId="10610" xr:uid="{5ED03E87-61A1-40FB-BF96-514E7CD4C214}"/>
    <cellStyle name="40% - Dekorfärg2 2 7" xfId="10611" xr:uid="{776E5EFD-AC24-4C79-AC3F-C895FEFC22E4}"/>
    <cellStyle name="40% - Dekorfärg2 2 7 2" xfId="10612" xr:uid="{4041ABD1-CE9B-4EF6-A308-847FBB88A7E7}"/>
    <cellStyle name="40% - Dekorfärg2 2 7 3" xfId="10613" xr:uid="{58D25051-677D-4628-B648-3664FB848CFA}"/>
    <cellStyle name="40% - Dekorfärg2 2 7 4" xfId="37653" xr:uid="{51CFEFE5-799E-409E-958C-5A7B5A08D3AE}"/>
    <cellStyle name="40% - Dekorfärg2 2 7_3. Loans" xfId="10614" xr:uid="{FFD70EBF-750F-4584-9181-E154A8C8D237}"/>
    <cellStyle name="40% - Dekorfärg2 2 8" xfId="10615" xr:uid="{E85F4E9D-5F80-4CA5-A401-9F960A4C2CCE}"/>
    <cellStyle name="40% - Dekorfärg2 2 8 2" xfId="32043" xr:uid="{886A33D3-ECFF-4F43-A335-D5C91502B961}"/>
    <cellStyle name="40% - Dekorfärg2 2 8 3" xfId="32044" xr:uid="{9E45AEF5-C86C-4DE8-8C24-4E67187D8CD2}"/>
    <cellStyle name="40% - Dekorfärg2 2 9" xfId="10616" xr:uid="{7E2DA054-80E3-4C7F-BCC0-9EF424564181}"/>
    <cellStyle name="40% - Dekorfärg2 2_3. Loans" xfId="10617" xr:uid="{91AE6D52-D103-4384-A73A-0B6C2151AA65}"/>
    <cellStyle name="40% - Dekorfärg2 20" xfId="10618" xr:uid="{38EC86FE-B585-4BB8-8F1B-8F2C32964930}"/>
    <cellStyle name="40% - Dekorfärg2 20 10" xfId="35111" xr:uid="{D5561F56-A5D1-4626-B005-2854F0C9A8F9}"/>
    <cellStyle name="40% - Dekorfärg2 20 2" xfId="10619" xr:uid="{23398300-8663-48F9-8155-2D13CD4DC3F8}"/>
    <cellStyle name="40% - Dekorfärg2 20 2 2" xfId="10620" xr:uid="{B227C2EF-D095-4291-9C35-C1633DCD1DA6}"/>
    <cellStyle name="40% - Dekorfärg2 20 2 2 2" xfId="10621" xr:uid="{4A7F9F0B-CCCB-4313-971B-142599023A2F}"/>
    <cellStyle name="40% - Dekorfärg2 20 2 2 2 2" xfId="37656" xr:uid="{F8758C1F-23CE-4C6D-96FB-263A4539E085}"/>
    <cellStyle name="40% - Dekorfärg2 20 2 2 2_Apart tables" xfId="50052" xr:uid="{21FB09AC-8995-44D3-A424-151EE7FA0D89}"/>
    <cellStyle name="40% - Dekorfärg2 20 2 2 3" xfId="37655" xr:uid="{6AFDABB1-B3A2-4911-AC6A-B3091B1964C7}"/>
    <cellStyle name="40% - Dekorfärg2 20 2 2_3. Loans" xfId="10622" xr:uid="{3FE2A831-C012-45E3-B070-1B580B4886ED}"/>
    <cellStyle name="40% - Dekorfärg2 20 2 3" xfId="10623" xr:uid="{CCC6331A-C903-4242-96B4-83F283613F80}"/>
    <cellStyle name="40% - Dekorfärg2 20 2 3 2" xfId="37657" xr:uid="{E281FB47-A04D-47B5-9513-D8C01F67E558}"/>
    <cellStyle name="40% - Dekorfärg2 20 2 3_Apart tables" xfId="50053" xr:uid="{0DD7E384-C7EC-4EC1-964E-1E9821A39314}"/>
    <cellStyle name="40% - Dekorfärg2 20 2 4" xfId="32045" xr:uid="{37968046-A061-46F6-9368-CAA4B02C4006}"/>
    <cellStyle name="40% - Dekorfärg2 20 2 5" xfId="37654" xr:uid="{84736482-B874-4F5B-B966-D40EF768FF9F}"/>
    <cellStyle name="40% - Dekorfärg2 20 2_3. Loans" xfId="10624" xr:uid="{84228438-E4DE-4A13-8229-8D5A96D20F68}"/>
    <cellStyle name="40% - Dekorfärg2 20 3" xfId="10625" xr:uid="{4DE44C8F-0E9B-4C84-AAC4-0992B122EE91}"/>
    <cellStyle name="40% - Dekorfärg2 20 3 2" xfId="10626" xr:uid="{458FB496-A593-405D-A9FF-F1C4E4B92CCE}"/>
    <cellStyle name="40% - Dekorfärg2 20 3 2 2" xfId="37659" xr:uid="{B8D22479-7080-437D-936E-153AE9CB6EC5}"/>
    <cellStyle name="40% - Dekorfärg2 20 3 2_Apart tables" xfId="50054" xr:uid="{7D8CB7A0-E61C-4A1B-A83C-18FC00F5F9FE}"/>
    <cellStyle name="40% - Dekorfärg2 20 3 3" xfId="10627" xr:uid="{4A6D4196-E764-42F6-8E21-4D5BD3D46ACE}"/>
    <cellStyle name="40% - Dekorfärg2 20 3 4" xfId="37658" xr:uid="{26B84444-65E1-4D6A-A9F3-2628578F2824}"/>
    <cellStyle name="40% - Dekorfärg2 20 3_3. Loans" xfId="10628" xr:uid="{FEACB2A6-87B3-4AE4-A81C-1FDF3262F99B}"/>
    <cellStyle name="40% - Dekorfärg2 20 4" xfId="10629" xr:uid="{2DC2939E-C46F-4912-A151-87543EC77AEB}"/>
    <cellStyle name="40% - Dekorfärg2 20 4 2" xfId="10630" xr:uid="{B4FD1021-F44D-4FF1-A880-6FAECAE31820}"/>
    <cellStyle name="40% - Dekorfärg2 20 4 3" xfId="10631" xr:uid="{A89FD69B-BE28-4460-9035-C012C05FFE45}"/>
    <cellStyle name="40% - Dekorfärg2 20 4 4" xfId="37660" xr:uid="{511FBAE5-E1E0-48C2-BECF-4D63C44424BF}"/>
    <cellStyle name="40% - Dekorfärg2 20 4_3. Loans" xfId="10632" xr:uid="{7EA8C268-E1EC-4FC8-A804-64B9DA6179C9}"/>
    <cellStyle name="40% - Dekorfärg2 20 5" xfId="10633" xr:uid="{F39E4BC8-6E44-4FDF-B50C-BBD87EA96C20}"/>
    <cellStyle name="40% - Dekorfärg2 20 5 2" xfId="10634" xr:uid="{94119376-1A68-4F12-BE58-1CEB19D67499}"/>
    <cellStyle name="40% - Dekorfärg2 20 5 3" xfId="10635" xr:uid="{27796F8E-B4B3-49D9-B741-8A00454D75CE}"/>
    <cellStyle name="40% - Dekorfärg2 20 5 4" xfId="37661" xr:uid="{95ABAE3F-5571-4371-981F-25045E8E4BC4}"/>
    <cellStyle name="40% - Dekorfärg2 20 5_3. Loans" xfId="10636" xr:uid="{D79F2F2F-D807-4763-9AE5-4464945F5D7D}"/>
    <cellStyle name="40% - Dekorfärg2 20 6" xfId="10637" xr:uid="{E8D98CFA-1A53-4285-B65F-9C74A6C120ED}"/>
    <cellStyle name="40% - Dekorfärg2 20 6 2" xfId="10638" xr:uid="{1FFBBE65-17B9-4568-8CE2-CE395A2AD7A4}"/>
    <cellStyle name="40% - Dekorfärg2 20 6 3" xfId="10639" xr:uid="{EABF58F2-A14E-4DC3-90B0-506C4BCEB0A3}"/>
    <cellStyle name="40% - Dekorfärg2 20 6 4" xfId="32046" xr:uid="{A8AE6547-2D0B-405B-9B85-0AF781BDEE91}"/>
    <cellStyle name="40% - Dekorfärg2 20 6_EQL_AAL" xfId="31239" xr:uid="{E3FDED8C-47F2-40BC-B828-D475F7F75C65}"/>
    <cellStyle name="40% - Dekorfärg2 20 7" xfId="10640" xr:uid="{18B4829F-FF4C-4972-8606-F39D0053FEA8}"/>
    <cellStyle name="40% - Dekorfärg2 20 7 2" xfId="10641" xr:uid="{CD601C38-6624-41E3-9B5F-0927B136FCA1}"/>
    <cellStyle name="40% - Dekorfärg2 20 7 3" xfId="10642" xr:uid="{FBA97E88-A17A-4BBD-A0F7-462E0BD5DBAE}"/>
    <cellStyle name="40% - Dekorfärg2 20 7_EQL_AAL" xfId="31240" xr:uid="{9C423D2E-592D-4704-8A39-0693EF507EAC}"/>
    <cellStyle name="40% - Dekorfärg2 20 8" xfId="10643" xr:uid="{DF97DA0A-C766-4881-95CE-4C1C5FAA60C9}"/>
    <cellStyle name="40% - Dekorfärg2 20 9" xfId="10644" xr:uid="{F7412284-C310-4B05-B310-B850F0D11D45}"/>
    <cellStyle name="40% - Dekorfärg2 20_3. Loans" xfId="10645" xr:uid="{ED4A2A1F-653D-47E9-BE3F-204D162AE019}"/>
    <cellStyle name="40% - Dekorfärg2 21" xfId="10646" xr:uid="{BB28428A-A531-4CF8-9BD3-893C35D87ED3}"/>
    <cellStyle name="40% - Dekorfärg2 21 10" xfId="35112" xr:uid="{E0EB08C1-815C-40E6-8B2B-27FDB146967C}"/>
    <cellStyle name="40% - Dekorfärg2 21 2" xfId="10647" xr:uid="{5CE007EE-5135-4370-A266-6C55009197AB}"/>
    <cellStyle name="40% - Dekorfärg2 21 2 2" xfId="10648" xr:uid="{E27D49D3-9CA8-4A4A-B091-40537BAE3B1C}"/>
    <cellStyle name="40% - Dekorfärg2 21 2 2 2" xfId="10649" xr:uid="{37F30E6A-8F6B-4C01-B901-2E9BC0427222}"/>
    <cellStyle name="40% - Dekorfärg2 21 2 2 2 2" xfId="37664" xr:uid="{F0501F6C-7589-4F9C-A523-3C8F49DD08F0}"/>
    <cellStyle name="40% - Dekorfärg2 21 2 2 2_Apart tables" xfId="50055" xr:uid="{7645428E-EA86-4262-B4C6-84354EF18251}"/>
    <cellStyle name="40% - Dekorfärg2 21 2 2 3" xfId="37663" xr:uid="{B4D4FC7D-05D0-42D2-9F5D-324C06F066E5}"/>
    <cellStyle name="40% - Dekorfärg2 21 2 2_3. Loans" xfId="10650" xr:uid="{099CA4EA-561B-4555-AA27-A56C1DB3B57A}"/>
    <cellStyle name="40% - Dekorfärg2 21 2 3" xfId="10651" xr:uid="{AA16EAEC-3770-40C4-9A12-002BF95A3F0C}"/>
    <cellStyle name="40% - Dekorfärg2 21 2 3 2" xfId="37665" xr:uid="{213B30FA-818D-44FB-8BB7-A68EB71024BC}"/>
    <cellStyle name="40% - Dekorfärg2 21 2 3_Apart tables" xfId="50056" xr:uid="{08510521-236D-44CD-9D35-6B21533559B8}"/>
    <cellStyle name="40% - Dekorfärg2 21 2 4" xfId="32047" xr:uid="{D2EE5644-F3D7-4F8E-B65D-FC6CE80ACA75}"/>
    <cellStyle name="40% - Dekorfärg2 21 2 5" xfId="37662" xr:uid="{24AA8C5A-F099-48AB-AB4E-D58D90411C3A}"/>
    <cellStyle name="40% - Dekorfärg2 21 2_3. Loans" xfId="10652" xr:uid="{232411A1-590A-4E99-8B5D-D06560319D72}"/>
    <cellStyle name="40% - Dekorfärg2 21 3" xfId="10653" xr:uid="{836639FD-930B-47CB-9DED-E7E64FF89333}"/>
    <cellStyle name="40% - Dekorfärg2 21 3 2" xfId="10654" xr:uid="{DF1B7E35-BC35-4EB4-8E73-4DD114D8521C}"/>
    <cellStyle name="40% - Dekorfärg2 21 3 2 2" xfId="37667" xr:uid="{BE51A233-EF40-4A19-8E87-7A7E97A8D074}"/>
    <cellStyle name="40% - Dekorfärg2 21 3 2_Apart tables" xfId="50057" xr:uid="{57D3996E-EC51-457B-8DE4-06EAD1C35815}"/>
    <cellStyle name="40% - Dekorfärg2 21 3 3" xfId="10655" xr:uid="{33DE4B02-40E2-498F-9DD1-4542BB6B1F6F}"/>
    <cellStyle name="40% - Dekorfärg2 21 3 4" xfId="37666" xr:uid="{3667EAD0-56F4-4C30-BA95-952AF83EB9E8}"/>
    <cellStyle name="40% - Dekorfärg2 21 3_3. Loans" xfId="10656" xr:uid="{E7ED41E4-FA23-4E01-82BC-5FC4FA7E3DC9}"/>
    <cellStyle name="40% - Dekorfärg2 21 4" xfId="10657" xr:uid="{F5C687AE-AECA-4707-BA1D-ACCB44316DC8}"/>
    <cellStyle name="40% - Dekorfärg2 21 4 2" xfId="10658" xr:uid="{5A02E8B3-8DC3-40AD-85C2-03EC507471B3}"/>
    <cellStyle name="40% - Dekorfärg2 21 4 3" xfId="10659" xr:uid="{09EFDAA7-8B9F-4628-A62F-07F828B7DD3E}"/>
    <cellStyle name="40% - Dekorfärg2 21 4 4" xfId="37668" xr:uid="{EEA8E550-D82B-4536-BF3A-E9CB15B3961B}"/>
    <cellStyle name="40% - Dekorfärg2 21 4_3. Loans" xfId="10660" xr:uid="{D4E09DFC-0730-478A-AF2A-1610C2E85807}"/>
    <cellStyle name="40% - Dekorfärg2 21 5" xfId="10661" xr:uid="{69DEE8B3-D57A-43FF-A46E-9E5F05FA560A}"/>
    <cellStyle name="40% - Dekorfärg2 21 5 2" xfId="10662" xr:uid="{327DE01D-62BA-401F-BDE8-00BF5280AE92}"/>
    <cellStyle name="40% - Dekorfärg2 21 5 3" xfId="10663" xr:uid="{24BDC6D9-2DFE-491E-99C6-5A60E8F3F0D7}"/>
    <cellStyle name="40% - Dekorfärg2 21 5 4" xfId="37669" xr:uid="{85679D6E-0567-4AA1-8276-39968D78016B}"/>
    <cellStyle name="40% - Dekorfärg2 21 5_3. Loans" xfId="10664" xr:uid="{814F4906-8D45-4467-8370-60E86EA832FA}"/>
    <cellStyle name="40% - Dekorfärg2 21 6" xfId="10665" xr:uid="{D1CB4AF9-2970-4D82-B120-23D4BAF36B05}"/>
    <cellStyle name="40% - Dekorfärg2 21 6 2" xfId="10666" xr:uid="{057465B5-EE7D-4DCF-A30C-ECB77B214313}"/>
    <cellStyle name="40% - Dekorfärg2 21 6 3" xfId="10667" xr:uid="{311B63C0-7000-4A6D-BE51-B17147EB9580}"/>
    <cellStyle name="40% - Dekorfärg2 21 6 4" xfId="32048" xr:uid="{A8FF1F38-A420-4E1D-A0FE-AA995AE7BF70}"/>
    <cellStyle name="40% - Dekorfärg2 21 6_EQL_AAL" xfId="31241" xr:uid="{BADFF3F1-AB13-46B8-BD96-B39CCAF88057}"/>
    <cellStyle name="40% - Dekorfärg2 21 7" xfId="10668" xr:uid="{DDE472F6-BB72-40A5-8D05-2A083852F281}"/>
    <cellStyle name="40% - Dekorfärg2 21 7 2" xfId="10669" xr:uid="{182758DF-D9D4-434B-988A-D0B71B70D7EC}"/>
    <cellStyle name="40% - Dekorfärg2 21 7 3" xfId="10670" xr:uid="{A2503F0D-B1B7-4EE8-A501-3009D0D20B34}"/>
    <cellStyle name="40% - Dekorfärg2 21 7_EQL_AAL" xfId="31242" xr:uid="{C98E4ECD-A5A7-4B24-8C4B-D048BB1EFD01}"/>
    <cellStyle name="40% - Dekorfärg2 21 8" xfId="10671" xr:uid="{AA3AA751-60C1-45C1-B7CB-12911AFDECC7}"/>
    <cellStyle name="40% - Dekorfärg2 21 9" xfId="10672" xr:uid="{7ADFF981-7FF8-4A76-AD4E-C5F9D6155740}"/>
    <cellStyle name="40% - Dekorfärg2 21_3. Loans" xfId="10673" xr:uid="{6A02820A-A7AD-4224-BE2D-32F1C5321BFD}"/>
    <cellStyle name="40% - Dekorfärg2 22" xfId="10674" xr:uid="{1F98BC0F-C402-4728-888E-BE9B1DE3E215}"/>
    <cellStyle name="40% - Dekorfärg2 22 10" xfId="35113" xr:uid="{1342670E-6A32-4A77-84BA-46B84A17F44E}"/>
    <cellStyle name="40% - Dekorfärg2 22 2" xfId="10675" xr:uid="{A438ADC8-EAD6-4623-88DC-194BE87FC496}"/>
    <cellStyle name="40% - Dekorfärg2 22 2 2" xfId="10676" xr:uid="{11645AC2-CE96-48E7-A714-24AE45150D80}"/>
    <cellStyle name="40% - Dekorfärg2 22 2 2 2" xfId="10677" xr:uid="{B2A9EAAB-4E6F-449D-977D-0955E09F4C76}"/>
    <cellStyle name="40% - Dekorfärg2 22 2 2 2 2" xfId="37672" xr:uid="{3DAA5D66-1A5F-4DDD-A78B-4E816FA973C0}"/>
    <cellStyle name="40% - Dekorfärg2 22 2 2 2_Apart tables" xfId="50058" xr:uid="{C0B6B39D-4A40-43CA-B4C7-7804F54F5154}"/>
    <cellStyle name="40% - Dekorfärg2 22 2 2 3" xfId="37671" xr:uid="{D9CBD9B4-CCC3-47B2-8B80-352518223EE6}"/>
    <cellStyle name="40% - Dekorfärg2 22 2 2_3. Loans" xfId="10678" xr:uid="{15F8F0CC-9937-4F82-937A-AB195B7A0F62}"/>
    <cellStyle name="40% - Dekorfärg2 22 2 3" xfId="10679" xr:uid="{102C5706-9BB0-4F1D-864D-AF6F2ACA09C0}"/>
    <cellStyle name="40% - Dekorfärg2 22 2 3 2" xfId="37673" xr:uid="{E2B8BCC9-9FCF-4179-8F57-94D5C260671B}"/>
    <cellStyle name="40% - Dekorfärg2 22 2 3_Apart tables" xfId="50059" xr:uid="{13E64CED-2E04-458A-AC9B-C85190F0696C}"/>
    <cellStyle name="40% - Dekorfärg2 22 2 4" xfId="32049" xr:uid="{0EBCADB6-6FEE-48F9-9584-70197D2EC931}"/>
    <cellStyle name="40% - Dekorfärg2 22 2 5" xfId="37670" xr:uid="{50BCBA25-BABE-4C7B-9793-698DE87D1AD8}"/>
    <cellStyle name="40% - Dekorfärg2 22 2_3. Loans" xfId="10680" xr:uid="{9EE1D4EC-2467-4A00-B419-795DA2709642}"/>
    <cellStyle name="40% - Dekorfärg2 22 3" xfId="10681" xr:uid="{38927762-70CA-41FD-B28D-EADEFAB69C9F}"/>
    <cellStyle name="40% - Dekorfärg2 22 3 2" xfId="10682" xr:uid="{58DFD029-28F2-48B3-B269-CC7AFB29AE6C}"/>
    <cellStyle name="40% - Dekorfärg2 22 3 2 2" xfId="37675" xr:uid="{ED4616B1-515B-43AA-AFC1-7DCC4F0760BB}"/>
    <cellStyle name="40% - Dekorfärg2 22 3 2_Apart tables" xfId="50060" xr:uid="{2B387897-D7AC-41C4-ABE6-BADA88402039}"/>
    <cellStyle name="40% - Dekorfärg2 22 3 3" xfId="10683" xr:uid="{CCF6BEAC-836A-42AC-9F23-D0F987DAE939}"/>
    <cellStyle name="40% - Dekorfärg2 22 3 4" xfId="37674" xr:uid="{CE9CFF31-5595-438F-A719-86D86AFDFE6B}"/>
    <cellStyle name="40% - Dekorfärg2 22 3_3. Loans" xfId="10684" xr:uid="{A44E1818-7CA7-4A44-B8D2-73AAA412DA8B}"/>
    <cellStyle name="40% - Dekorfärg2 22 4" xfId="10685" xr:uid="{DC6E930D-DAAA-49A9-B4D5-C3C2924517CC}"/>
    <cellStyle name="40% - Dekorfärg2 22 4 2" xfId="10686" xr:uid="{55A8F455-5FF3-4DCB-AA42-74E8AAE46A09}"/>
    <cellStyle name="40% - Dekorfärg2 22 4 3" xfId="10687" xr:uid="{7B8F9C34-6F60-4FA3-8E98-77A4CDC233DD}"/>
    <cellStyle name="40% - Dekorfärg2 22 4 4" xfId="37676" xr:uid="{57095C03-2A71-47AD-BA26-8985A25752ED}"/>
    <cellStyle name="40% - Dekorfärg2 22 4_3. Loans" xfId="10688" xr:uid="{DB2E90F6-91E6-41A5-9F57-75F69835F789}"/>
    <cellStyle name="40% - Dekorfärg2 22 5" xfId="10689" xr:uid="{E3026B14-B6A9-4EA8-A881-846525A89AEC}"/>
    <cellStyle name="40% - Dekorfärg2 22 5 2" xfId="10690" xr:uid="{C7882339-E69D-47A9-B98B-F531ADE7970C}"/>
    <cellStyle name="40% - Dekorfärg2 22 5 3" xfId="10691" xr:uid="{5B317159-06BC-48AF-A761-CFB3C06D7128}"/>
    <cellStyle name="40% - Dekorfärg2 22 5 4" xfId="37677" xr:uid="{BE06C19D-0D98-40CD-BD73-FD090262D4E5}"/>
    <cellStyle name="40% - Dekorfärg2 22 5_3. Loans" xfId="10692" xr:uid="{F787E65E-CAEE-42E3-96F1-2BB3DC41780A}"/>
    <cellStyle name="40% - Dekorfärg2 22 6" xfId="10693" xr:uid="{883D473A-2E53-47C1-8CD7-D7FC3CB82640}"/>
    <cellStyle name="40% - Dekorfärg2 22 6 2" xfId="10694" xr:uid="{955446AA-252C-4D90-B587-CD31FD2A8669}"/>
    <cellStyle name="40% - Dekorfärg2 22 6 3" xfId="10695" xr:uid="{920FE2AA-C20B-4615-8B2F-A6F63B50235C}"/>
    <cellStyle name="40% - Dekorfärg2 22 6 4" xfId="32050" xr:uid="{06DD9D9E-7103-486C-AB34-84437135E25D}"/>
    <cellStyle name="40% - Dekorfärg2 22 6_EQL_AAL" xfId="31243" xr:uid="{E3522E52-A55D-43F6-B0BB-44D74C558718}"/>
    <cellStyle name="40% - Dekorfärg2 22 7" xfId="10696" xr:uid="{681A0F74-A533-4E24-B007-D0323AF2184E}"/>
    <cellStyle name="40% - Dekorfärg2 22 7 2" xfId="10697" xr:uid="{47F0470D-2E2C-4790-B03D-2003B175C5F4}"/>
    <cellStyle name="40% - Dekorfärg2 22 7 3" xfId="10698" xr:uid="{5E7C7360-6622-4BF3-A98F-47821E3C4368}"/>
    <cellStyle name="40% - Dekorfärg2 22 7_EQL_AAL" xfId="31244" xr:uid="{537E6D81-B964-4938-8B96-F263B8B2A4A9}"/>
    <cellStyle name="40% - Dekorfärg2 22 8" xfId="10699" xr:uid="{1A2397AC-5E61-443C-8008-434C5088DED1}"/>
    <cellStyle name="40% - Dekorfärg2 22 9" xfId="10700" xr:uid="{F4954E31-DC34-42A5-965F-49D0358FB41A}"/>
    <cellStyle name="40% - Dekorfärg2 22_3. Loans" xfId="10701" xr:uid="{A90F9099-9144-4DCF-8BB7-BE5A47DC4EDB}"/>
    <cellStyle name="40% - Dekorfärg2 23" xfId="10702" xr:uid="{C48B17ED-98A2-48DB-95D5-EFAF5668E763}"/>
    <cellStyle name="40% - Dekorfärg2 23 10" xfId="10703" xr:uid="{01C50248-2F7E-4019-99A6-620379E86AFB}"/>
    <cellStyle name="40% - Dekorfärg2 23 11" xfId="35114" xr:uid="{F219331F-5582-453F-909D-827F79A8FDAF}"/>
    <cellStyle name="40% - Dekorfärg2 23 2" xfId="10704" xr:uid="{6D386FD3-68FC-4DE4-B6B2-F16D9C052107}"/>
    <cellStyle name="40% - Dekorfärg2 23 2 2" xfId="10705" xr:uid="{FBB8445D-883E-44F0-BBED-948869A4E99B}"/>
    <cellStyle name="40% - Dekorfärg2 23 2 2 2" xfId="10706" xr:uid="{807BEEB8-01A2-4095-ACE6-7BEA672A800C}"/>
    <cellStyle name="40% - Dekorfärg2 23 2 2 3" xfId="37679" xr:uid="{4F82AD1B-A3D7-43D5-AF00-55907A8F0D7A}"/>
    <cellStyle name="40% - Dekorfärg2 23 2 2_3. Loans" xfId="10707" xr:uid="{69CA749C-DC1A-484E-A1BA-ADD28A247351}"/>
    <cellStyle name="40% - Dekorfärg2 23 2 3" xfId="10708" xr:uid="{1DE85EF9-46A2-46DC-896C-226E6A122C2C}"/>
    <cellStyle name="40% - Dekorfärg2 23 2 3 2" xfId="37680" xr:uid="{4723C6EE-401C-4873-8AE7-40EE184F428B}"/>
    <cellStyle name="40% - Dekorfärg2 23 2 3_Apart tables" xfId="50061" xr:uid="{4F8E7811-1C6D-4FC1-AA89-FEE4D485B492}"/>
    <cellStyle name="40% - Dekorfärg2 23 2 4" xfId="32051" xr:uid="{EFCB3F52-F9AD-44D1-8849-ED103689D466}"/>
    <cellStyle name="40% - Dekorfärg2 23 2 5" xfId="37678" xr:uid="{3CF68CF4-4865-4ED7-BA87-95B9D088364F}"/>
    <cellStyle name="40% - Dekorfärg2 23 2_3. Loans" xfId="10709" xr:uid="{5A31E696-BC27-4FEB-8247-F78260C5E1A8}"/>
    <cellStyle name="40% - Dekorfärg2 23 3" xfId="10710" xr:uid="{091DDA8C-1E52-450F-9DEF-F442D5697401}"/>
    <cellStyle name="40% - Dekorfärg2 23 3 2" xfId="10711" xr:uid="{EEC9E046-428E-4557-9F07-485B258213D0}"/>
    <cellStyle name="40% - Dekorfärg2 23 3 2 2" xfId="32052" xr:uid="{BD890B65-C52E-48F7-AD4F-6A91B1E8B94A}"/>
    <cellStyle name="40% - Dekorfärg2 23 3 3" xfId="10712" xr:uid="{A67EFA18-5211-4205-8187-7DAFE2790D9F}"/>
    <cellStyle name="40% - Dekorfärg2 23 3 4" xfId="10713" xr:uid="{B1F4FD90-45F3-43CA-9E49-5F6D08E55A02}"/>
    <cellStyle name="40% - Dekorfärg2 23 3 5" xfId="37681" xr:uid="{D893D322-647A-4545-9FAD-5F318EA96E6B}"/>
    <cellStyle name="40% - Dekorfärg2 23 3_3. Loans" xfId="10714" xr:uid="{47DA83E3-9517-4E5E-A6B4-3488B7BCD8F9}"/>
    <cellStyle name="40% - Dekorfärg2 23 4" xfId="10715" xr:uid="{51AD1034-E8AF-4872-AC4A-544F381BDD4E}"/>
    <cellStyle name="40% - Dekorfärg2 23 4 2" xfId="10716" xr:uid="{37227D41-4EEF-401D-A28E-3510D2D5E378}"/>
    <cellStyle name="40% - Dekorfärg2 23 4 3" xfId="10717" xr:uid="{22015D83-08D3-4C07-91E7-A93CAB61E204}"/>
    <cellStyle name="40% - Dekorfärg2 23 4 4" xfId="37682" xr:uid="{78F06582-5DB2-454E-B177-6648A9945612}"/>
    <cellStyle name="40% - Dekorfärg2 23 4_3. Loans" xfId="10718" xr:uid="{4C0D6830-CD5B-471A-B2C8-CF6041B016B8}"/>
    <cellStyle name="40% - Dekorfärg2 23 5" xfId="10719" xr:uid="{92C9E355-C9ED-4C91-A3CB-014B4F4B045A}"/>
    <cellStyle name="40% - Dekorfärg2 23 5 2" xfId="10720" xr:uid="{16C3D8F6-90B7-41BE-968A-4CD49329A8A4}"/>
    <cellStyle name="40% - Dekorfärg2 23 5 3" xfId="10721" xr:uid="{7C30B030-F21A-4F54-B8F6-6B3E47E73954}"/>
    <cellStyle name="40% - Dekorfärg2 23 5 4" xfId="32053" xr:uid="{55E7D2EB-5DC7-44F2-BB36-647DFDF85B29}"/>
    <cellStyle name="40% - Dekorfärg2 23 5_EQL_AAL" xfId="31245" xr:uid="{425CE89D-0081-446D-B1E5-03DE9703015A}"/>
    <cellStyle name="40% - Dekorfärg2 23 6" xfId="10722" xr:uid="{4E2810AE-CD77-4239-8A42-F787F908D8D5}"/>
    <cellStyle name="40% - Dekorfärg2 23 6 2" xfId="10723" xr:uid="{377E6480-ADAE-494C-BCCC-6AD43A60F524}"/>
    <cellStyle name="40% - Dekorfärg2 23 6 3" xfId="10724" xr:uid="{BA50168D-BB84-4B4B-ACE0-9F80FF2FE637}"/>
    <cellStyle name="40% - Dekorfärg2 23 6_EQL_AAL" xfId="31246" xr:uid="{69BC0D81-73D5-49D6-BA36-E12609543FEC}"/>
    <cellStyle name="40% - Dekorfärg2 23 7" xfId="10725" xr:uid="{52081467-4038-4D89-AD4A-87D766698E3E}"/>
    <cellStyle name="40% - Dekorfärg2 23 7 2" xfId="10726" xr:uid="{A74E85CF-A55C-4D34-A4F8-C5497AFA4858}"/>
    <cellStyle name="40% - Dekorfärg2 23 7 3" xfId="10727" xr:uid="{DFD1D31E-BE7D-451D-93BC-CAB362C46D8B}"/>
    <cellStyle name="40% - Dekorfärg2 23 7_EQL_AAL" xfId="31247" xr:uid="{A7954EFE-3E5B-408A-BAAC-80C85401FCC2}"/>
    <cellStyle name="40% - Dekorfärg2 23 8" xfId="10728" xr:uid="{1DF3FE2D-1601-41F4-A239-0AE7F0D30B43}"/>
    <cellStyle name="40% - Dekorfärg2 23 9" xfId="10729" xr:uid="{07099DB0-389A-487B-98E7-4A6A0D2CB53C}"/>
    <cellStyle name="40% - Dekorfärg2 23_3. Loans" xfId="10730" xr:uid="{CE9D6C75-0B54-4FD3-9005-A1536E9C748E}"/>
    <cellStyle name="40% - Dekorfärg2 24" xfId="10731" xr:uid="{157BC148-11F9-4E16-A5B7-C48DDB51B978}"/>
    <cellStyle name="40% - Dekorfärg2 24 10" xfId="10732" xr:uid="{7382591E-E0BC-4642-B676-DFF4175677E6}"/>
    <cellStyle name="40% - Dekorfärg2 24 11" xfId="35115" xr:uid="{112FD7D8-4B82-4633-9208-245EF11F5B36}"/>
    <cellStyle name="40% - Dekorfärg2 24 2" xfId="10733" xr:uid="{6020052B-F464-4DCA-AEBF-E6C88C098F31}"/>
    <cellStyle name="40% - Dekorfärg2 24 2 2" xfId="10734" xr:uid="{B8663A44-A4B8-4EB2-9B3B-1955B7C9A7A3}"/>
    <cellStyle name="40% - Dekorfärg2 24 2 2 2" xfId="10735" xr:uid="{94E090D1-AC07-44CC-9B32-E10FCF32332C}"/>
    <cellStyle name="40% - Dekorfärg2 24 2 2 3" xfId="37684" xr:uid="{C73C9387-9977-456D-BD59-D9362B248B6C}"/>
    <cellStyle name="40% - Dekorfärg2 24 2 2_3. Loans" xfId="10736" xr:uid="{138E9ABA-BE97-4503-BD03-E982BD0B75D0}"/>
    <cellStyle name="40% - Dekorfärg2 24 2 3" xfId="10737" xr:uid="{C789DB3C-C574-461A-A465-BCD27FD135AE}"/>
    <cellStyle name="40% - Dekorfärg2 24 2 3 2" xfId="37685" xr:uid="{EFE80EDD-DE20-4A84-B1EB-D00773998028}"/>
    <cellStyle name="40% - Dekorfärg2 24 2 3_Apart tables" xfId="50062" xr:uid="{4B6C7313-BE97-445C-BFF4-FC2AE681C85B}"/>
    <cellStyle name="40% - Dekorfärg2 24 2 4" xfId="32054" xr:uid="{91A9354D-342E-4A8E-8E1D-836FA17AF702}"/>
    <cellStyle name="40% - Dekorfärg2 24 2 5" xfId="37683" xr:uid="{DE0F31E7-9015-4FEB-A089-8C0A5FA30883}"/>
    <cellStyle name="40% - Dekorfärg2 24 2_3. Loans" xfId="10738" xr:uid="{E7CE9153-65D7-4917-8CE6-6410C7039FF7}"/>
    <cellStyle name="40% - Dekorfärg2 24 3" xfId="10739" xr:uid="{90FB021D-5156-4A9C-87D3-34EDA37719B2}"/>
    <cellStyle name="40% - Dekorfärg2 24 3 2" xfId="10740" xr:uid="{6B3BAA09-0C64-409F-B28A-7A6286C044BF}"/>
    <cellStyle name="40% - Dekorfärg2 24 3 2 2" xfId="32055" xr:uid="{4FFFC9D0-8CA6-49CC-AFA5-C22C3DB1E5B1}"/>
    <cellStyle name="40% - Dekorfärg2 24 3 3" xfId="10741" xr:uid="{A685E853-165D-46CF-A611-38EA76345445}"/>
    <cellStyle name="40% - Dekorfärg2 24 3 4" xfId="10742" xr:uid="{BDDB32E5-7684-4616-9C4D-541BF3ED0DA8}"/>
    <cellStyle name="40% - Dekorfärg2 24 3 5" xfId="37686" xr:uid="{91C1604D-70B1-436C-8920-CDFB8C7F4CA8}"/>
    <cellStyle name="40% - Dekorfärg2 24 3_3. Loans" xfId="10743" xr:uid="{FB98D59F-D7AB-4FC2-8076-0218EBEF12AA}"/>
    <cellStyle name="40% - Dekorfärg2 24 4" xfId="10744" xr:uid="{AB9297EF-21D3-427A-8438-03A54470A38B}"/>
    <cellStyle name="40% - Dekorfärg2 24 4 2" xfId="10745" xr:uid="{06C90601-05CE-472A-A745-B1C96841ADF4}"/>
    <cellStyle name="40% - Dekorfärg2 24 4 3" xfId="10746" xr:uid="{88B4CFFF-7422-474D-AED1-4DA3BEBB12A1}"/>
    <cellStyle name="40% - Dekorfärg2 24 4 4" xfId="37687" xr:uid="{00CD85EF-CAF6-47ED-B9CF-1045045A243B}"/>
    <cellStyle name="40% - Dekorfärg2 24 4_3. Loans" xfId="10747" xr:uid="{2BF4943E-BD23-481E-8A6E-6E464A4384FC}"/>
    <cellStyle name="40% - Dekorfärg2 24 5" xfId="10748" xr:uid="{D936880A-15BF-4C83-B8CB-2ABFB235AA3A}"/>
    <cellStyle name="40% - Dekorfärg2 24 5 2" xfId="10749" xr:uid="{540DC2DE-D32B-4A3C-A870-C6F0F792D510}"/>
    <cellStyle name="40% - Dekorfärg2 24 5 3" xfId="10750" xr:uid="{01332369-5F3C-4180-9DA6-46D3070F4C0E}"/>
    <cellStyle name="40% - Dekorfärg2 24 5 4" xfId="32056" xr:uid="{218E6B7C-3619-403B-A280-9FEF37210C90}"/>
    <cellStyle name="40% - Dekorfärg2 24 5_EQL_AAL" xfId="31248" xr:uid="{94B8A9F8-F739-446E-A273-B222C2E7D326}"/>
    <cellStyle name="40% - Dekorfärg2 24 6" xfId="10751" xr:uid="{4B542F9F-6A96-4DEB-B8CD-5E79AE4B7A27}"/>
    <cellStyle name="40% - Dekorfärg2 24 6 2" xfId="10752" xr:uid="{8115059F-F316-46F2-ABAE-6605B3601378}"/>
    <cellStyle name="40% - Dekorfärg2 24 6 3" xfId="10753" xr:uid="{99FEAE6E-0FF8-4695-9543-EE56FF2AC23A}"/>
    <cellStyle name="40% - Dekorfärg2 24 6_EQL_AAL" xfId="31249" xr:uid="{462B7DEA-5DB4-4696-A2B1-9471F837A84F}"/>
    <cellStyle name="40% - Dekorfärg2 24 7" xfId="10754" xr:uid="{0FAABECC-8800-4D75-B657-AD195CB6B392}"/>
    <cellStyle name="40% - Dekorfärg2 24 7 2" xfId="10755" xr:uid="{C7F2BECD-D918-4DC9-BC7E-999C380C64A4}"/>
    <cellStyle name="40% - Dekorfärg2 24 7 3" xfId="10756" xr:uid="{7010F945-158E-41FE-A057-5421AA63A915}"/>
    <cellStyle name="40% - Dekorfärg2 24 7_EQL_AAL" xfId="31250" xr:uid="{FC8606EE-C1C8-4A85-B2F6-024D7EA832D9}"/>
    <cellStyle name="40% - Dekorfärg2 24 8" xfId="10757" xr:uid="{B634C565-4C77-4D0D-9C66-B07134E699DA}"/>
    <cellStyle name="40% - Dekorfärg2 24 9" xfId="10758" xr:uid="{8A1EFBD6-0EBB-4EC8-8B95-A222A936348D}"/>
    <cellStyle name="40% - Dekorfärg2 24_3. Loans" xfId="10759" xr:uid="{324C921B-054B-4B2A-B58F-6E9845D72449}"/>
    <cellStyle name="40% - Dekorfärg2 25" xfId="10760" xr:uid="{891FEA37-AF10-464A-B8D5-6F8720388269}"/>
    <cellStyle name="40% - Dekorfärg2 25 10" xfId="10761" xr:uid="{88621D3A-77AE-43D8-B8F6-8A7AD2FB83C6}"/>
    <cellStyle name="40% - Dekorfärg2 25 11" xfId="35116" xr:uid="{5DBDD14D-9B42-42D3-9550-71B2D43C3D9E}"/>
    <cellStyle name="40% - Dekorfärg2 25 2" xfId="10762" xr:uid="{304BBAA6-86AD-4477-A815-71A4FC248AD7}"/>
    <cellStyle name="40% - Dekorfärg2 25 2 2" xfId="10763" xr:uid="{765293D8-FD68-4447-8D1C-B2D178E4F786}"/>
    <cellStyle name="40% - Dekorfärg2 25 2 2 2" xfId="10764" xr:uid="{F3C89D3B-236D-4973-8A9D-FB3C04E70FBE}"/>
    <cellStyle name="40% - Dekorfärg2 25 2 2 3" xfId="37689" xr:uid="{7E1BDC43-9BA6-483C-B27D-68A04EE813C5}"/>
    <cellStyle name="40% - Dekorfärg2 25 2 2_3. Loans" xfId="10765" xr:uid="{C1D597D2-180B-4D3E-9F41-88DE8AAAB5B6}"/>
    <cellStyle name="40% - Dekorfärg2 25 2 3" xfId="10766" xr:uid="{082779FD-E32E-47B9-BFAB-57A314665F18}"/>
    <cellStyle name="40% - Dekorfärg2 25 2 3 2" xfId="37690" xr:uid="{319A59D2-567D-436C-A93A-7756F36A4B67}"/>
    <cellStyle name="40% - Dekorfärg2 25 2 3_Apart tables" xfId="50063" xr:uid="{22EE2238-EA55-4415-BF88-C6B1076B193A}"/>
    <cellStyle name="40% - Dekorfärg2 25 2 4" xfId="32057" xr:uid="{2A2BFA68-91BA-4260-B489-95053147D429}"/>
    <cellStyle name="40% - Dekorfärg2 25 2 5" xfId="37688" xr:uid="{1663DB6E-E595-4CBA-B610-16EE6DB43216}"/>
    <cellStyle name="40% - Dekorfärg2 25 2_3. Loans" xfId="10767" xr:uid="{D6F18868-FC36-4B08-BE47-1B983594B160}"/>
    <cellStyle name="40% - Dekorfärg2 25 3" xfId="10768" xr:uid="{9122D33E-26E1-4C7F-86FE-3403F6C7836D}"/>
    <cellStyle name="40% - Dekorfärg2 25 3 2" xfId="10769" xr:uid="{644EDBB8-A7B5-400F-96E2-5902B7220178}"/>
    <cellStyle name="40% - Dekorfärg2 25 3 2 2" xfId="32058" xr:uid="{E5B20A02-9B86-4443-A91B-B801EBC3FDF4}"/>
    <cellStyle name="40% - Dekorfärg2 25 3 3" xfId="10770" xr:uid="{80955904-2D74-4C40-8CC5-740703A8C6E2}"/>
    <cellStyle name="40% - Dekorfärg2 25 3 4" xfId="10771" xr:uid="{6A93FE47-4F68-40D4-B44D-A4ABFCD5D76B}"/>
    <cellStyle name="40% - Dekorfärg2 25 3 5" xfId="37691" xr:uid="{5D940628-590E-42BA-8859-302AAD733C13}"/>
    <cellStyle name="40% - Dekorfärg2 25 3_3. Loans" xfId="10772" xr:uid="{A49AC6E4-EF34-4BAA-AC55-0D89A494314A}"/>
    <cellStyle name="40% - Dekorfärg2 25 4" xfId="10773" xr:uid="{401E793D-E001-4DFF-A3AA-A1576E5EAF16}"/>
    <cellStyle name="40% - Dekorfärg2 25 4 2" xfId="10774" xr:uid="{614204B0-B656-49CD-882D-65656A52F406}"/>
    <cellStyle name="40% - Dekorfärg2 25 4 3" xfId="10775" xr:uid="{D1348AEB-9906-4D19-9A04-275860158098}"/>
    <cellStyle name="40% - Dekorfärg2 25 4 4" xfId="37692" xr:uid="{EB575131-13F9-46CB-8EED-F0009D070FB6}"/>
    <cellStyle name="40% - Dekorfärg2 25 4_3. Loans" xfId="10776" xr:uid="{24D16C00-7E5A-4C68-9AE9-91568B328BC0}"/>
    <cellStyle name="40% - Dekorfärg2 25 5" xfId="10777" xr:uid="{A28227A7-DFA2-4DE2-B07E-5EA9E63074B5}"/>
    <cellStyle name="40% - Dekorfärg2 25 5 2" xfId="10778" xr:uid="{4EA16F2F-C606-4244-93FB-55FD60661D99}"/>
    <cellStyle name="40% - Dekorfärg2 25 5 3" xfId="10779" xr:uid="{6ADB5FE0-05DD-4EAA-9C3C-D267AD2F69E8}"/>
    <cellStyle name="40% - Dekorfärg2 25 5 4" xfId="32059" xr:uid="{A3D4BB82-8292-4BB9-830F-1006F06E96EE}"/>
    <cellStyle name="40% - Dekorfärg2 25 5_EQL_AAL" xfId="31251" xr:uid="{E2C5CA9F-CFE6-47C8-90D8-4BBE5018E686}"/>
    <cellStyle name="40% - Dekorfärg2 25 6" xfId="10780" xr:uid="{548F6C88-91BE-43EF-987D-E927F3DBE3F7}"/>
    <cellStyle name="40% - Dekorfärg2 25 6 2" xfId="10781" xr:uid="{1A8A0603-65A1-4601-8697-37E61F69B854}"/>
    <cellStyle name="40% - Dekorfärg2 25 6 3" xfId="10782" xr:uid="{684118B5-334E-49C3-A653-750B0CA9FA3C}"/>
    <cellStyle name="40% - Dekorfärg2 25 6_EQL_AAL" xfId="31252" xr:uid="{D4F69397-BAE4-40F1-ACAE-8234853844A2}"/>
    <cellStyle name="40% - Dekorfärg2 25 7" xfId="10783" xr:uid="{89768D4D-8E31-4B93-A951-FC3C031A9C4A}"/>
    <cellStyle name="40% - Dekorfärg2 25 7 2" xfId="10784" xr:uid="{55ACD70E-DD26-4DB6-8295-BDC39C1D2E92}"/>
    <cellStyle name="40% - Dekorfärg2 25 7 3" xfId="10785" xr:uid="{EA0FABF5-BADA-46C3-8BAC-66389F37B1F0}"/>
    <cellStyle name="40% - Dekorfärg2 25 7_EQL_AAL" xfId="31253" xr:uid="{FAC7BC64-0554-48C4-9648-498E923B5080}"/>
    <cellStyle name="40% - Dekorfärg2 25 8" xfId="10786" xr:uid="{5092D31C-310C-4685-83B9-8CDC1B3661BC}"/>
    <cellStyle name="40% - Dekorfärg2 25 9" xfId="10787" xr:uid="{6EC7BFAE-C360-4425-BEBD-ACA2D89BA472}"/>
    <cellStyle name="40% - Dekorfärg2 25_3. Loans" xfId="10788" xr:uid="{52E159C9-4F97-4CC8-82E8-0790EDC2AD7E}"/>
    <cellStyle name="40% - Dekorfärg2 26" xfId="10789" xr:uid="{C16CB745-3992-4A5D-9985-660AB049BECB}"/>
    <cellStyle name="40% - Dekorfärg2 26 10" xfId="10790" xr:uid="{85D5FAD8-CCE4-4976-9427-FC529329D28F}"/>
    <cellStyle name="40% - Dekorfärg2 26 11" xfId="37693" xr:uid="{989B2B70-B397-4BCD-B2AB-602BFF72EE87}"/>
    <cellStyle name="40% - Dekorfärg2 26 2" xfId="10791" xr:uid="{7BFCDCDA-459A-4BE0-B021-A7EFF7FBF69E}"/>
    <cellStyle name="40% - Dekorfärg2 26 2 2" xfId="10792" xr:uid="{2979CF59-9E31-4BCD-80BE-F5FC3B037030}"/>
    <cellStyle name="40% - Dekorfärg2 26 2 2 2" xfId="10793" xr:uid="{8B1AAD7E-A19A-4918-AE56-346645281DDC}"/>
    <cellStyle name="40% - Dekorfärg2 26 2 2 3" xfId="37695" xr:uid="{BDB5D3DA-84A0-44FB-BBD8-4FDF6ADAC1F2}"/>
    <cellStyle name="40% - Dekorfärg2 26 2 2_3. Loans" xfId="10794" xr:uid="{76D6F796-264B-4800-8AF2-B7F9495520A3}"/>
    <cellStyle name="40% - Dekorfärg2 26 2 3" xfId="10795" xr:uid="{AF0DAE42-D911-4107-8209-CB9565621F7E}"/>
    <cellStyle name="40% - Dekorfärg2 26 2 3 2" xfId="32060" xr:uid="{AAB4000E-6998-4E90-B157-35B46C8926B2}"/>
    <cellStyle name="40% - Dekorfärg2 26 2 4" xfId="10796" xr:uid="{C1B1A8C2-67F7-4936-8E07-766C052F5128}"/>
    <cellStyle name="40% - Dekorfärg2 26 2 5" xfId="37694" xr:uid="{89C9C8E8-9DFE-4098-91A2-773B2D5421FE}"/>
    <cellStyle name="40% - Dekorfärg2 26 2_3. Loans" xfId="10797" xr:uid="{558B426A-6D15-49D6-A61B-5A61D1D025F0}"/>
    <cellStyle name="40% - Dekorfärg2 26 3" xfId="10798" xr:uid="{0EDB4BD4-870F-4C91-BA93-D84FEBDC0CDC}"/>
    <cellStyle name="40% - Dekorfärg2 26 3 2" xfId="10799" xr:uid="{F51E0764-F873-43B3-B767-908CEDE0D1A3}"/>
    <cellStyle name="40% - Dekorfärg2 26 3 2 2" xfId="32061" xr:uid="{F0496998-17B1-4D08-B8BF-E5A02E3BF84F}"/>
    <cellStyle name="40% - Dekorfärg2 26 3 3" xfId="10800" xr:uid="{E0268534-02D9-4147-8D33-F0770456BE90}"/>
    <cellStyle name="40% - Dekorfärg2 26 3 4" xfId="10801" xr:uid="{8251DE65-D540-45B5-8A6D-0E136F12EAFF}"/>
    <cellStyle name="40% - Dekorfärg2 26 3 5" xfId="37696" xr:uid="{80831F63-4CF3-46F2-A093-959B94FC4CEF}"/>
    <cellStyle name="40% - Dekorfärg2 26 3_3. Loans" xfId="10802" xr:uid="{9D05108C-8E72-47A4-ADB8-C59A74B11452}"/>
    <cellStyle name="40% - Dekorfärg2 26 4" xfId="10803" xr:uid="{387BDC89-1DF9-42A8-B704-148394E4EC04}"/>
    <cellStyle name="40% - Dekorfärg2 26 4 2" xfId="10804" xr:uid="{6C6ACF16-9587-41B4-8D2F-3581D13240A7}"/>
    <cellStyle name="40% - Dekorfärg2 26 4 3" xfId="10805" xr:uid="{5F5F2F80-49D9-4569-B006-64F703D6145B}"/>
    <cellStyle name="40% - Dekorfärg2 26 4 4" xfId="37697" xr:uid="{567264BF-7612-4B42-8A63-B4705922FD78}"/>
    <cellStyle name="40% - Dekorfärg2 26 4_3. Loans" xfId="10806" xr:uid="{4BABCCE4-FBF1-4D6B-BD1B-A86FB3833E66}"/>
    <cellStyle name="40% - Dekorfärg2 26 5" xfId="10807" xr:uid="{AEB91BB9-0432-4DA0-9CEA-E3CA81A20668}"/>
    <cellStyle name="40% - Dekorfärg2 26 5 2" xfId="10808" xr:uid="{B7D661E2-834C-4354-A3BA-B5353DC01B7D}"/>
    <cellStyle name="40% - Dekorfärg2 26 5 3" xfId="10809" xr:uid="{E81DB64D-F1FE-4F1A-BCC9-27E2BD2E38AB}"/>
    <cellStyle name="40% - Dekorfärg2 26 5 4" xfId="37698" xr:uid="{D771FBC1-8949-48E5-B32B-05950ED44AC6}"/>
    <cellStyle name="40% - Dekorfärg2 26 5_3. Loans" xfId="10810" xr:uid="{172A498A-B316-40F7-8F67-9967FDE0A99D}"/>
    <cellStyle name="40% - Dekorfärg2 26 6" xfId="10811" xr:uid="{4C2E0D19-4B55-422C-B440-6B88D0988D00}"/>
    <cellStyle name="40% - Dekorfärg2 26 6 2" xfId="10812" xr:uid="{79EA6219-A67A-4906-B6AD-69E8F51447B0}"/>
    <cellStyle name="40% - Dekorfärg2 26 6 3" xfId="10813" xr:uid="{F7B77457-4327-40AB-A5F9-E7B63B0C5FC6}"/>
    <cellStyle name="40% - Dekorfärg2 26 6 4" xfId="32062" xr:uid="{C3E8E33D-672C-4973-B15A-E9EE67DBC7CC}"/>
    <cellStyle name="40% - Dekorfärg2 26 6_EQL_AAL" xfId="31254" xr:uid="{C583CA7D-D084-46A8-AAD4-463BA4FC57DA}"/>
    <cellStyle name="40% - Dekorfärg2 26 7" xfId="10814" xr:uid="{01CB89DA-B7F7-436C-A67E-6C9EFFFF61B2}"/>
    <cellStyle name="40% - Dekorfärg2 26 7 2" xfId="10815" xr:uid="{2DE9763B-25A8-4D9D-B64F-566D59EE9BE5}"/>
    <cellStyle name="40% - Dekorfärg2 26 7 3" xfId="10816" xr:uid="{A9CFB273-BDE7-4640-9E04-21CC3DA2FE13}"/>
    <cellStyle name="40% - Dekorfärg2 26 7_EQL_AAL" xfId="31255" xr:uid="{9FDBF98A-7193-4F6A-8095-C6BB67F1AB66}"/>
    <cellStyle name="40% - Dekorfärg2 26 8" xfId="10817" xr:uid="{0A98DBFB-6FDB-4490-BD4B-9BA7A21054AE}"/>
    <cellStyle name="40% - Dekorfärg2 26 9" xfId="10818" xr:uid="{CB80AB4E-D5B8-49EB-B760-B46E12D6EE4A}"/>
    <cellStyle name="40% - Dekorfärg2 26_3. Loans" xfId="10819" xr:uid="{35D15359-F300-4633-ADA3-958FD2FD498F}"/>
    <cellStyle name="40% - Dekorfärg2 27" xfId="10820" xr:uid="{C79DF6C1-5FA2-4AC4-BE81-96731E3458A9}"/>
    <cellStyle name="40% - Dekorfärg2 27 2" xfId="10821" xr:uid="{E6437744-ACBC-4A67-89B5-B3B44FEA4004}"/>
    <cellStyle name="40% - Dekorfärg2 27 2 2" xfId="10822" xr:uid="{38FED780-EE45-430A-AB19-CE7A50317413}"/>
    <cellStyle name="40% - Dekorfärg2 27 2 2 2" xfId="37701" xr:uid="{F38B460F-0899-4D00-9C13-999AF1C95174}"/>
    <cellStyle name="40% - Dekorfärg2 27 2 2_Apart tables" xfId="50064" xr:uid="{3A81BB71-58B7-4269-92E9-7F597320DEBF}"/>
    <cellStyle name="40% - Dekorfärg2 27 2 3" xfId="10823" xr:uid="{560CFFDE-F38C-4376-8E88-0B13993509B6}"/>
    <cellStyle name="40% - Dekorfärg2 27 2 4" xfId="37700" xr:uid="{70FCE042-CB42-4E1E-89C3-D8128B753F75}"/>
    <cellStyle name="40% - Dekorfärg2 27 2_3. Loans" xfId="10824" xr:uid="{53576A4C-BBE5-4477-83B9-6FCDC9039C9B}"/>
    <cellStyle name="40% - Dekorfärg2 27 3" xfId="10825" xr:uid="{75472CB0-71CE-4559-8F1F-F3D237725735}"/>
    <cellStyle name="40% - Dekorfärg2 27 3 2" xfId="37702" xr:uid="{7F0C2B13-A0DE-4F5E-B78E-097EF89F95DC}"/>
    <cellStyle name="40% - Dekorfärg2 27 3_Apart tables" xfId="50065" xr:uid="{4DFAC979-5B02-4620-AAE5-081B3D61B4FF}"/>
    <cellStyle name="40% - Dekorfärg2 27 4" xfId="10826" xr:uid="{1D2097E5-02B8-4602-B018-A73D9DA29C1C}"/>
    <cellStyle name="40% - Dekorfärg2 27 4 2" xfId="32063" xr:uid="{ECEFEEC5-98E4-414F-8F75-7B28AE59ACCF}"/>
    <cellStyle name="40% - Dekorfärg2 27 5" xfId="37699" xr:uid="{CD375918-651A-4867-A901-B9E1E2C14608}"/>
    <cellStyle name="40% - Dekorfärg2 27_3. Loans" xfId="10827" xr:uid="{1B89BEC2-74CE-4006-98E7-65CC6FEE61AC}"/>
    <cellStyle name="40% - Dekorfärg2 28" xfId="10828" xr:uid="{42BAA8B8-E813-4146-827D-07B4F1B1166A}"/>
    <cellStyle name="40% - Dekorfärg2 28 2" xfId="10829" xr:uid="{A6D21760-750F-4432-B9C1-6E67CD0F7A49}"/>
    <cellStyle name="40% - Dekorfärg2 28 2 2" xfId="10830" xr:uid="{B5BEA3BB-F8CC-46EB-9AB3-CC068ED9DA14}"/>
    <cellStyle name="40% - Dekorfärg2 28 2 3" xfId="10831" xr:uid="{5D3AB68A-841F-45F6-8587-71F1A26F0A90}"/>
    <cellStyle name="40% - Dekorfärg2 28 2 4" xfId="37704" xr:uid="{9E857FB3-9DE5-4E8E-9342-724566D5A9F3}"/>
    <cellStyle name="40% - Dekorfärg2 28 2_3. Loans" xfId="10832" xr:uid="{87722116-9B43-41BC-BEC8-2E58B6C2B9A8}"/>
    <cellStyle name="40% - Dekorfärg2 28 3" xfId="10833" xr:uid="{F15A14C1-76DE-41B1-8AB3-325F7235E561}"/>
    <cellStyle name="40% - Dekorfärg2 28 3 2" xfId="37705" xr:uid="{796DD529-8C0B-421A-8A71-F5534B0FD3D5}"/>
    <cellStyle name="40% - Dekorfärg2 28 3_Apart tables" xfId="50066" xr:uid="{474E1676-84CE-46F3-AE51-5C393DC61E96}"/>
    <cellStyle name="40% - Dekorfärg2 28 4" xfId="10834" xr:uid="{3A08F878-DA09-45B7-92EF-2D9F1D1F3BF1}"/>
    <cellStyle name="40% - Dekorfärg2 28 4 2" xfId="32064" xr:uid="{AD4F7278-90EE-4CCD-9B3F-87E488AF2121}"/>
    <cellStyle name="40% - Dekorfärg2 28 5" xfId="37703" xr:uid="{F9F63BA5-A73A-46DE-B8AD-B105E9FAF187}"/>
    <cellStyle name="40% - Dekorfärg2 28_3. Loans" xfId="10835" xr:uid="{C40CF7F7-4BB5-4431-9B5E-997B60E4CF6C}"/>
    <cellStyle name="40% - Dekorfärg2 29" xfId="10836" xr:uid="{8653E840-01DF-4073-99F2-187B344453A4}"/>
    <cellStyle name="40% - Dekorfärg2 29 2" xfId="10837" xr:uid="{9F383A4C-21EF-4FA2-9AC1-F27C69432A13}"/>
    <cellStyle name="40% - Dekorfärg2 29 2 2" xfId="10838" xr:uid="{4BDF1362-02F8-4B44-8891-8EB371E5437F}"/>
    <cellStyle name="40% - Dekorfärg2 29 2 2 2" xfId="37708" xr:uid="{80FDC309-F181-4C5A-8907-E99D0A544E74}"/>
    <cellStyle name="40% - Dekorfärg2 29 2 2_Apart tables" xfId="50067" xr:uid="{9F0990B2-9805-4FD6-88ED-8907DE9FDCA3}"/>
    <cellStyle name="40% - Dekorfärg2 29 2 3" xfId="10839" xr:uid="{90FFA425-4C01-4FE1-9DA3-D751123325F6}"/>
    <cellStyle name="40% - Dekorfärg2 29 2 4" xfId="37707" xr:uid="{905030FD-DE9F-452A-8512-52AE8A7E8D85}"/>
    <cellStyle name="40% - Dekorfärg2 29 2_3. Loans" xfId="10840" xr:uid="{0D1C374C-E191-45BF-B131-F61D0B6B7A1E}"/>
    <cellStyle name="40% - Dekorfärg2 29 3" xfId="10841" xr:uid="{6627699C-DE19-4D35-91C2-D2AE88C49F72}"/>
    <cellStyle name="40% - Dekorfärg2 29 3 2" xfId="37709" xr:uid="{EB90B6C4-E1DF-445B-B65B-F6B6853D13D1}"/>
    <cellStyle name="40% - Dekorfärg2 29 3_Apart tables" xfId="50068" xr:uid="{CF1C3807-3F31-416D-826A-55F7110C79FB}"/>
    <cellStyle name="40% - Dekorfärg2 29 4" xfId="10842" xr:uid="{DEE3C0F0-5F63-446B-A33A-F9AE8A545AD5}"/>
    <cellStyle name="40% - Dekorfärg2 29 4 2" xfId="32065" xr:uid="{1FBD815E-3CC0-4E13-8378-4CE1DD95524B}"/>
    <cellStyle name="40% - Dekorfärg2 29 5" xfId="37706" xr:uid="{0BF2C5DB-99A0-4EB2-9FB6-04F129E810C2}"/>
    <cellStyle name="40% - Dekorfärg2 29_3. Loans" xfId="10843" xr:uid="{70D8175D-07D6-4E2B-81BD-10A36A173DCF}"/>
    <cellStyle name="40% - Dekorfärg2 3" xfId="89" xr:uid="{B0F38E6B-51AF-43E8-A40A-50FAA7C293E3}"/>
    <cellStyle name="40% - Dekorfärg2 3 10" xfId="35117" xr:uid="{DEC01EF4-C7C9-43D5-9040-892B72B1BE1A}"/>
    <cellStyle name="40% - Dekorfärg2 3 2" xfId="10844" xr:uid="{38E7B0E7-48C2-4DD5-8BD2-943839445A9A}"/>
    <cellStyle name="40% - Dekorfärg2 3 2 2" xfId="10845" xr:uid="{8F6D8FE2-3529-4A9A-9151-CBBEA395D158}"/>
    <cellStyle name="40% - Dekorfärg2 3 2 2 2" xfId="10846" xr:uid="{F2CD7E33-1424-4E3E-978D-990025EA7916}"/>
    <cellStyle name="40% - Dekorfärg2 3 2 2 2 2" xfId="37711" xr:uid="{D73B3AFE-C60C-4838-B20F-73828BB6DE36}"/>
    <cellStyle name="40% - Dekorfärg2 3 2 2 2_Apart tables" xfId="50069" xr:uid="{F2B01416-9773-452F-8C44-F394A6591C7A}"/>
    <cellStyle name="40% - Dekorfärg2 3 2 2 3" xfId="32066" xr:uid="{B67AE181-C6FC-419D-8963-F2A4CAFBC3BA}"/>
    <cellStyle name="40% - Dekorfärg2 3 2 2 4" xfId="37710" xr:uid="{12927CDA-A083-4BB7-BEB2-B861EF5D107F}"/>
    <cellStyle name="40% - Dekorfärg2 3 2 2_3. Loans" xfId="10847" xr:uid="{51FE5743-F2B6-4A1E-9DEF-909C0456D1FF}"/>
    <cellStyle name="40% - Dekorfärg2 3 2 3" xfId="10848" xr:uid="{4855E75A-3545-4B0A-944B-0FCB2785169A}"/>
    <cellStyle name="40% - Dekorfärg2 3 2 3 2" xfId="10849" xr:uid="{8AC122E3-94CC-4949-A053-FD54AFF640E6}"/>
    <cellStyle name="40% - Dekorfärg2 3 2 3 2 2" xfId="37713" xr:uid="{3B9D9F94-1674-4662-9BEB-87A2C9F31CCE}"/>
    <cellStyle name="40% - Dekorfärg2 3 2 3 2_Apart tables" xfId="50070" xr:uid="{C7C49845-5911-422E-99B3-2F97627F668A}"/>
    <cellStyle name="40% - Dekorfärg2 3 2 3 3" xfId="37712" xr:uid="{E28B88BD-F3B4-41F2-B7B8-F16F492D1BF4}"/>
    <cellStyle name="40% - Dekorfärg2 3 2 3_3. Loans" xfId="10850" xr:uid="{292AA3FC-DD73-40BF-8483-5DCE7117038C}"/>
    <cellStyle name="40% - Dekorfärg2 3 2 4" xfId="10851" xr:uid="{3DBEEA49-FE1A-491A-8D0E-F1E794F82105}"/>
    <cellStyle name="40% - Dekorfärg2 3 2 4 2" xfId="37714" xr:uid="{ED019AFF-39E9-439E-897A-8F739EF675BC}"/>
    <cellStyle name="40% - Dekorfärg2 3 2 4_Apart tables" xfId="50071" xr:uid="{509D2255-20DF-4B48-B386-B60D9D6E4586}"/>
    <cellStyle name="40% - Dekorfärg2 3 2 5" xfId="10852" xr:uid="{543731CD-DC64-481A-B7F3-A35F1CF4A17B}"/>
    <cellStyle name="40% - Dekorfärg2 3 2 5 2" xfId="37715" xr:uid="{86CC39D7-8CB6-4FE9-A7C9-514FC6C22600}"/>
    <cellStyle name="40% - Dekorfärg2 3 2 5_Apart tables" xfId="50072" xr:uid="{6FBCA9F4-3764-4470-95A1-9EE4A3C5570C}"/>
    <cellStyle name="40% - Dekorfärg2 3 2 6" xfId="32067" xr:uid="{FC021408-DF40-46AD-8DB8-1AC864CF9D60}"/>
    <cellStyle name="40% - Dekorfärg2 3 2 7" xfId="35118" xr:uid="{3F2A0F9F-27D9-4597-8F89-B9EE7B3D91EE}"/>
    <cellStyle name="40% - Dekorfärg2 3 2 8" xfId="39440" xr:uid="{0854E120-9E92-48BD-B243-C304EDFBC684}"/>
    <cellStyle name="40% - Dekorfärg2 3 2_3. Loans" xfId="10853" xr:uid="{65AD4FA8-CE4E-4903-9835-59D749E925EA}"/>
    <cellStyle name="40% - Dekorfärg2 3 3" xfId="10854" xr:uid="{4D5D22E8-0AB9-45FA-88A5-BA24ADA7923A}"/>
    <cellStyle name="40% - Dekorfärg2 3 3 2" xfId="10855" xr:uid="{70B9DED8-1471-4B6E-BF3F-259187A05272}"/>
    <cellStyle name="40% - Dekorfärg2 3 3 2 2" xfId="10856" xr:uid="{62A4644C-A212-4B78-8EE9-368DF2F7535C}"/>
    <cellStyle name="40% - Dekorfärg2 3 3 2 2 2" xfId="37717" xr:uid="{B43CD7B7-7C7D-4799-AB92-6E492C2603FA}"/>
    <cellStyle name="40% - Dekorfärg2 3 3 2 2_Apart tables" xfId="50073" xr:uid="{0898C6E3-0BEA-4BF5-82EE-A2910186BA90}"/>
    <cellStyle name="40% - Dekorfärg2 3 3 2 3" xfId="32068" xr:uid="{26CA4349-5761-4A40-BC93-BC59820A0212}"/>
    <cellStyle name="40% - Dekorfärg2 3 3 2 4" xfId="37716" xr:uid="{FC35D4B1-8F69-4A70-B91B-2DE15EB31F6F}"/>
    <cellStyle name="40% - Dekorfärg2 3 3 2_3. Loans" xfId="10857" xr:uid="{7AE26A0B-DCB5-47A7-BEAC-C914F347313E}"/>
    <cellStyle name="40% - Dekorfärg2 3 3 3" xfId="10858" xr:uid="{27F3C4F4-0199-4EBB-B52E-7458C6C3F041}"/>
    <cellStyle name="40% - Dekorfärg2 3 3 3 2" xfId="10859" xr:uid="{DB896C55-35B2-47A0-9077-FD9DF060B451}"/>
    <cellStyle name="40% - Dekorfärg2 3 3 3 2 2" xfId="37719" xr:uid="{E1CF1F95-865D-4F93-84EF-67FD598BB8E3}"/>
    <cellStyle name="40% - Dekorfärg2 3 3 3 2_Apart tables" xfId="50074" xr:uid="{44D16F7E-19F5-48D0-A3C6-2274FA7DF49A}"/>
    <cellStyle name="40% - Dekorfärg2 3 3 3 3" xfId="37718" xr:uid="{72767D73-CEBE-458F-A98B-8AC7A06086D6}"/>
    <cellStyle name="40% - Dekorfärg2 3 3 3_3. Loans" xfId="10860" xr:uid="{00A31A12-ADE6-4A32-AA1F-1C6AF5CAB35E}"/>
    <cellStyle name="40% - Dekorfärg2 3 3 4" xfId="10861" xr:uid="{333EAF6F-0DE6-4644-A796-5FFCBD64240B}"/>
    <cellStyle name="40% - Dekorfärg2 3 3 4 2" xfId="37720" xr:uid="{5282A066-FF50-4D70-9E76-759395DE97FD}"/>
    <cellStyle name="40% - Dekorfärg2 3 3 4_Apart tables" xfId="50075" xr:uid="{DF51A0A5-1C59-4852-A6A3-BB8334155B41}"/>
    <cellStyle name="40% - Dekorfärg2 3 3 5" xfId="10862" xr:uid="{B103CA07-3995-4B25-9DA8-332A96368646}"/>
    <cellStyle name="40% - Dekorfärg2 3 3 5 2" xfId="37721" xr:uid="{70D09708-A0F6-4F4E-88D9-AC691CF03B98}"/>
    <cellStyle name="40% - Dekorfärg2 3 3 5_Apart tables" xfId="50076" xr:uid="{369F2A44-83BB-43BD-A737-21175AC23B1C}"/>
    <cellStyle name="40% - Dekorfärg2 3 3 6" xfId="32069" xr:uid="{3E9BE9DD-6E59-494A-85C7-93197800BF07}"/>
    <cellStyle name="40% - Dekorfärg2 3 3 7" xfId="35119" xr:uid="{F197A602-7720-40C6-A242-D0225B092931}"/>
    <cellStyle name="40% - Dekorfärg2 3 3 8" xfId="39439" xr:uid="{E0B5FE14-03DA-471F-8B72-D8147A9AFCA5}"/>
    <cellStyle name="40% - Dekorfärg2 3 3_3. Loans" xfId="10863" xr:uid="{96ECD585-14FB-49A7-9158-C36501A391F2}"/>
    <cellStyle name="40% - Dekorfärg2 3 4" xfId="10864" xr:uid="{B9CCCAC6-40E1-4D78-B097-995F8B14C79F}"/>
    <cellStyle name="40% - Dekorfärg2 3 4 2" xfId="10865" xr:uid="{748D6B9E-719E-4375-A9D4-F3035F303D1F}"/>
    <cellStyle name="40% - Dekorfärg2 3 4 2 2" xfId="10866" xr:uid="{48C96942-56D0-40EB-AD61-D524B2D08531}"/>
    <cellStyle name="40% - Dekorfärg2 3 4 2 2 2" xfId="37724" xr:uid="{3CB481F7-3251-4CF9-B700-BF62124DB3B3}"/>
    <cellStyle name="40% - Dekorfärg2 3 4 2 2_Apart tables" xfId="50077" xr:uid="{7580EE60-520C-4919-B05E-EE082407F0ED}"/>
    <cellStyle name="40% - Dekorfärg2 3 4 2 3" xfId="37723" xr:uid="{046F65BF-F239-4B5F-8AAB-28993CD8F6A4}"/>
    <cellStyle name="40% - Dekorfärg2 3 4 2_3. Loans" xfId="10867" xr:uid="{9786A235-C392-4051-A465-44FA33DF4DBE}"/>
    <cellStyle name="40% - Dekorfärg2 3 4 3" xfId="10868" xr:uid="{4ACC9C41-D3BC-490C-A092-CBB7A4AAFA82}"/>
    <cellStyle name="40% - Dekorfärg2 3 4 3 2" xfId="37725" xr:uid="{52AE3073-FDA3-4F86-BB17-60F20969C492}"/>
    <cellStyle name="40% - Dekorfärg2 3 4 3_Apart tables" xfId="50078" xr:uid="{B704CF8C-47D0-49DF-8CCD-DA20606DDC42}"/>
    <cellStyle name="40% - Dekorfärg2 3 4 4" xfId="32070" xr:uid="{A060B421-F637-40B9-9B10-D34A09DB20B5}"/>
    <cellStyle name="40% - Dekorfärg2 3 4 5" xfId="37722" xr:uid="{EC140142-15F5-4946-ACA2-192C161127DB}"/>
    <cellStyle name="40% - Dekorfärg2 3 4_3. Loans" xfId="10869" xr:uid="{EBC4E34E-498F-4D3A-A525-5A10AB6A1841}"/>
    <cellStyle name="40% - Dekorfärg2 3 5" xfId="10870" xr:uid="{EDB2D296-10AB-4818-9E8D-7B2FA1BCC5E8}"/>
    <cellStyle name="40% - Dekorfärg2 3 5 2" xfId="10871" xr:uid="{1DBB8645-925E-429D-A27F-974AFB7DA5E0}"/>
    <cellStyle name="40% - Dekorfärg2 3 5 2 2" xfId="37727" xr:uid="{647D3031-AA73-4D47-9CE0-3F936DBD683A}"/>
    <cellStyle name="40% - Dekorfärg2 3 5 2_Apart tables" xfId="50079" xr:uid="{36A731D5-8078-41B2-BD61-9768A4C2ACEE}"/>
    <cellStyle name="40% - Dekorfärg2 3 5 3" xfId="10872" xr:uid="{B9C30CFB-1319-47BC-A12B-14A80628335E}"/>
    <cellStyle name="40% - Dekorfärg2 3 5 4" xfId="37726" xr:uid="{EE738212-BE42-4391-9F56-86F86A57B92E}"/>
    <cellStyle name="40% - Dekorfärg2 3 5_3. Loans" xfId="10873" xr:uid="{7896407F-2906-4C04-BFAE-0029CA7FCCBD}"/>
    <cellStyle name="40% - Dekorfärg2 3 6" xfId="10874" xr:uid="{CD230912-E39C-4912-AC2D-259D1E99864E}"/>
    <cellStyle name="40% - Dekorfärg2 3 6 2" xfId="10875" xr:uid="{350C32B4-75F2-493F-8113-C2D04AEF7A4C}"/>
    <cellStyle name="40% - Dekorfärg2 3 6 3" xfId="10876" xr:uid="{44FFB3D4-3EBE-46EC-9437-81F0942078A3}"/>
    <cellStyle name="40% - Dekorfärg2 3 6 4" xfId="37728" xr:uid="{32C56B40-05A5-4B9B-9593-EF3B921EE169}"/>
    <cellStyle name="40% - Dekorfärg2 3 6_3. Loans" xfId="10877" xr:uid="{E4F331BE-264D-49A9-AFF6-2D614A67EED1}"/>
    <cellStyle name="40% - Dekorfärg2 3 7" xfId="10878" xr:uid="{BA38B81B-59A6-40A8-8CF5-3B883D2F924D}"/>
    <cellStyle name="40% - Dekorfärg2 3 7 2" xfId="10879" xr:uid="{C193888C-0877-4B92-B968-DD35C0196FEB}"/>
    <cellStyle name="40% - Dekorfärg2 3 7 3" xfId="10880" xr:uid="{B4AF0AE8-DA65-46F4-B55B-1BB56B43AEDB}"/>
    <cellStyle name="40% - Dekorfärg2 3 7 4" xfId="37729" xr:uid="{7C37FB7A-0895-4307-B735-E99EAE32D5B7}"/>
    <cellStyle name="40% - Dekorfärg2 3 7_3. Loans" xfId="10881" xr:uid="{E2C9699D-9599-486B-9043-0F2979D8DB7E}"/>
    <cellStyle name="40% - Dekorfärg2 3 8" xfId="10882" xr:uid="{D9306372-D9A7-45C8-A92C-902186BC00F2}"/>
    <cellStyle name="40% - Dekorfärg2 3 8 2" xfId="32071" xr:uid="{EFCCE837-D5E8-441A-AF1E-F7EC8B9A1EFF}"/>
    <cellStyle name="40% - Dekorfärg2 3 9" xfId="10883" xr:uid="{F6FCE507-15A0-4CC1-8CA7-4FBDA48D0995}"/>
    <cellStyle name="40% - Dekorfärg2 3_3. Loans" xfId="10884" xr:uid="{1A8BBFE4-C5BC-449F-9914-4256184353ED}"/>
    <cellStyle name="40% - Dekorfärg2 30" xfId="10885" xr:uid="{547573D2-ABB4-44CE-BD6F-5897E2ADCDCB}"/>
    <cellStyle name="40% - Dekorfärg2 30 2" xfId="10886" xr:uid="{4BE29E44-D6DB-4972-908F-7C968D07215A}"/>
    <cellStyle name="40% - Dekorfärg2 30 2 2" xfId="10887" xr:uid="{77091433-0032-4623-9468-310393DE84B6}"/>
    <cellStyle name="40% - Dekorfärg2 30 2 2 2" xfId="37732" xr:uid="{D89A532E-BEFE-49C9-850D-0308B0F19031}"/>
    <cellStyle name="40% - Dekorfärg2 30 2 2_Apart tables" xfId="50080" xr:uid="{C45E7433-6DA9-4B6A-8529-7AC6D2970993}"/>
    <cellStyle name="40% - Dekorfärg2 30 2 3" xfId="10888" xr:uid="{369C20A5-2322-4BF1-AF08-892203252D85}"/>
    <cellStyle name="40% - Dekorfärg2 30 2 4" xfId="37731" xr:uid="{B15EEA39-9F70-4BBB-B982-ADF8ECDA40E2}"/>
    <cellStyle name="40% - Dekorfärg2 30 2_3. Loans" xfId="10889" xr:uid="{1C712D5A-7680-4BD5-8C5D-941D5A079921}"/>
    <cellStyle name="40% - Dekorfärg2 30 3" xfId="10890" xr:uid="{1840D48D-E9D2-41F4-A715-3F966E64859A}"/>
    <cellStyle name="40% - Dekorfärg2 30 3 2" xfId="37733" xr:uid="{FDBAA8C9-3D7A-4278-B0D2-5D7721A4ED2B}"/>
    <cellStyle name="40% - Dekorfärg2 30 3_Apart tables" xfId="50081" xr:uid="{81D5EC61-E1E4-4BE3-A478-457FAB15E149}"/>
    <cellStyle name="40% - Dekorfärg2 30 4" xfId="10891" xr:uid="{1920219B-18C9-42B3-B208-6D6B3CEFA9D5}"/>
    <cellStyle name="40% - Dekorfärg2 30 5" xfId="37730" xr:uid="{65CDA8E6-3967-41BA-8278-0B65BE818EC0}"/>
    <cellStyle name="40% - Dekorfärg2 30_3. Loans" xfId="10892" xr:uid="{F24A75AB-0F50-41F3-B21B-B628FE8F6B22}"/>
    <cellStyle name="40% - Dekorfärg2 31" xfId="10893" xr:uid="{D58D2E09-D85F-43B4-88A0-BCC27DEC24B5}"/>
    <cellStyle name="40% - Dekorfärg2 31 2" xfId="10894" xr:uid="{B83FDBD3-0A53-4FC5-875B-A5791EE05A01}"/>
    <cellStyle name="40% - Dekorfärg2 31 2 2" xfId="10895" xr:uid="{3C8F3B88-7A9C-42CB-8A88-977CC6F0AB74}"/>
    <cellStyle name="40% - Dekorfärg2 31 2 2 2" xfId="37736" xr:uid="{FB712600-005C-4844-900D-0D3732035C2C}"/>
    <cellStyle name="40% - Dekorfärg2 31 2 2_Apart tables" xfId="50082" xr:uid="{A9807F05-6ABD-493D-970E-9EF085C4E624}"/>
    <cellStyle name="40% - Dekorfärg2 31 2 3" xfId="37735" xr:uid="{42C9A177-4F2C-4B50-8C2E-367FE82F1ED1}"/>
    <cellStyle name="40% - Dekorfärg2 31 2_3. Loans" xfId="10896" xr:uid="{E2CCCB89-B0E9-4A8E-9494-C412168DBF7F}"/>
    <cellStyle name="40% - Dekorfärg2 31 3" xfId="10897" xr:uid="{B66D822B-5BD1-4843-B3CE-CED9CC7FD839}"/>
    <cellStyle name="40% - Dekorfärg2 31 3 2" xfId="37737" xr:uid="{A16D3034-2A85-42B6-9371-01781DE770FA}"/>
    <cellStyle name="40% - Dekorfärg2 31 3_Apart tables" xfId="50083" xr:uid="{777C407E-A4C8-4FBF-B6E8-FDF556401E76}"/>
    <cellStyle name="40% - Dekorfärg2 31 4" xfId="37734" xr:uid="{36A21AE0-D473-4F42-A340-D52EB5DC3726}"/>
    <cellStyle name="40% - Dekorfärg2 31_3. Loans" xfId="10898" xr:uid="{9AEAD26E-F14A-4E14-A9B3-24D3D3471738}"/>
    <cellStyle name="40% - Dekorfärg2 32" xfId="10899" xr:uid="{AA6AF613-4A28-45CB-88E7-9AD196F43CB0}"/>
    <cellStyle name="40% - Dekorfärg2 32 2" xfId="10900" xr:uid="{C6296957-1D32-4941-BD6C-FC505DCDDE6B}"/>
    <cellStyle name="40% - Dekorfärg2 32 2 2" xfId="37739" xr:uid="{982D96C5-E50E-41D3-8BB5-A8D0F3F176C2}"/>
    <cellStyle name="40% - Dekorfärg2 32 2_Apart tables" xfId="50084" xr:uid="{CA9161E2-78C2-4E39-A321-DF88C4EF3047}"/>
    <cellStyle name="40% - Dekorfärg2 32 3" xfId="10901" xr:uid="{C5FCE2F6-9DDA-4458-9170-B4EB8ED5D67B}"/>
    <cellStyle name="40% - Dekorfärg2 32 4" xfId="37738" xr:uid="{560F519F-95A7-4EBF-B592-CD08B2D461B8}"/>
    <cellStyle name="40% - Dekorfärg2 32_3. Loans" xfId="10902" xr:uid="{5936856E-FEE0-4C18-9911-75500FF73E13}"/>
    <cellStyle name="40% - Dekorfärg2 33" xfId="10903" xr:uid="{A8DC3D8C-A037-40F3-A315-F68C3421615E}"/>
    <cellStyle name="40% - Dekorfärg2 33 2" xfId="10904" xr:uid="{19FE6FD1-05E8-4DF7-A689-15AC12024BC1}"/>
    <cellStyle name="40% - Dekorfärg2 33 2 2" xfId="37741" xr:uid="{F0D8D4DE-481D-428A-AF78-D8BEBB9FDF50}"/>
    <cellStyle name="40% - Dekorfärg2 33 2_Apart tables" xfId="50085" xr:uid="{8B1F4803-E35B-41DF-9B0C-E9EFD060B6A9}"/>
    <cellStyle name="40% - Dekorfärg2 33 3" xfId="10905" xr:uid="{037527C3-D5E9-4805-B85B-CF3DABF3169E}"/>
    <cellStyle name="40% - Dekorfärg2 33 4" xfId="37740" xr:uid="{0C98BD62-4FF0-4365-A49B-945396B183C2}"/>
    <cellStyle name="40% - Dekorfärg2 33_3. Loans" xfId="10906" xr:uid="{E4208C24-E08A-4DA2-8B89-C2A41B86AD8D}"/>
    <cellStyle name="40% - Dekorfärg2 34" xfId="10907" xr:uid="{81B9A39E-FACF-4D8A-8BAA-10AE43EEE6BB}"/>
    <cellStyle name="40% - Dekorfärg2 34 2" xfId="10908" xr:uid="{B76B1EBC-56F4-42D6-957B-0843493844E0}"/>
    <cellStyle name="40% - Dekorfärg2 34 3" xfId="10909" xr:uid="{FFF20B61-51F4-4FF9-A57A-6D3115901B7D}"/>
    <cellStyle name="40% - Dekorfärg2 34 4" xfId="37742" xr:uid="{724F3CAE-81A6-483F-9F8F-D06F19ADE643}"/>
    <cellStyle name="40% - Dekorfärg2 34_3. Loans" xfId="10910" xr:uid="{E9E92B16-69AB-4DEB-B8C9-BCAD47F31EC2}"/>
    <cellStyle name="40% - Dekorfärg2 35" xfId="10911" xr:uid="{3057FB8B-FA7C-433A-99D4-5F33BDDFDB74}"/>
    <cellStyle name="40% - Dekorfärg2 35 2" xfId="10912" xr:uid="{8BBD5592-F9CA-4407-9191-C302A9BF1B01}"/>
    <cellStyle name="40% - Dekorfärg2 35 3" xfId="10913" xr:uid="{730D67CB-8981-4AA1-97D8-C5FBF38B7629}"/>
    <cellStyle name="40% - Dekorfärg2 35 4" xfId="37743" xr:uid="{19607199-398B-4CBD-A5A8-79D16FD3F5B8}"/>
    <cellStyle name="40% - Dekorfärg2 35_3. Loans" xfId="10914" xr:uid="{BEB9996E-9537-41DF-ABCD-2F1A3292D26D}"/>
    <cellStyle name="40% - Dekorfärg2 36" xfId="10915" xr:uid="{9A454C4D-36B0-4DAE-9C93-C986FD382099}"/>
    <cellStyle name="40% - Dekorfärg2 36 2" xfId="10916" xr:uid="{B3766458-9AE5-40CF-94EB-DAE8EBCDEF7A}"/>
    <cellStyle name="40% - Dekorfärg2 36 3" xfId="10917" xr:uid="{8C7EA02B-3610-4F96-822C-42DEF15CC231}"/>
    <cellStyle name="40% - Dekorfärg2 36 4" xfId="37744" xr:uid="{574CD989-158F-40A8-ADFD-F3DC2E768729}"/>
    <cellStyle name="40% - Dekorfärg2 36_3. Loans" xfId="10918" xr:uid="{1F08330A-A7A2-49F2-B35A-998952B787FC}"/>
    <cellStyle name="40% - Dekorfärg2 37" xfId="10919" xr:uid="{44C62785-1AE5-4BAE-B667-74BB283C81FF}"/>
    <cellStyle name="40% - Dekorfärg2 37 2" xfId="10920" xr:uid="{36203E37-305F-40DF-B2C1-BC25492761E4}"/>
    <cellStyle name="40% - Dekorfärg2 37 3" xfId="10921" xr:uid="{FFA412B8-00B4-444D-B7DE-C60A2690ED00}"/>
    <cellStyle name="40% - Dekorfärg2 37 4" xfId="37745" xr:uid="{37340FBF-0608-492D-9C32-DE970FBC3712}"/>
    <cellStyle name="40% - Dekorfärg2 37_3. Loans" xfId="10922" xr:uid="{B183E101-1782-4BB2-8246-E93DE546D3FE}"/>
    <cellStyle name="40% - Dekorfärg2 38" xfId="10923" xr:uid="{A00CF4E7-9151-4771-B893-9028AEFABF71}"/>
    <cellStyle name="40% - Dekorfärg2 38 2" xfId="10924" xr:uid="{00ADB1EC-5E43-4D4F-8F52-58614FE01948}"/>
    <cellStyle name="40% - Dekorfärg2 38 3" xfId="10925" xr:uid="{97D783CF-2010-438D-9A63-C91D36F4DF0A}"/>
    <cellStyle name="40% - Dekorfärg2 38 4" xfId="37746" xr:uid="{E4A2B29D-1D9E-409E-AA5E-F816B9654C9C}"/>
    <cellStyle name="40% - Dekorfärg2 38_3. Loans" xfId="10926" xr:uid="{E34971C4-1991-4987-9580-B13DD1076874}"/>
    <cellStyle name="40% - Dekorfärg2 39" xfId="10927" xr:uid="{F3601462-69EF-4511-A1D3-BE8D3520EA67}"/>
    <cellStyle name="40% - Dekorfärg2 39 2" xfId="10928" xr:uid="{BA45C573-9DF8-42AF-8405-A16DF6F471C9}"/>
    <cellStyle name="40% - Dekorfärg2 39 3" xfId="10929" xr:uid="{C1450B0F-4178-4C34-AB45-F8B9CB3DA5F5}"/>
    <cellStyle name="40% - Dekorfärg2 39 4" xfId="37747" xr:uid="{1937267D-8C7E-49CB-B680-60431461506D}"/>
    <cellStyle name="40% - Dekorfärg2 39_3. Loans" xfId="10930" xr:uid="{8ED51BDA-C25A-4159-9418-98BBB0D9D88A}"/>
    <cellStyle name="40% - Dekorfärg2 4" xfId="90" xr:uid="{C242EFEC-43CC-46E4-80D9-F666873C82B9}"/>
    <cellStyle name="40% - Dekorfärg2 4 10" xfId="35120" xr:uid="{33E0CB06-12C9-4CCA-A6F6-55EA80AEDC05}"/>
    <cellStyle name="40% - Dekorfärg2 4 2" xfId="10931" xr:uid="{16F6A10C-916A-450A-8151-F714EBE7C085}"/>
    <cellStyle name="40% - Dekorfärg2 4 2 2" xfId="10932" xr:uid="{75236A2F-6E8B-4845-B722-22418442B774}"/>
    <cellStyle name="40% - Dekorfärg2 4 2 2 2" xfId="10933" xr:uid="{D912797C-FDB9-48CA-8EED-A482404CC154}"/>
    <cellStyle name="40% - Dekorfärg2 4 2 2 2 2" xfId="37749" xr:uid="{05B703E9-3861-4CDF-9CC8-4675431C6F4E}"/>
    <cellStyle name="40% - Dekorfärg2 4 2 2 2_Apart tables" xfId="50086" xr:uid="{CAC44F3F-79C0-4A4D-B277-D9AD843591BF}"/>
    <cellStyle name="40% - Dekorfärg2 4 2 2 3" xfId="32072" xr:uid="{E78F93F1-48BC-48A0-AA65-CB74109A59A8}"/>
    <cellStyle name="40% - Dekorfärg2 4 2 2 4" xfId="37748" xr:uid="{D87B2B87-9DBC-4142-A4BE-98C85B88D480}"/>
    <cellStyle name="40% - Dekorfärg2 4 2 2_3. Loans" xfId="10934" xr:uid="{ABCDD989-6247-43F3-AB98-EDAE651F1EF5}"/>
    <cellStyle name="40% - Dekorfärg2 4 2 3" xfId="10935" xr:uid="{3D73FAD3-D805-4498-8057-77F9A08C00D5}"/>
    <cellStyle name="40% - Dekorfärg2 4 2 3 2" xfId="10936" xr:uid="{1350875F-4D16-4C0C-BC97-E04793C42D50}"/>
    <cellStyle name="40% - Dekorfärg2 4 2 3 2 2" xfId="37751" xr:uid="{F85FA3F1-A59E-43BF-801E-2F073BE65B4E}"/>
    <cellStyle name="40% - Dekorfärg2 4 2 3 2_Apart tables" xfId="50087" xr:uid="{0C372774-8B2C-4348-8C04-51F8BA916CFE}"/>
    <cellStyle name="40% - Dekorfärg2 4 2 3 3" xfId="37750" xr:uid="{E32A3B56-886C-4AC6-AC7D-5231FAE0F054}"/>
    <cellStyle name="40% - Dekorfärg2 4 2 3_3. Loans" xfId="10937" xr:uid="{65E54031-D389-4C55-A495-20DCFDC0C61A}"/>
    <cellStyle name="40% - Dekorfärg2 4 2 4" xfId="10938" xr:uid="{CD69CDCC-05FB-4E63-A8ED-23047BDE80EB}"/>
    <cellStyle name="40% - Dekorfärg2 4 2 4 2" xfId="37752" xr:uid="{76932075-5A4E-498E-B9E6-8D385B71987E}"/>
    <cellStyle name="40% - Dekorfärg2 4 2 4_Apart tables" xfId="50088" xr:uid="{763B8E23-47C6-4C72-9986-6FCCA3731114}"/>
    <cellStyle name="40% - Dekorfärg2 4 2 5" xfId="10939" xr:uid="{FD31C9C2-5825-4A3A-9B0A-CB0786E92247}"/>
    <cellStyle name="40% - Dekorfärg2 4 2 5 2" xfId="37753" xr:uid="{313A91CD-D611-4DCD-8FBF-4D9D84B006EE}"/>
    <cellStyle name="40% - Dekorfärg2 4 2 5_Apart tables" xfId="50089" xr:uid="{D62148D9-F714-443B-B59E-AD40EC14F062}"/>
    <cellStyle name="40% - Dekorfärg2 4 2 6" xfId="32073" xr:uid="{2FC02A06-11AA-493B-AC34-C6449262D0A9}"/>
    <cellStyle name="40% - Dekorfärg2 4 2 7" xfId="35121" xr:uid="{1D0EB957-EAD5-4B6E-8105-134917C5B797}"/>
    <cellStyle name="40% - Dekorfärg2 4 2 8" xfId="39438" xr:uid="{4A662B34-750B-4BDA-B3E4-7835467E9856}"/>
    <cellStyle name="40% - Dekorfärg2 4 2_3. Loans" xfId="10940" xr:uid="{5C1D2811-3AF6-43AE-A7F6-ABF4815B2C65}"/>
    <cellStyle name="40% - Dekorfärg2 4 3" xfId="10941" xr:uid="{D3E8B2C3-AF78-4BAA-A04D-971A1BEFDA9F}"/>
    <cellStyle name="40% - Dekorfärg2 4 3 2" xfId="10942" xr:uid="{2D498C6A-F51D-46F4-A144-DE2482578DFC}"/>
    <cellStyle name="40% - Dekorfärg2 4 3 2 2" xfId="10943" xr:uid="{0F7E3127-7FBB-423F-9469-55C984D37403}"/>
    <cellStyle name="40% - Dekorfärg2 4 3 2 2 2" xfId="37755" xr:uid="{C54536E6-3696-42C0-881B-07517F867F16}"/>
    <cellStyle name="40% - Dekorfärg2 4 3 2 2_Apart tables" xfId="50090" xr:uid="{278DE41F-3B2D-417B-B52F-7CB4E0F82411}"/>
    <cellStyle name="40% - Dekorfärg2 4 3 2 3" xfId="32074" xr:uid="{15146A2B-369E-410E-A520-22A83BCBD083}"/>
    <cellStyle name="40% - Dekorfärg2 4 3 2 4" xfId="37754" xr:uid="{8F054466-C992-45F5-BC9F-42CD4F20AA44}"/>
    <cellStyle name="40% - Dekorfärg2 4 3 2_3. Loans" xfId="10944" xr:uid="{9CFF969D-8F17-484C-B54F-8F8066F40162}"/>
    <cellStyle name="40% - Dekorfärg2 4 3 3" xfId="10945" xr:uid="{106D804F-AD49-4ABA-9DBE-6F7B51381119}"/>
    <cellStyle name="40% - Dekorfärg2 4 3 3 2" xfId="10946" xr:uid="{D94CA5DC-2A8A-4CA1-88D5-A1805E878C64}"/>
    <cellStyle name="40% - Dekorfärg2 4 3 3 2 2" xfId="37757" xr:uid="{894F566B-0038-4256-8DAE-9A7035D7F8E2}"/>
    <cellStyle name="40% - Dekorfärg2 4 3 3 2_Apart tables" xfId="50091" xr:uid="{27C97726-BD76-4CFD-907D-14A1A3788D66}"/>
    <cellStyle name="40% - Dekorfärg2 4 3 3 3" xfId="37756" xr:uid="{27DB92D6-C387-4057-874C-89C336B6E1BE}"/>
    <cellStyle name="40% - Dekorfärg2 4 3 3_3. Loans" xfId="10947" xr:uid="{A5113B25-35AC-4B6F-B22A-30FA37F5108A}"/>
    <cellStyle name="40% - Dekorfärg2 4 3 4" xfId="10948" xr:uid="{46641E32-947F-46D9-A23B-CEAB2C6C4DF5}"/>
    <cellStyle name="40% - Dekorfärg2 4 3 4 2" xfId="37758" xr:uid="{EA55C65F-B91A-40BD-ACA6-E91EA632255F}"/>
    <cellStyle name="40% - Dekorfärg2 4 3 4_Apart tables" xfId="50092" xr:uid="{568B84D2-04B8-4132-A510-5C35FC544909}"/>
    <cellStyle name="40% - Dekorfärg2 4 3 5" xfId="10949" xr:uid="{CF99F79D-C6E8-4454-BDB2-0E98791B8CFF}"/>
    <cellStyle name="40% - Dekorfärg2 4 3 5 2" xfId="37759" xr:uid="{369AE07E-A1CA-4BA7-9139-CC4120AAADA2}"/>
    <cellStyle name="40% - Dekorfärg2 4 3 5_Apart tables" xfId="50093" xr:uid="{E6B91BD3-7EAA-4B8B-B378-36988B067CF5}"/>
    <cellStyle name="40% - Dekorfärg2 4 3 6" xfId="32075" xr:uid="{2D9C786C-2F61-47FD-86CE-1DCB83FBCB7C}"/>
    <cellStyle name="40% - Dekorfärg2 4 3 7" xfId="35122" xr:uid="{7BAF63DB-95F2-4279-BF22-E4F23DF9B596}"/>
    <cellStyle name="40% - Dekorfärg2 4 3 8" xfId="39437" xr:uid="{1B880B4A-6717-432A-A63B-D7D267C8D9FF}"/>
    <cellStyle name="40% - Dekorfärg2 4 3_3. Loans" xfId="10950" xr:uid="{41A0BA1D-185F-4B1B-B1F7-54E75C677F15}"/>
    <cellStyle name="40% - Dekorfärg2 4 4" xfId="10951" xr:uid="{60EFCEF8-316E-4CA5-830D-4E7F3D3F726C}"/>
    <cellStyle name="40% - Dekorfärg2 4 4 2" xfId="10952" xr:uid="{26CC5A8C-C8E8-4B2A-9DFE-7C13D7E8C36A}"/>
    <cellStyle name="40% - Dekorfärg2 4 4 2 2" xfId="10953" xr:uid="{D453C068-E608-426B-8BA4-F3C88262B6D7}"/>
    <cellStyle name="40% - Dekorfärg2 4 4 2 2 2" xfId="37762" xr:uid="{D7BBC464-8E07-49D4-A193-7661779F62FA}"/>
    <cellStyle name="40% - Dekorfärg2 4 4 2 2_Apart tables" xfId="50094" xr:uid="{6D51D821-9755-4014-A0CB-AE2781665FD9}"/>
    <cellStyle name="40% - Dekorfärg2 4 4 2 3" xfId="37761" xr:uid="{AA367DA7-BBEB-4FCD-9180-83FC7C466E6F}"/>
    <cellStyle name="40% - Dekorfärg2 4 4 2_3. Loans" xfId="10954" xr:uid="{20B33822-460F-4E8C-8CFA-1B912C680C0A}"/>
    <cellStyle name="40% - Dekorfärg2 4 4 3" xfId="10955" xr:uid="{FF5BE9F5-7924-4AED-8950-2B155377CAE2}"/>
    <cellStyle name="40% - Dekorfärg2 4 4 3 2" xfId="37763" xr:uid="{CD956CA4-04CB-478B-B1FC-0BC84235CCCE}"/>
    <cellStyle name="40% - Dekorfärg2 4 4 3_Apart tables" xfId="50095" xr:uid="{797BE0C9-49D5-40D4-A0AF-70CF25FB0ABB}"/>
    <cellStyle name="40% - Dekorfärg2 4 4 4" xfId="32076" xr:uid="{E3CCC52C-32E5-48CB-BC0B-452B30EB2F7E}"/>
    <cellStyle name="40% - Dekorfärg2 4 4 5" xfId="37760" xr:uid="{D50CF5EE-3310-46B5-A9DE-D7A51C58E01A}"/>
    <cellStyle name="40% - Dekorfärg2 4 4_3. Loans" xfId="10956" xr:uid="{7C22BFEB-2AB1-4CE3-A87B-34DECFF46B9F}"/>
    <cellStyle name="40% - Dekorfärg2 4 5" xfId="10957" xr:uid="{9764ACEA-EF88-441E-B4A4-6E002436664A}"/>
    <cellStyle name="40% - Dekorfärg2 4 5 2" xfId="10958" xr:uid="{836FA45F-307C-4B0E-911C-E3C814B0CFF4}"/>
    <cellStyle name="40% - Dekorfärg2 4 5 2 2" xfId="37765" xr:uid="{B40F5DC7-0B92-426D-8678-CF9EDC9DC8F5}"/>
    <cellStyle name="40% - Dekorfärg2 4 5 2_Apart tables" xfId="50096" xr:uid="{475C64D3-5DA5-4385-9D79-5FDA7A1EA8C9}"/>
    <cellStyle name="40% - Dekorfärg2 4 5 3" xfId="10959" xr:uid="{21FEDBCB-E98B-44BC-8311-16ADD3132903}"/>
    <cellStyle name="40% - Dekorfärg2 4 5 4" xfId="37764" xr:uid="{7A586047-D266-4C92-9B98-DE59AA61122B}"/>
    <cellStyle name="40% - Dekorfärg2 4 5_3. Loans" xfId="10960" xr:uid="{1D9C8F9B-8299-4423-A890-C920B049EB34}"/>
    <cellStyle name="40% - Dekorfärg2 4 6" xfId="10961" xr:uid="{A68FC787-9CA1-4A8B-B193-AFEA761AAAAF}"/>
    <cellStyle name="40% - Dekorfärg2 4 6 2" xfId="10962" xr:uid="{304D2F95-87E8-4CAE-B209-192B2529C941}"/>
    <cellStyle name="40% - Dekorfärg2 4 6 3" xfId="10963" xr:uid="{96E9F150-F326-40D4-A2C1-0A9BB0BF75C8}"/>
    <cellStyle name="40% - Dekorfärg2 4 6 4" xfId="37766" xr:uid="{2D8A043C-B9A8-4F9B-A5F3-EAA3187BCC5F}"/>
    <cellStyle name="40% - Dekorfärg2 4 6_3. Loans" xfId="10964" xr:uid="{6779FA34-703A-4C56-9CB0-C794F77FFB35}"/>
    <cellStyle name="40% - Dekorfärg2 4 7" xfId="10965" xr:uid="{C2A1AFEE-FFA1-4A14-BA9D-7FA65147B1A8}"/>
    <cellStyle name="40% - Dekorfärg2 4 7 2" xfId="10966" xr:uid="{3F8A9BE8-404B-4BD5-B171-A730062D42EF}"/>
    <cellStyle name="40% - Dekorfärg2 4 7 3" xfId="10967" xr:uid="{644F9034-C7A2-454D-9B0E-7AFF28129745}"/>
    <cellStyle name="40% - Dekorfärg2 4 7 4" xfId="37767" xr:uid="{562C7DC2-B474-4EF7-8894-F1812E60D0B9}"/>
    <cellStyle name="40% - Dekorfärg2 4 7_3. Loans" xfId="10968" xr:uid="{287AB6CD-22E8-4CD2-AF4C-823DCBF61E3F}"/>
    <cellStyle name="40% - Dekorfärg2 4 8" xfId="10969" xr:uid="{EEB6C7D0-597F-4228-8292-BB00C264ADE5}"/>
    <cellStyle name="40% - Dekorfärg2 4 8 2" xfId="32077" xr:uid="{D2AF6D6F-ABDE-4166-BDF6-B3A2C5142C0C}"/>
    <cellStyle name="40% - Dekorfärg2 4 9" xfId="10970" xr:uid="{CDFFA706-FD17-43DA-8243-BB682FFAFB49}"/>
    <cellStyle name="40% - Dekorfärg2 4_3. Loans" xfId="10971" xr:uid="{8E3C1E41-1FD8-44B6-911F-35A527AFA96A}"/>
    <cellStyle name="40% - Dekorfärg2 40" xfId="10972" xr:uid="{0FE2CF92-CA20-48D2-A103-CB30EA962CD3}"/>
    <cellStyle name="40% - Dekorfärg2 40 2" xfId="10973" xr:uid="{06CBC24D-B3EB-46A0-93F6-4D7CAF800206}"/>
    <cellStyle name="40% - Dekorfärg2 40 3" xfId="10974" xr:uid="{984B68E2-433E-4ECD-AE63-796F50158555}"/>
    <cellStyle name="40% - Dekorfärg2 40 4" xfId="37768" xr:uid="{519AFE43-FDCE-42CC-A3D5-F0A54B185FBA}"/>
    <cellStyle name="40% - Dekorfärg2 40_3. Loans" xfId="10975" xr:uid="{BE98CD3C-618E-4F9D-8DDD-D785903C9D6B}"/>
    <cellStyle name="40% - Dekorfärg2 41" xfId="10976" xr:uid="{F01996F3-72AC-46FC-949E-10B1ECFFDE38}"/>
    <cellStyle name="40% - Dekorfärg2 41 2" xfId="10977" xr:uid="{777D332C-8534-4573-BD8F-5A0A2E3581DF}"/>
    <cellStyle name="40% - Dekorfärg2 41 3" xfId="10978" xr:uid="{B5236C9E-B24C-4B4C-952F-E2FE6DB2DC29}"/>
    <cellStyle name="40% - Dekorfärg2 41 4" xfId="37769" xr:uid="{BEB4E997-66A0-4208-91E3-8F8FDC5AD49F}"/>
    <cellStyle name="40% - Dekorfärg2 41_3. Loans" xfId="10979" xr:uid="{992E3792-AE28-495D-8BF5-6A8D5A09B732}"/>
    <cellStyle name="40% - Dekorfärg2 42" xfId="10980" xr:uid="{29E78F30-1D7C-49C9-A3C8-3EED25505F08}"/>
    <cellStyle name="40% - Dekorfärg2 42 2" xfId="10981" xr:uid="{6CF42F76-6D99-4A3C-BACD-AF972BAA39AC}"/>
    <cellStyle name="40% - Dekorfärg2 42 3" xfId="10982" xr:uid="{A92682A8-1A98-42C1-863F-3831FB63E68A}"/>
    <cellStyle name="40% - Dekorfärg2 42 4" xfId="37770" xr:uid="{39908D32-DEFE-477D-8BE9-108E46AD2703}"/>
    <cellStyle name="40% - Dekorfärg2 42_3. Loans" xfId="10983" xr:uid="{E5677C26-E709-4830-8A2D-04DC498660AF}"/>
    <cellStyle name="40% - Dekorfärg2 43" xfId="10984" xr:uid="{790CD48E-C465-4F8D-87E1-0DAD787FE893}"/>
    <cellStyle name="40% - Dekorfärg2 43 2" xfId="10985" xr:uid="{55D5F664-921D-4BAA-9984-2CF02261B523}"/>
    <cellStyle name="40% - Dekorfärg2 43 3" xfId="10986" xr:uid="{0305FA31-21D2-44B9-99A0-6622A04FF489}"/>
    <cellStyle name="40% - Dekorfärg2 43 4" xfId="37771" xr:uid="{836D0793-84C0-438F-83F2-885AF74CF577}"/>
    <cellStyle name="40% - Dekorfärg2 43_3. Loans" xfId="10987" xr:uid="{C6A6CF90-1CD8-49E8-A330-5D76F7594350}"/>
    <cellStyle name="40% - Dekorfärg2 44" xfId="10988" xr:uid="{4104088B-FC06-4180-B69D-EBEDAC5082D9}"/>
    <cellStyle name="40% - Dekorfärg2 44 2" xfId="10989" xr:uid="{DCAEC8F1-BCF9-453D-8A77-63C13EBF0F87}"/>
    <cellStyle name="40% - Dekorfärg2 44 3" xfId="10990" xr:uid="{2B40933A-F1B4-4C15-868C-1EC43F737EB0}"/>
    <cellStyle name="40% - Dekorfärg2 44 4" xfId="37772" xr:uid="{8E8AEFD3-4199-41E4-B27C-E1C47D558144}"/>
    <cellStyle name="40% - Dekorfärg2 44_3. Loans" xfId="10991" xr:uid="{78A2FCEB-179B-45EC-A341-A4D738F1BEB9}"/>
    <cellStyle name="40% - Dekorfärg2 45" xfId="10992" xr:uid="{96DCDB38-F19E-4406-8078-474F9AA2C49E}"/>
    <cellStyle name="40% - Dekorfärg2 45 2" xfId="10993" xr:uid="{37FED281-D1E7-4F4D-A267-84DCF75C88D4}"/>
    <cellStyle name="40% - Dekorfärg2 45 3" xfId="10994" xr:uid="{D1E1622F-8872-4BD2-AD72-7B9DD185DA96}"/>
    <cellStyle name="40% - Dekorfärg2 45 4" xfId="37773" xr:uid="{A1DEA5B0-9597-4CAF-872A-C226A9057CC1}"/>
    <cellStyle name="40% - Dekorfärg2 45_3. Loans" xfId="10995" xr:uid="{0231CAE1-6B0C-442F-A1B9-B0AB462D616B}"/>
    <cellStyle name="40% - Dekorfärg2 46" xfId="10996" xr:uid="{36BFF2F6-6FB5-4F9C-A764-A54DA9CCF3AF}"/>
    <cellStyle name="40% - Dekorfärg2 46 2" xfId="10997" xr:uid="{AF211790-5776-4496-B909-668AB3FA35BB}"/>
    <cellStyle name="40% - Dekorfärg2 46 3" xfId="10998" xr:uid="{ADEF979D-74BE-4CB9-978E-38843525A580}"/>
    <cellStyle name="40% - Dekorfärg2 46 4" xfId="37774" xr:uid="{27321CB6-E4FD-4B3C-BD5D-5C30BF8DDB53}"/>
    <cellStyle name="40% - Dekorfärg2 46_3. Loans" xfId="10999" xr:uid="{A7C450DB-1E6C-4B31-B663-E50B9BE4ADC6}"/>
    <cellStyle name="40% - Dekorfärg2 47" xfId="11000" xr:uid="{0D1EB60A-D7FE-4CD9-8A24-750EC6E10947}"/>
    <cellStyle name="40% - Dekorfärg2 47 2" xfId="11001" xr:uid="{82F3544B-9E4C-4C71-B367-9B37F7397EC8}"/>
    <cellStyle name="40% - Dekorfärg2 47 3" xfId="11002" xr:uid="{7B883A90-C68B-43AB-99EF-7E14D3D3C957}"/>
    <cellStyle name="40% - Dekorfärg2 47 4" xfId="37775" xr:uid="{6B10C81F-7A3E-48D3-8ACC-5BBB6E642F49}"/>
    <cellStyle name="40% - Dekorfärg2 47_3. Loans" xfId="11003" xr:uid="{2E0EE861-C489-498B-97EF-C12BE3519263}"/>
    <cellStyle name="40% - Dekorfärg2 48" xfId="11004" xr:uid="{545A50D6-3DC5-4DA0-9F83-9FAAF96CB8D2}"/>
    <cellStyle name="40% - Dekorfärg2 48 2" xfId="11005" xr:uid="{4B2FD4CB-2FBA-4DBF-935B-D623E7FE422D}"/>
    <cellStyle name="40% - Dekorfärg2 48 3" xfId="11006" xr:uid="{CB0DE0E6-B110-40DA-B77E-B241328501EA}"/>
    <cellStyle name="40% - Dekorfärg2 48 4" xfId="37776" xr:uid="{3E9CD88D-E4F0-4229-A2C7-8360FAEE0D23}"/>
    <cellStyle name="40% - Dekorfärg2 48_3. Loans" xfId="11007" xr:uid="{34EA205B-45D1-4382-A7AC-C5F38F8573B4}"/>
    <cellStyle name="40% - Dekorfärg2 49" xfId="11008" xr:uid="{4BCE57D9-3FC4-43B1-B7F1-D580F7182434}"/>
    <cellStyle name="40% - Dekorfärg2 49 2" xfId="11009" xr:uid="{93C15176-EB72-4A7F-BEF5-3939E1317C12}"/>
    <cellStyle name="40% - Dekorfärg2 49 3" xfId="11010" xr:uid="{C724F6DF-2660-41E4-A944-9F3059EDE1A8}"/>
    <cellStyle name="40% - Dekorfärg2 49_EQL_AAL" xfId="31256" xr:uid="{39D737DF-BBFA-457D-834B-BDAB71CB9DFA}"/>
    <cellStyle name="40% - Dekorfärg2 5" xfId="11011" xr:uid="{FBD11055-B2A8-41D0-841B-87F74C52162C}"/>
    <cellStyle name="40% - Dekorfärg2 5 10" xfId="35123" xr:uid="{BFAA6BC7-4C90-4D64-B760-FD82491AE183}"/>
    <cellStyle name="40% - Dekorfärg2 5 2" xfId="11012" xr:uid="{B49E112F-25AA-490E-908D-DC6A460EED44}"/>
    <cellStyle name="40% - Dekorfärg2 5 2 2" xfId="11013" xr:uid="{C520DBE9-0A95-438E-9AD1-58ED2AD5D6FD}"/>
    <cellStyle name="40% - Dekorfärg2 5 2 2 2" xfId="11014" xr:uid="{006D55B1-C3BF-43B7-8071-8434ABE5A2CA}"/>
    <cellStyle name="40% - Dekorfärg2 5 2 2 2 2" xfId="37778" xr:uid="{68C0A432-BE4A-452D-823F-D96F66625FE3}"/>
    <cellStyle name="40% - Dekorfärg2 5 2 2 2_Apart tables" xfId="50097" xr:uid="{D79DD494-C706-4144-A799-031F85337705}"/>
    <cellStyle name="40% - Dekorfärg2 5 2 2 3" xfId="32078" xr:uid="{D419506F-7B6A-46A3-A093-A424CB993B91}"/>
    <cellStyle name="40% - Dekorfärg2 5 2 2 4" xfId="37777" xr:uid="{81EFD3CF-AFC9-4F38-9B7D-03491ABDE342}"/>
    <cellStyle name="40% - Dekorfärg2 5 2 2_3. Loans" xfId="11015" xr:uid="{818F27B3-8BD0-40DE-8083-466C7CA72ADD}"/>
    <cellStyle name="40% - Dekorfärg2 5 2 3" xfId="11016" xr:uid="{9CBF73EE-9ABD-4323-BB1D-F5F2B815B870}"/>
    <cellStyle name="40% - Dekorfärg2 5 2 3 2" xfId="11017" xr:uid="{C0B914D2-8B5E-4C38-8E13-D998D71594D4}"/>
    <cellStyle name="40% - Dekorfärg2 5 2 3 2 2" xfId="37780" xr:uid="{52D3DA8C-AF90-4A88-9743-62E190FF8521}"/>
    <cellStyle name="40% - Dekorfärg2 5 2 3 2_Apart tables" xfId="50098" xr:uid="{6CF9FCEC-F9B7-4D89-92E7-CFB86CF24ACA}"/>
    <cellStyle name="40% - Dekorfärg2 5 2 3 3" xfId="37779" xr:uid="{6B7062D7-C0CB-4863-9427-D8B6224E5D29}"/>
    <cellStyle name="40% - Dekorfärg2 5 2 3_3. Loans" xfId="11018" xr:uid="{9BE227D6-13A8-4334-B453-4CB659F23EB6}"/>
    <cellStyle name="40% - Dekorfärg2 5 2 4" xfId="11019" xr:uid="{1789DCE7-F81C-4449-B548-DF1DF2D8C09B}"/>
    <cellStyle name="40% - Dekorfärg2 5 2 4 2" xfId="37781" xr:uid="{C0163196-CD0D-4777-87F5-559EB583B95E}"/>
    <cellStyle name="40% - Dekorfärg2 5 2 4_Apart tables" xfId="50099" xr:uid="{1037C3D7-A5AB-45AA-A06E-54E280BBAAD7}"/>
    <cellStyle name="40% - Dekorfärg2 5 2 5" xfId="11020" xr:uid="{47DE23D8-CC92-48C3-8FB3-D639DA69CCDA}"/>
    <cellStyle name="40% - Dekorfärg2 5 2 5 2" xfId="37782" xr:uid="{DB7053C8-1A84-45D7-9574-30F701F95C46}"/>
    <cellStyle name="40% - Dekorfärg2 5 2 5_Apart tables" xfId="50100" xr:uid="{0B16FE99-99CD-451D-BC7A-1550DC91C569}"/>
    <cellStyle name="40% - Dekorfärg2 5 2 6" xfId="32079" xr:uid="{B36250AA-E18E-474D-9F94-291ABC9FE126}"/>
    <cellStyle name="40% - Dekorfärg2 5 2 7" xfId="35124" xr:uid="{4DAAE80B-8811-4B49-A022-D2A46D56884D}"/>
    <cellStyle name="40% - Dekorfärg2 5 2 8" xfId="39436" xr:uid="{5CD87854-0E15-40FA-9CED-C5B9676FF1F2}"/>
    <cellStyle name="40% - Dekorfärg2 5 2_3. Loans" xfId="11021" xr:uid="{6F703997-1C40-4DA3-818F-FE020C8B4F74}"/>
    <cellStyle name="40% - Dekorfärg2 5 3" xfId="11022" xr:uid="{993B034D-B05B-45D3-B472-1DA7C8F128E2}"/>
    <cellStyle name="40% - Dekorfärg2 5 3 2" xfId="11023" xr:uid="{8CA43F57-0662-4AF4-9E0B-5659B114F600}"/>
    <cellStyle name="40% - Dekorfärg2 5 3 2 2" xfId="11024" xr:uid="{3AB56892-FE01-41CF-8837-B73EF816E2D4}"/>
    <cellStyle name="40% - Dekorfärg2 5 3 2 2 2" xfId="37785" xr:uid="{9C710411-2DC5-48C4-AE98-09BC6F5F11FD}"/>
    <cellStyle name="40% - Dekorfärg2 5 3 2 2_Apart tables" xfId="50101" xr:uid="{9D3F094A-9CAC-4C60-816D-E4BA581E01E6}"/>
    <cellStyle name="40% - Dekorfärg2 5 3 2 3" xfId="37784" xr:uid="{ADB08B10-968D-45DF-B0B9-265BB757B55D}"/>
    <cellStyle name="40% - Dekorfärg2 5 3 2_3. Loans" xfId="11025" xr:uid="{A75B1909-8EE9-4760-86F0-4F3DA992C431}"/>
    <cellStyle name="40% - Dekorfärg2 5 3 3" xfId="11026" xr:uid="{A8743091-0DAE-47C0-B77C-6779D98172BC}"/>
    <cellStyle name="40% - Dekorfärg2 5 3 3 2" xfId="37786" xr:uid="{69DA33E1-67CC-4034-AC18-5E8EDB788A97}"/>
    <cellStyle name="40% - Dekorfärg2 5 3 3_Apart tables" xfId="50102" xr:uid="{7E4F5CAC-1C09-45B3-8DC1-017D20A92644}"/>
    <cellStyle name="40% - Dekorfärg2 5 3 4" xfId="32080" xr:uid="{A2067F17-6EE6-4932-8FB6-E31C1974C996}"/>
    <cellStyle name="40% - Dekorfärg2 5 3 5" xfId="37783" xr:uid="{172C07A2-70F3-4D9E-B7B9-D283337D690D}"/>
    <cellStyle name="40% - Dekorfärg2 5 3_3. Loans" xfId="11027" xr:uid="{6B834B0E-1498-4AB2-81FC-4EB44AC355B2}"/>
    <cellStyle name="40% - Dekorfärg2 5 4" xfId="11028" xr:uid="{68909878-2A9B-4C1D-95D5-F3C717075FAD}"/>
    <cellStyle name="40% - Dekorfärg2 5 4 2" xfId="11029" xr:uid="{E9D203FB-ED69-4E1C-A1A0-14AC90C116D6}"/>
    <cellStyle name="40% - Dekorfärg2 5 4 2 2" xfId="37788" xr:uid="{D9EFDECC-C678-4D96-8C52-0827CE6CC6AD}"/>
    <cellStyle name="40% - Dekorfärg2 5 4 2_Apart tables" xfId="50103" xr:uid="{44CA83F9-2A0B-4E05-A88F-F4130BF7D13E}"/>
    <cellStyle name="40% - Dekorfärg2 5 4 3" xfId="11030" xr:uid="{2552B10D-516E-4640-B242-8A5F281D6031}"/>
    <cellStyle name="40% - Dekorfärg2 5 4 4" xfId="37787" xr:uid="{F4057DD1-3B49-4F5E-BBF3-7DE48E567386}"/>
    <cellStyle name="40% - Dekorfärg2 5 4_3. Loans" xfId="11031" xr:uid="{B0C29D39-0CB5-4982-B7D5-6EFCAC032036}"/>
    <cellStyle name="40% - Dekorfärg2 5 5" xfId="11032" xr:uid="{36D0451C-84CA-473D-BDC6-F0006FF49F0D}"/>
    <cellStyle name="40% - Dekorfärg2 5 5 2" xfId="11033" xr:uid="{81FD633A-2190-4701-943D-09CBC59DB8CE}"/>
    <cellStyle name="40% - Dekorfärg2 5 5 3" xfId="11034" xr:uid="{373864AA-34BC-4440-B65E-5FA3CC604B68}"/>
    <cellStyle name="40% - Dekorfärg2 5 5 4" xfId="37789" xr:uid="{63AA2A35-D046-4BDA-9988-0610F40E425D}"/>
    <cellStyle name="40% - Dekorfärg2 5 5_3. Loans" xfId="11035" xr:uid="{C04974EA-2EC4-416F-BF8B-A36FBB451203}"/>
    <cellStyle name="40% - Dekorfärg2 5 6" xfId="11036" xr:uid="{0F940D12-7313-4F3A-8A82-FC953CBB8D83}"/>
    <cellStyle name="40% - Dekorfärg2 5 6 2" xfId="11037" xr:uid="{88BFEFBA-1471-447C-9EDD-408588BB1E32}"/>
    <cellStyle name="40% - Dekorfärg2 5 6 3" xfId="11038" xr:uid="{D3AB2DB1-55A6-4F8B-BA96-E76E3E3FF4A8}"/>
    <cellStyle name="40% - Dekorfärg2 5 6 4" xfId="37790" xr:uid="{7F8ED3C6-1F86-4AB3-A660-8FC1947529BA}"/>
    <cellStyle name="40% - Dekorfärg2 5 6_3. Loans" xfId="11039" xr:uid="{150A5862-9479-4BF7-9825-F1BCB8AF96F6}"/>
    <cellStyle name="40% - Dekorfärg2 5 7" xfId="11040" xr:uid="{8A186729-B5EC-4F17-833D-D128D773F478}"/>
    <cellStyle name="40% - Dekorfärg2 5 7 2" xfId="11041" xr:uid="{7FCFC9F3-2660-4EDC-A8B7-BD8D89328167}"/>
    <cellStyle name="40% - Dekorfärg2 5 7 2 2" xfId="32081" xr:uid="{8FCF13B4-E49A-47FC-82DC-C95216F9D0E5}"/>
    <cellStyle name="40% - Dekorfärg2 5 7 3" xfId="11042" xr:uid="{30A90D99-CAB1-4844-A05D-3AB51FFC4A44}"/>
    <cellStyle name="40% - Dekorfärg2 5 7 4" xfId="32082" xr:uid="{655D707F-6569-4042-978E-BFC4F7AEB5CE}"/>
    <cellStyle name="40% - Dekorfärg2 5 7_EQL_AAL" xfId="31257" xr:uid="{DF587563-790F-4A93-B0B7-C4A373147091}"/>
    <cellStyle name="40% - Dekorfärg2 5 8" xfId="11043" xr:uid="{E889A003-ECCE-464D-8A9A-64673CA36B40}"/>
    <cellStyle name="40% - Dekorfärg2 5 9" xfId="11044" xr:uid="{CD7ACF04-7205-41A0-A002-E578BEBE4D16}"/>
    <cellStyle name="40% - Dekorfärg2 5_3. Loans" xfId="11045" xr:uid="{AD9022EC-EB76-4936-8C65-F87F7A78E356}"/>
    <cellStyle name="40% - Dekorfärg2 50" xfId="11046" xr:uid="{CD0DB9A7-5DED-4421-9A59-E6E2795AF273}"/>
    <cellStyle name="40% - Dekorfärg2 50 2" xfId="11047" xr:uid="{4388951B-3D31-4E4E-80B6-83077B2B4F7C}"/>
    <cellStyle name="40% - Dekorfärg2 50 3" xfId="11048" xr:uid="{25B534E4-42B6-41F7-9CFC-86371E239C7D}"/>
    <cellStyle name="40% - Dekorfärg2 50_EQL_AAL" xfId="31258" xr:uid="{9485002C-7E85-489D-BBEC-EBF7DBF4F9E1}"/>
    <cellStyle name="40% - Dekorfärg2 51" xfId="11049" xr:uid="{60628D92-1711-4438-A00D-A0F17E345403}"/>
    <cellStyle name="40% - Dekorfärg2 51 2" xfId="11050" xr:uid="{ADE3400A-27AE-4DA2-8779-EA0839A44989}"/>
    <cellStyle name="40% - Dekorfärg2 51 3" xfId="11051" xr:uid="{100E4D60-78D9-4A73-BFE6-5F2CE2F27375}"/>
    <cellStyle name="40% - Dekorfärg2 51_EQL_AAL" xfId="31259" xr:uid="{AE8889AD-DD75-490D-9DAA-9FC827C4770F}"/>
    <cellStyle name="40% - Dekorfärg2 52" xfId="11052" xr:uid="{19DA1EC0-05C4-43C4-85A6-CA8E4626FFEA}"/>
    <cellStyle name="40% - Dekorfärg2 52 2" xfId="11053" xr:uid="{4AC124C0-083C-42F0-ADCB-31A06AB87AD6}"/>
    <cellStyle name="40% - Dekorfärg2 52 3" xfId="11054" xr:uid="{C9AA3952-3825-445C-9231-3515CF4D6EC1}"/>
    <cellStyle name="40% - Dekorfärg2 52_EQL_AAL" xfId="31260" xr:uid="{924DC675-300D-4105-A8BC-848C20F03B64}"/>
    <cellStyle name="40% - Dekorfärg2 53" xfId="11055" xr:uid="{4BEA0654-E1B0-4007-AC17-EF494287948D}"/>
    <cellStyle name="40% - Dekorfärg2 53 2" xfId="11056" xr:uid="{F0FC41A3-BCDB-46FC-A366-78F970C2EBBC}"/>
    <cellStyle name="40% - Dekorfärg2 53 3" xfId="11057" xr:uid="{E334F93D-939A-4D87-ADCB-BEAB5DD0F092}"/>
    <cellStyle name="40% - Dekorfärg2 53_EQL_AAL" xfId="31261" xr:uid="{1AE1EAAD-020A-4826-9F5C-3808B0DD4126}"/>
    <cellStyle name="40% - Dekorfärg2 54" xfId="11058" xr:uid="{13FA16E9-DE33-44AF-ADD6-CBD0135ACFA5}"/>
    <cellStyle name="40% - Dekorfärg2 54 2" xfId="11059" xr:uid="{260E646D-AF5F-439D-B5C7-E665CFE3061F}"/>
    <cellStyle name="40% - Dekorfärg2 54 3" xfId="11060" xr:uid="{22A7F384-AD65-49A7-B62D-B9E7CBB1F46B}"/>
    <cellStyle name="40% - Dekorfärg2 54_EQL_AAL" xfId="31262" xr:uid="{BEA1D364-007A-4190-9A4B-6AEBECE09192}"/>
    <cellStyle name="40% - Dekorfärg2 55" xfId="11061" xr:uid="{714CF493-116B-493F-9717-B3ABC9FAA6B4}"/>
    <cellStyle name="40% - Dekorfärg2 55 2" xfId="11062" xr:uid="{92B795F9-26A6-4687-8868-C417336540E6}"/>
    <cellStyle name="40% - Dekorfärg2 55 3" xfId="11063" xr:uid="{B0BDC5A7-42BE-4A37-857A-317CAF11D394}"/>
    <cellStyle name="40% - Dekorfärg2 55_EQL_AAL" xfId="31263" xr:uid="{98AB919D-9F06-4D92-9AB0-DADF4B3396C9}"/>
    <cellStyle name="40% - Dekorfärg2 56" xfId="11064" xr:uid="{F3B9B878-95D1-4831-85F2-E2F43E266EB3}"/>
    <cellStyle name="40% - Dekorfärg2 56 2" xfId="11065" xr:uid="{924F279A-0135-433E-826E-5B9A3DD42FCC}"/>
    <cellStyle name="40% - Dekorfärg2 56 3" xfId="11066" xr:uid="{36DD7B72-876E-4FFA-A29D-7C1F30929EAC}"/>
    <cellStyle name="40% - Dekorfärg2 56_EQL_AAL" xfId="31264" xr:uid="{15FAC7E4-10F8-432F-AD58-69B2E86E16C3}"/>
    <cellStyle name="40% - Dekorfärg2 57" xfId="11067" xr:uid="{934B39FC-DC5A-4D4E-B371-F1D9A5E764DB}"/>
    <cellStyle name="40% - Dekorfärg2 57 2" xfId="11068" xr:uid="{7A8346D8-239A-4CCB-96D0-C80FA3C76E8B}"/>
    <cellStyle name="40% - Dekorfärg2 57 3" xfId="11069" xr:uid="{026BA379-969D-48F6-8C4A-7969B226BA5B}"/>
    <cellStyle name="40% - Dekorfärg2 57_EQL_AAL" xfId="31265" xr:uid="{D0397CC1-9D95-4160-BB20-1192FAC5212F}"/>
    <cellStyle name="40% - Dekorfärg2 58" xfId="11070" xr:uid="{79D2089F-A592-44FB-9541-A58F546CAECC}"/>
    <cellStyle name="40% - Dekorfärg2 58 2" xfId="11071" xr:uid="{A5AAC434-9D04-41F0-8972-08FAFC8B2ADE}"/>
    <cellStyle name="40% - Dekorfärg2 58 3" xfId="11072" xr:uid="{30F75F82-A244-4AFC-B221-B6F2CCB8F418}"/>
    <cellStyle name="40% - Dekorfärg2 58_EQL_AAL" xfId="31266" xr:uid="{F90EC579-28AD-4456-A575-FB034E097D01}"/>
    <cellStyle name="40% - Dekorfärg2 59" xfId="11073" xr:uid="{B8347321-E90B-45CE-96BB-DFD70E539F11}"/>
    <cellStyle name="40% - Dekorfärg2 59 2" xfId="11074" xr:uid="{10A222A0-B251-4A8E-ABFD-DB4753E55EC2}"/>
    <cellStyle name="40% - Dekorfärg2 59 3" xfId="11075" xr:uid="{53DEF690-7EC5-45C4-9401-10CD7B5FDDC3}"/>
    <cellStyle name="40% - Dekorfärg2 59_EQL_AAL" xfId="31267" xr:uid="{7556E646-D96D-4082-BE53-734812AB6DC8}"/>
    <cellStyle name="40% - Dekorfärg2 6" xfId="11076" xr:uid="{6D8D4FBF-BAAA-48C3-B239-13D0DE31482A}"/>
    <cellStyle name="40% - Dekorfärg2 6 10" xfId="35125" xr:uid="{C17E9301-4D44-459E-9DBA-265818F3F4C8}"/>
    <cellStyle name="40% - Dekorfärg2 6 2" xfId="11077" xr:uid="{8163D708-BA9A-474C-AF46-414DF00A3C01}"/>
    <cellStyle name="40% - Dekorfärg2 6 2 2" xfId="11078" xr:uid="{E162EF0D-B96B-4FF3-BFC1-5A67E5F2A82A}"/>
    <cellStyle name="40% - Dekorfärg2 6 2 2 2" xfId="11079" xr:uid="{AD17903C-7B16-4F17-BA48-8FE07A790353}"/>
    <cellStyle name="40% - Dekorfärg2 6 2 2 2 2" xfId="37792" xr:uid="{A289FD61-AFBE-44E5-9DAC-C63BF4B066DF}"/>
    <cellStyle name="40% - Dekorfärg2 6 2 2 2_Apart tables" xfId="50104" xr:uid="{FE78A27E-79EB-4BB1-86F9-B20158721EE9}"/>
    <cellStyle name="40% - Dekorfärg2 6 2 2 3" xfId="32083" xr:uid="{33E567F2-6B50-4FFF-A941-5E4E2F014F5C}"/>
    <cellStyle name="40% - Dekorfärg2 6 2 2 4" xfId="37791" xr:uid="{22BBB719-4DE3-493C-8045-151A035915B3}"/>
    <cellStyle name="40% - Dekorfärg2 6 2 2_3. Loans" xfId="11080" xr:uid="{CE9EB3F6-67FC-47E5-BAB4-D4BEBE265CE7}"/>
    <cellStyle name="40% - Dekorfärg2 6 2 3" xfId="11081" xr:uid="{0D0B5CED-7797-4C1D-A674-D86C6991531B}"/>
    <cellStyle name="40% - Dekorfärg2 6 2 3 2" xfId="11082" xr:uid="{68CCCF7A-5391-47BD-839B-230D093346F8}"/>
    <cellStyle name="40% - Dekorfärg2 6 2 3 2 2" xfId="37794" xr:uid="{B8D2CB89-3D6D-47A5-A069-0FAFFCB0D03F}"/>
    <cellStyle name="40% - Dekorfärg2 6 2 3 2_Apart tables" xfId="50105" xr:uid="{2BC96111-4436-4BD8-8178-95CF88AEE07D}"/>
    <cellStyle name="40% - Dekorfärg2 6 2 3 3" xfId="37793" xr:uid="{61B68D06-5617-4B89-B8B1-683FD43E97DC}"/>
    <cellStyle name="40% - Dekorfärg2 6 2 3_3. Loans" xfId="11083" xr:uid="{F5274E2D-2E65-4FED-9C16-E97B239ACD7C}"/>
    <cellStyle name="40% - Dekorfärg2 6 2 4" xfId="11084" xr:uid="{DF997503-6C0A-47D6-AD3A-631BF6BE48FB}"/>
    <cellStyle name="40% - Dekorfärg2 6 2 4 2" xfId="37795" xr:uid="{504D44B7-E3BB-4350-8C6F-83437E1D449E}"/>
    <cellStyle name="40% - Dekorfärg2 6 2 4_Apart tables" xfId="50106" xr:uid="{5777B555-CCBC-4C50-9C41-2F74B88C787E}"/>
    <cellStyle name="40% - Dekorfärg2 6 2 5" xfId="11085" xr:uid="{7573EC97-D659-4A03-AEE8-E8F0605CD0F0}"/>
    <cellStyle name="40% - Dekorfärg2 6 2 5 2" xfId="37796" xr:uid="{36C8DFCC-40FE-409C-A966-7E1D7D155C0C}"/>
    <cellStyle name="40% - Dekorfärg2 6 2 5_Apart tables" xfId="50107" xr:uid="{67E6E83C-C2AB-42C1-89B5-2958387E3D1D}"/>
    <cellStyle name="40% - Dekorfärg2 6 2 6" xfId="32084" xr:uid="{F4DA92E3-4B01-4B06-9FB0-B39EA3EAA41A}"/>
    <cellStyle name="40% - Dekorfärg2 6 2 7" xfId="35126" xr:uid="{027079E9-9DCA-4AFA-A963-3D6EBEDF2B7A}"/>
    <cellStyle name="40% - Dekorfärg2 6 2 8" xfId="39435" xr:uid="{75D8F1AD-402F-4323-9922-942B170C8DD3}"/>
    <cellStyle name="40% - Dekorfärg2 6 2_3. Loans" xfId="11086" xr:uid="{DBDA413B-2259-48E2-A5F7-1AD87E1B9363}"/>
    <cellStyle name="40% - Dekorfärg2 6 3" xfId="11087" xr:uid="{C5B43FEC-B169-4661-86F7-AA419E229BD6}"/>
    <cellStyle name="40% - Dekorfärg2 6 3 2" xfId="11088" xr:uid="{4F9C3791-0B21-4247-A1AF-8E23EF3F9469}"/>
    <cellStyle name="40% - Dekorfärg2 6 3 2 2" xfId="11089" xr:uid="{0B1EAFF7-DD8B-416D-9739-60206D986E48}"/>
    <cellStyle name="40% - Dekorfärg2 6 3 2 2 2" xfId="37799" xr:uid="{9F230324-AFB0-4EF2-BF95-8350C0FED5CB}"/>
    <cellStyle name="40% - Dekorfärg2 6 3 2 2_Apart tables" xfId="50108" xr:uid="{56652BD1-395C-4107-9B61-1F0B1665E198}"/>
    <cellStyle name="40% - Dekorfärg2 6 3 2 3" xfId="37798" xr:uid="{C9790AC7-299A-4B9F-9672-A995D45A18AB}"/>
    <cellStyle name="40% - Dekorfärg2 6 3 2_3. Loans" xfId="11090" xr:uid="{AFEB13AB-0820-4BA2-9781-9FA28D1BF7CF}"/>
    <cellStyle name="40% - Dekorfärg2 6 3 3" xfId="11091" xr:uid="{975DA4E4-58AD-42DA-8D77-C6371C6A0702}"/>
    <cellStyle name="40% - Dekorfärg2 6 3 3 2" xfId="37800" xr:uid="{8E228695-9B3C-453B-9CA7-741BDF8469F0}"/>
    <cellStyle name="40% - Dekorfärg2 6 3 3_Apart tables" xfId="50109" xr:uid="{7F68E107-38A7-4320-925F-FC795D3DF803}"/>
    <cellStyle name="40% - Dekorfärg2 6 3 4" xfId="32085" xr:uid="{DC8C58F4-0B7D-40DC-B004-E4FEE734F00D}"/>
    <cellStyle name="40% - Dekorfärg2 6 3 5" xfId="37797" xr:uid="{C0C2C3EF-B487-4AC1-B313-8787507F5F9E}"/>
    <cellStyle name="40% - Dekorfärg2 6 3_3. Loans" xfId="11092" xr:uid="{2DC3A39E-CDDA-4EA2-BB4B-527406F8D5CD}"/>
    <cellStyle name="40% - Dekorfärg2 6 4" xfId="11093" xr:uid="{439B4C05-EE03-40A3-A381-D078DDC4444E}"/>
    <cellStyle name="40% - Dekorfärg2 6 4 2" xfId="11094" xr:uid="{2E72207A-4162-4F2E-A5F1-E1F92BB4D2DA}"/>
    <cellStyle name="40% - Dekorfärg2 6 4 2 2" xfId="37802" xr:uid="{0D1178DE-BE49-4A8E-8C6B-E3DBD651351E}"/>
    <cellStyle name="40% - Dekorfärg2 6 4 2_Apart tables" xfId="50110" xr:uid="{72D5F20B-2A4E-430F-9DD4-50E87BD31F0F}"/>
    <cellStyle name="40% - Dekorfärg2 6 4 3" xfId="11095" xr:uid="{C8E22907-70D1-423C-8F79-7DF583C11992}"/>
    <cellStyle name="40% - Dekorfärg2 6 4 4" xfId="37801" xr:uid="{9511C996-05AF-45B1-8FF8-67EA0B6AE0C4}"/>
    <cellStyle name="40% - Dekorfärg2 6 4_3. Loans" xfId="11096" xr:uid="{97354E2B-D44E-42DA-86D7-1C8EA8CBDAA0}"/>
    <cellStyle name="40% - Dekorfärg2 6 5" xfId="11097" xr:uid="{6666978D-5E32-4269-ACE2-719C13797D55}"/>
    <cellStyle name="40% - Dekorfärg2 6 5 2" xfId="11098" xr:uid="{EA7B99F5-70A5-4D85-B571-3E8968DFF252}"/>
    <cellStyle name="40% - Dekorfärg2 6 5 3" xfId="11099" xr:uid="{6A7E8EED-E382-4368-BF32-3E491712E628}"/>
    <cellStyle name="40% - Dekorfärg2 6 5 4" xfId="37803" xr:uid="{643B46EC-3991-4E91-8545-2AEB625BDD6C}"/>
    <cellStyle name="40% - Dekorfärg2 6 5_3. Loans" xfId="11100" xr:uid="{668DD7AF-EA2C-4C7E-A913-BD020888A0A2}"/>
    <cellStyle name="40% - Dekorfärg2 6 6" xfId="11101" xr:uid="{C240AE11-FBD3-40A1-8937-3FC30634C929}"/>
    <cellStyle name="40% - Dekorfärg2 6 6 2" xfId="11102" xr:uid="{6DA84A36-1083-4927-9D10-E91E20341A33}"/>
    <cellStyle name="40% - Dekorfärg2 6 6 3" xfId="11103" xr:uid="{B2891ACB-33B4-45D3-9234-DDD67338F539}"/>
    <cellStyle name="40% - Dekorfärg2 6 6 4" xfId="37804" xr:uid="{C27F3D68-C233-4BAD-A2CC-0C6C08964C1E}"/>
    <cellStyle name="40% - Dekorfärg2 6 6_3. Loans" xfId="11104" xr:uid="{FCCC8B94-0AC4-44C1-9910-52CFF39E1992}"/>
    <cellStyle name="40% - Dekorfärg2 6 7" xfId="11105" xr:uid="{75B4D3A2-D5E4-4641-8952-746168F368B3}"/>
    <cellStyle name="40% - Dekorfärg2 6 7 2" xfId="11106" xr:uid="{419B4403-0DB6-4941-A0DC-E7506E184027}"/>
    <cellStyle name="40% - Dekorfärg2 6 7 2 2" xfId="32086" xr:uid="{9AA7E4B1-4950-49FE-AB7C-5330767B0A12}"/>
    <cellStyle name="40% - Dekorfärg2 6 7 3" xfId="11107" xr:uid="{F9850CC7-7B4A-477B-98CB-A9B34BE816DD}"/>
    <cellStyle name="40% - Dekorfärg2 6 7 4" xfId="32087" xr:uid="{DEF51690-85C7-4874-9BC2-5388827FF4B2}"/>
    <cellStyle name="40% - Dekorfärg2 6 7_EQL_AAL" xfId="31268" xr:uid="{44294FE3-F8E0-4B04-9FFD-130A47E7AD7B}"/>
    <cellStyle name="40% - Dekorfärg2 6 8" xfId="11108" xr:uid="{FBA220D3-3B5D-4C68-A8FE-5F61D1763CBF}"/>
    <cellStyle name="40% - Dekorfärg2 6 9" xfId="11109" xr:uid="{B2336189-9F67-4BE2-BE49-B7C2AB56247F}"/>
    <cellStyle name="40% - Dekorfärg2 6_3. Loans" xfId="11110" xr:uid="{D39816FC-6680-430D-92DC-04A647537533}"/>
    <cellStyle name="40% - Dekorfärg2 60" xfId="11111" xr:uid="{0BBCB2BA-E80F-41DD-98C4-A08C646B61BF}"/>
    <cellStyle name="40% - Dekorfärg2 60 2" xfId="11112" xr:uid="{8E456CDC-C80D-4321-A5D2-F0C32ADCD407}"/>
    <cellStyle name="40% - Dekorfärg2 60 3" xfId="11113" xr:uid="{DB06BD66-3A55-4722-927D-F61B37B96196}"/>
    <cellStyle name="40% - Dekorfärg2 60_EQL_AAL" xfId="31269" xr:uid="{70A56E4A-D643-4FB8-B2A0-32124D761475}"/>
    <cellStyle name="40% - Dekorfärg2 61" xfId="11114" xr:uid="{85CD3761-58EE-4F29-BDA0-8D61FD9941BD}"/>
    <cellStyle name="40% - Dekorfärg2 61 2" xfId="11115" xr:uid="{406CADE4-22D0-4ED0-94DF-5E6756A6809C}"/>
    <cellStyle name="40% - Dekorfärg2 61 3" xfId="11116" xr:uid="{3256E224-5553-4ACF-90A8-589C66814114}"/>
    <cellStyle name="40% - Dekorfärg2 61_EQL_AAL" xfId="31270" xr:uid="{BA73E656-ED4B-48C1-9969-52996EBAA583}"/>
    <cellStyle name="40% - Dekorfärg2 62" xfId="11117" xr:uid="{A805F2C2-54CF-4C63-9541-9D627637B11C}"/>
    <cellStyle name="40% - Dekorfärg2 62 2" xfId="11118" xr:uid="{2472780B-0510-4100-BBAE-6775D0E3F1E9}"/>
    <cellStyle name="40% - Dekorfärg2 62 3" xfId="11119" xr:uid="{EF4E206D-9730-4A91-B2EB-F412939F66C3}"/>
    <cellStyle name="40% - Dekorfärg2 62_EQL_AAL" xfId="31271" xr:uid="{8091E55B-E9AB-4417-9493-7A80D639650B}"/>
    <cellStyle name="40% - Dekorfärg2 63" xfId="11120" xr:uid="{36A18131-3108-4F1B-9BC5-2BA2FFE5FC27}"/>
    <cellStyle name="40% - Dekorfärg2 63 2" xfId="11121" xr:uid="{A84554D8-975A-4C81-8158-FFA06AE4373E}"/>
    <cellStyle name="40% - Dekorfärg2 63 3" xfId="11122" xr:uid="{54B2F238-5289-41D4-826C-127998E3D48F}"/>
    <cellStyle name="40% - Dekorfärg2 63_EQL_AAL" xfId="31272" xr:uid="{F763C75B-1004-45C4-82CD-EECA8B7655C9}"/>
    <cellStyle name="40% - Dekorfärg2 64" xfId="11123" xr:uid="{6BCEA5FF-C9A1-45BB-94D3-2EBBAE36F85F}"/>
    <cellStyle name="40% - Dekorfärg2 65" xfId="11124" xr:uid="{0566FB61-42B4-4CE6-9764-8767EB710431}"/>
    <cellStyle name="40% - Dekorfärg2 66" xfId="11125" xr:uid="{BB69F89E-F2B1-45DD-970A-F7B8486194E8}"/>
    <cellStyle name="40% - Dekorfärg2 67" xfId="11126" xr:uid="{E5FA6451-3463-4B0A-A5BE-F8B640D66391}"/>
    <cellStyle name="40% - Dekorfärg2 68" xfId="11127" xr:uid="{35FBF7F1-B6E9-48D3-8FE7-DC22A76394C3}"/>
    <cellStyle name="40% - Dekorfärg2 69" xfId="11128" xr:uid="{7595B257-DD44-42AB-93F2-024584BF3CBE}"/>
    <cellStyle name="40% - Dekorfärg2 7" xfId="11129" xr:uid="{DD89ACEB-602C-406C-94EC-9D0D5415EE27}"/>
    <cellStyle name="40% - Dekorfärg2 7 10" xfId="35127" xr:uid="{AE94F677-2101-48DC-97B4-42AD7AAC6028}"/>
    <cellStyle name="40% - Dekorfärg2 7 2" xfId="11130" xr:uid="{794DB7F9-57C6-4E51-AF99-B3ED721A5AD9}"/>
    <cellStyle name="40% - Dekorfärg2 7 2 2" xfId="11131" xr:uid="{3F268929-93C7-43EE-BF7C-32FAA5FD111F}"/>
    <cellStyle name="40% - Dekorfärg2 7 2 2 2" xfId="11132" xr:uid="{21D29005-D310-4BCC-80AF-70C8D628F97B}"/>
    <cellStyle name="40% - Dekorfärg2 7 2 2 2 2" xfId="37806" xr:uid="{D8AE187D-307E-401D-A36E-E0DD9BC0A18B}"/>
    <cellStyle name="40% - Dekorfärg2 7 2 2 2_Apart tables" xfId="50111" xr:uid="{6A6C19B9-743F-45DE-9ADF-4BD0B0EBAC04}"/>
    <cellStyle name="40% - Dekorfärg2 7 2 2 3" xfId="32088" xr:uid="{9DB0CD08-5E76-4EBE-9547-85B99C611688}"/>
    <cellStyle name="40% - Dekorfärg2 7 2 2 4" xfId="37805" xr:uid="{E228B71A-0B44-4248-B4DC-BA3E29503477}"/>
    <cellStyle name="40% - Dekorfärg2 7 2 2_3. Loans" xfId="11133" xr:uid="{8D6F41C1-CD1C-49C3-8CE8-D06D4EE19995}"/>
    <cellStyle name="40% - Dekorfärg2 7 2 3" xfId="11134" xr:uid="{CA4B20CD-4A4F-433C-A18D-45ABDD85CD2B}"/>
    <cellStyle name="40% - Dekorfärg2 7 2 3 2" xfId="11135" xr:uid="{2A8C4E4B-AC05-49C8-A2A9-863A3E9ED522}"/>
    <cellStyle name="40% - Dekorfärg2 7 2 3 2 2" xfId="37808" xr:uid="{E4D69C78-DC2A-413D-ADF1-FD647EB985C6}"/>
    <cellStyle name="40% - Dekorfärg2 7 2 3 2_Apart tables" xfId="50112" xr:uid="{C66A8134-A619-487B-B5DC-CD167E4DFB69}"/>
    <cellStyle name="40% - Dekorfärg2 7 2 3 3" xfId="37807" xr:uid="{D755E8D7-2417-4950-A6D4-87C36E505D7E}"/>
    <cellStyle name="40% - Dekorfärg2 7 2 3_3. Loans" xfId="11136" xr:uid="{B6B0EA83-691D-4858-A0D6-64D53713736F}"/>
    <cellStyle name="40% - Dekorfärg2 7 2 4" xfId="11137" xr:uid="{7A4B15F9-806C-4043-8AD2-8D9D8A7B07E0}"/>
    <cellStyle name="40% - Dekorfärg2 7 2 4 2" xfId="37809" xr:uid="{F2BB92AA-8E3C-4E86-8163-359F410927A8}"/>
    <cellStyle name="40% - Dekorfärg2 7 2 4_Apart tables" xfId="50113" xr:uid="{39078F9B-871E-4AEF-9E82-592EFBA72BF1}"/>
    <cellStyle name="40% - Dekorfärg2 7 2 5" xfId="11138" xr:uid="{5F826A10-784E-48A8-ADA2-852F8846B68D}"/>
    <cellStyle name="40% - Dekorfärg2 7 2 5 2" xfId="37810" xr:uid="{04594A02-F41F-4EF2-B340-230A0029E485}"/>
    <cellStyle name="40% - Dekorfärg2 7 2 5_Apart tables" xfId="50114" xr:uid="{C1635A00-1702-4F68-AEC7-720B6CC22D55}"/>
    <cellStyle name="40% - Dekorfärg2 7 2 6" xfId="32089" xr:uid="{1DB0FE9B-0F9B-440D-A291-C069652D6075}"/>
    <cellStyle name="40% - Dekorfärg2 7 2 7" xfId="35128" xr:uid="{835F73EC-9E57-4471-8EC0-EF78983DFFCF}"/>
    <cellStyle name="40% - Dekorfärg2 7 2 8" xfId="39434" xr:uid="{F8FC2B6C-6BCE-49CE-A41E-413362E306ED}"/>
    <cellStyle name="40% - Dekorfärg2 7 2_3. Loans" xfId="11139" xr:uid="{197172DD-EAE3-4F8C-A665-6C9ADF6A8FED}"/>
    <cellStyle name="40% - Dekorfärg2 7 3" xfId="11140" xr:uid="{E0174163-C99B-47EC-A721-6FAA02E00450}"/>
    <cellStyle name="40% - Dekorfärg2 7 3 2" xfId="11141" xr:uid="{7A399472-84AB-4AE0-8425-80B14C4C51B0}"/>
    <cellStyle name="40% - Dekorfärg2 7 3 2 2" xfId="11142" xr:uid="{A65C7A6C-04BF-44DC-9CDE-37E87BEF7F85}"/>
    <cellStyle name="40% - Dekorfärg2 7 3 2 2 2" xfId="37813" xr:uid="{F448069E-520B-4641-9AE7-5C881B9F1226}"/>
    <cellStyle name="40% - Dekorfärg2 7 3 2 2_Apart tables" xfId="50115" xr:uid="{0985C3A0-C3DE-403C-8411-68BE41C28A89}"/>
    <cellStyle name="40% - Dekorfärg2 7 3 2 3" xfId="37812" xr:uid="{AC4671A8-DE52-4282-85B0-BA231ACD932C}"/>
    <cellStyle name="40% - Dekorfärg2 7 3 2_3. Loans" xfId="11143" xr:uid="{12EF4516-1655-4C48-9DA3-13CB0D91D16D}"/>
    <cellStyle name="40% - Dekorfärg2 7 3 3" xfId="11144" xr:uid="{6793C793-CF1C-495A-871F-999F26C23297}"/>
    <cellStyle name="40% - Dekorfärg2 7 3 3 2" xfId="37814" xr:uid="{2E15938F-0362-4B62-BF2F-C8E0F35AD0CE}"/>
    <cellStyle name="40% - Dekorfärg2 7 3 3_Apart tables" xfId="50116" xr:uid="{8A071A96-510F-4F8D-B7FD-947F47837A50}"/>
    <cellStyle name="40% - Dekorfärg2 7 3 4" xfId="32090" xr:uid="{13C222E1-91B8-412D-B9F4-14AAA42A9F52}"/>
    <cellStyle name="40% - Dekorfärg2 7 3 5" xfId="37811" xr:uid="{4137257F-3F8E-465C-8862-FB76278DBC24}"/>
    <cellStyle name="40% - Dekorfärg2 7 3_3. Loans" xfId="11145" xr:uid="{7B624783-7726-441F-A641-74DD6E4E55C3}"/>
    <cellStyle name="40% - Dekorfärg2 7 4" xfId="11146" xr:uid="{5AF62907-225E-4A37-8954-EA7966406DB7}"/>
    <cellStyle name="40% - Dekorfärg2 7 4 2" xfId="11147" xr:uid="{03C35721-C3D8-4D34-963E-4418DA790F86}"/>
    <cellStyle name="40% - Dekorfärg2 7 4 2 2" xfId="37816" xr:uid="{E70B1EE1-A264-48A1-890E-1371D64B8B05}"/>
    <cellStyle name="40% - Dekorfärg2 7 4 2_Apart tables" xfId="50117" xr:uid="{86A48417-2506-4678-8C3B-3C30C5B826A8}"/>
    <cellStyle name="40% - Dekorfärg2 7 4 3" xfId="11148" xr:uid="{D44FB026-7F4D-40CD-94A0-564C0F8D7923}"/>
    <cellStyle name="40% - Dekorfärg2 7 4 4" xfId="37815" xr:uid="{6B67BFFB-85A8-40E2-8069-05D9E2A1C3ED}"/>
    <cellStyle name="40% - Dekorfärg2 7 4_3. Loans" xfId="11149" xr:uid="{DAC4AC74-1918-4F5E-AEF0-60530BF73BEF}"/>
    <cellStyle name="40% - Dekorfärg2 7 5" xfId="11150" xr:uid="{DA9AA031-F287-4D04-96C2-8995995D47AF}"/>
    <cellStyle name="40% - Dekorfärg2 7 5 2" xfId="11151" xr:uid="{686D92A1-3A3B-4438-B6F6-DC0E3F588457}"/>
    <cellStyle name="40% - Dekorfärg2 7 5 3" xfId="11152" xr:uid="{EE882D71-9826-49D4-9C16-D796C38467CC}"/>
    <cellStyle name="40% - Dekorfärg2 7 5 4" xfId="37817" xr:uid="{5DAEEC22-CEED-4C60-AD69-A44990986E9D}"/>
    <cellStyle name="40% - Dekorfärg2 7 5_3. Loans" xfId="11153" xr:uid="{9F90B181-BD6D-43E2-B12B-ED62FFA4F5E1}"/>
    <cellStyle name="40% - Dekorfärg2 7 6" xfId="11154" xr:uid="{18D3F0F3-C774-4019-83C6-1E6B8B8FB403}"/>
    <cellStyle name="40% - Dekorfärg2 7 6 2" xfId="11155" xr:uid="{A54234E7-E498-4C58-AADE-52C95C9EB14D}"/>
    <cellStyle name="40% - Dekorfärg2 7 6 3" xfId="11156" xr:uid="{3E18A27A-1A14-4026-BD7B-9FF5B1C028D4}"/>
    <cellStyle name="40% - Dekorfärg2 7 6 4" xfId="37818" xr:uid="{68580512-2BAB-4A8E-9317-1584A0AB359A}"/>
    <cellStyle name="40% - Dekorfärg2 7 6_3. Loans" xfId="11157" xr:uid="{2EC1149F-D53F-4522-B172-08BED051F41A}"/>
    <cellStyle name="40% - Dekorfärg2 7 7" xfId="11158" xr:uid="{C2A0C96C-9A34-4DFF-8621-DBCE0AFDC8AF}"/>
    <cellStyle name="40% - Dekorfärg2 7 7 2" xfId="11159" xr:uid="{FD905BFD-8CBB-4688-AF52-086E641D85C0}"/>
    <cellStyle name="40% - Dekorfärg2 7 7 3" xfId="11160" xr:uid="{BAB62FE2-FEE4-4238-A8D7-921D850D59DB}"/>
    <cellStyle name="40% - Dekorfärg2 7 7 4" xfId="32091" xr:uid="{EB94E06D-F12D-43CD-A9A6-CB476EE53F1A}"/>
    <cellStyle name="40% - Dekorfärg2 7 7_EQL_AAL" xfId="31273" xr:uid="{ACC37062-CC79-4CE2-900D-0B967F1A1BC2}"/>
    <cellStyle name="40% - Dekorfärg2 7 8" xfId="11161" xr:uid="{ABA9F7B4-0CC5-4D46-8E41-866B8D139306}"/>
    <cellStyle name="40% - Dekorfärg2 7 9" xfId="11162" xr:uid="{8B193F20-1495-4501-9375-89C71E0F5695}"/>
    <cellStyle name="40% - Dekorfärg2 7_3. Loans" xfId="11163" xr:uid="{CF3BD042-CDA6-46E8-A55E-2B39416C9FDB}"/>
    <cellStyle name="40% - Dekorfärg2 70" xfId="11164" xr:uid="{3B143768-2935-4E4C-A5D1-10CF82B8025A}"/>
    <cellStyle name="40% - Dekorfärg2 71" xfId="11165" xr:uid="{B95E7772-C414-4958-B75E-B15DEC39F297}"/>
    <cellStyle name="40% - Dekorfärg2 72" xfId="11166" xr:uid="{6E8AD8C3-1B72-4804-AF84-E7B8AF5546E7}"/>
    <cellStyle name="40% - Dekorfärg2 73" xfId="11167" xr:uid="{7EC5ADC3-16EB-4EA0-8328-8FAEF8F01C34}"/>
    <cellStyle name="40% - Dekorfärg2 74" xfId="11168" xr:uid="{B5168EFA-DA47-421C-9172-F295AD504D0F}"/>
    <cellStyle name="40% - Dekorfärg2 75" xfId="11169" xr:uid="{61A00FB6-6C43-475B-869C-D44F14B0FE4D}"/>
    <cellStyle name="40% - Dekorfärg2 75 2" xfId="11170" xr:uid="{833D869D-1116-4E7A-9348-7BF9C5D33A5E}"/>
    <cellStyle name="40% - Dekorfärg2 75_EQL_AAL" xfId="31274" xr:uid="{591DB74E-4E1C-40E2-AE28-EC705DB89BD2}"/>
    <cellStyle name="40% - Dekorfärg2 76" xfId="11171" xr:uid="{9859CABE-D7C2-490E-965B-AE8686696151}"/>
    <cellStyle name="40% - Dekorfärg2 76 2" xfId="11172" xr:uid="{DF57521A-EE72-4C3E-939B-C85D94D26FC5}"/>
    <cellStyle name="40% - Dekorfärg2 76_EQL_AAL" xfId="31275" xr:uid="{7CD1260D-4C6A-4E34-8A41-2164D9CB422B}"/>
    <cellStyle name="40% - Dekorfärg2 77" xfId="11173" xr:uid="{204CEF74-EFE5-4FEF-AB30-DA549E5749A1}"/>
    <cellStyle name="40% - Dekorfärg2 78" xfId="11174" xr:uid="{27D09270-B18E-40B8-816A-0014D63EC9F0}"/>
    <cellStyle name="40% - Dekorfärg2 79" xfId="44675" xr:uid="{1C7C65F3-381C-45EF-94B2-8DED141EF792}"/>
    <cellStyle name="40% - Dekorfärg2 8" xfId="11175" xr:uid="{84A2CBCF-99B3-4A20-96F1-FBB176E33657}"/>
    <cellStyle name="40% - Dekorfärg2 8 10" xfId="35129" xr:uid="{F8E7B635-99BE-4169-B730-66BCC4C51EB3}"/>
    <cellStyle name="40% - Dekorfärg2 8 2" xfId="11176" xr:uid="{939F50BD-EFCF-45FE-80BF-E0AF78E316FB}"/>
    <cellStyle name="40% - Dekorfärg2 8 2 2" xfId="11177" xr:uid="{C0BF18D6-3D5E-49C3-91ED-5CC64CBF8CEE}"/>
    <cellStyle name="40% - Dekorfärg2 8 2 2 2" xfId="11178" xr:uid="{25DA4012-7BFC-49BE-87E8-DADE2F375CB9}"/>
    <cellStyle name="40% - Dekorfärg2 8 2 2 2 2" xfId="37820" xr:uid="{78193718-1FFF-4ADF-A8AA-730F3B5D98E2}"/>
    <cellStyle name="40% - Dekorfärg2 8 2 2 2_Apart tables" xfId="50118" xr:uid="{8D1EF651-875B-4ADE-A1E4-6F065017F270}"/>
    <cellStyle name="40% - Dekorfärg2 8 2 2 3" xfId="32092" xr:uid="{5973CBC6-E292-4944-9DA4-20A321F51CE8}"/>
    <cellStyle name="40% - Dekorfärg2 8 2 2 4" xfId="37819" xr:uid="{49E9480C-28A0-4304-8F75-EC90612CC82A}"/>
    <cellStyle name="40% - Dekorfärg2 8 2 2_3. Loans" xfId="11179" xr:uid="{8C22511D-1C2E-40ED-8525-603AA3228A7E}"/>
    <cellStyle name="40% - Dekorfärg2 8 2 3" xfId="11180" xr:uid="{AB8FADE8-B3CC-44AB-9097-0D65E6E49798}"/>
    <cellStyle name="40% - Dekorfärg2 8 2 3 2" xfId="11181" xr:uid="{8BAE9537-C94D-43A9-8D27-4228EBCCD4CF}"/>
    <cellStyle name="40% - Dekorfärg2 8 2 3 2 2" xfId="37822" xr:uid="{276E9B42-515F-4A9A-939A-DF6B516815BF}"/>
    <cellStyle name="40% - Dekorfärg2 8 2 3 2_Apart tables" xfId="50119" xr:uid="{4C541DDA-6957-49E4-92C8-96DD0150A5A1}"/>
    <cellStyle name="40% - Dekorfärg2 8 2 3 3" xfId="37821" xr:uid="{BA33580D-7AE7-4E06-8F66-B10DEFBFBDE0}"/>
    <cellStyle name="40% - Dekorfärg2 8 2 3_3. Loans" xfId="11182" xr:uid="{BDF94C14-FDBC-4F82-B827-BF3E7F20B4A6}"/>
    <cellStyle name="40% - Dekorfärg2 8 2 4" xfId="11183" xr:uid="{99F44D16-57AD-45C3-9B91-668F5D0C9E5A}"/>
    <cellStyle name="40% - Dekorfärg2 8 2 4 2" xfId="37823" xr:uid="{D9E86F66-1C83-408C-8559-EFCADE551427}"/>
    <cellStyle name="40% - Dekorfärg2 8 2 4_Apart tables" xfId="50120" xr:uid="{A259060A-E811-4A6B-A65F-837873570CE7}"/>
    <cellStyle name="40% - Dekorfärg2 8 2 5" xfId="11184" xr:uid="{B0A1D65D-69CA-49E0-82E8-4DCD76E49D90}"/>
    <cellStyle name="40% - Dekorfärg2 8 2 5 2" xfId="37824" xr:uid="{CAEDA2C2-D14C-482B-80C3-AA9CC1371D19}"/>
    <cellStyle name="40% - Dekorfärg2 8 2 5_Apart tables" xfId="50121" xr:uid="{215EE416-BAD6-405B-A78B-4CE8B3B08B17}"/>
    <cellStyle name="40% - Dekorfärg2 8 2 6" xfId="32093" xr:uid="{984DA3D7-5E31-448C-91FC-FFE3D1829F48}"/>
    <cellStyle name="40% - Dekorfärg2 8 2 7" xfId="35130" xr:uid="{B14E9881-3015-45C8-AE12-7E1871E40AD0}"/>
    <cellStyle name="40% - Dekorfärg2 8 2 8" xfId="39433" xr:uid="{1F13E8AE-779E-45AA-8310-24730FBC9674}"/>
    <cellStyle name="40% - Dekorfärg2 8 2_3. Loans" xfId="11185" xr:uid="{39ADF9CC-F4DB-4DE1-BC59-746DA7996670}"/>
    <cellStyle name="40% - Dekorfärg2 8 3" xfId="11186" xr:uid="{CC7B471F-DA9A-43DD-BA32-13297CD9EC9D}"/>
    <cellStyle name="40% - Dekorfärg2 8 3 2" xfId="11187" xr:uid="{B79028A0-A38E-4A41-BC67-BFC02A22C735}"/>
    <cellStyle name="40% - Dekorfärg2 8 3 2 2" xfId="11188" xr:uid="{10AADFCF-44E6-4A19-8F2A-59990B790430}"/>
    <cellStyle name="40% - Dekorfärg2 8 3 2 2 2" xfId="37827" xr:uid="{3251DD7E-D362-49FE-BD0D-9516DFD86D6C}"/>
    <cellStyle name="40% - Dekorfärg2 8 3 2 2_Apart tables" xfId="50122" xr:uid="{10F815A9-7754-493F-8CB6-262CA078DE65}"/>
    <cellStyle name="40% - Dekorfärg2 8 3 2 3" xfId="37826" xr:uid="{9C4B9B43-79E5-4DCD-B70F-61BE6E7A0B96}"/>
    <cellStyle name="40% - Dekorfärg2 8 3 2_3. Loans" xfId="11189" xr:uid="{3E74164A-044F-4C9D-B804-706C57A73381}"/>
    <cellStyle name="40% - Dekorfärg2 8 3 3" xfId="11190" xr:uid="{E264FE35-84C2-4730-8F03-CBDF03EF5148}"/>
    <cellStyle name="40% - Dekorfärg2 8 3 3 2" xfId="37828" xr:uid="{EAD35C98-6B50-4852-AFC2-1A0F0A1455FA}"/>
    <cellStyle name="40% - Dekorfärg2 8 3 3_Apart tables" xfId="50123" xr:uid="{31EF592C-603C-4AA6-8D9B-DA9D0CF83B96}"/>
    <cellStyle name="40% - Dekorfärg2 8 3 4" xfId="32094" xr:uid="{6C56C5EE-B221-4204-9E9D-AC8B855C8B9E}"/>
    <cellStyle name="40% - Dekorfärg2 8 3 5" xfId="37825" xr:uid="{0D695588-92E5-4CFC-8360-0B4A35E0BD31}"/>
    <cellStyle name="40% - Dekorfärg2 8 3_3. Loans" xfId="11191" xr:uid="{AC4207A9-33DA-456B-8104-5ABCA31D7C48}"/>
    <cellStyle name="40% - Dekorfärg2 8 4" xfId="11192" xr:uid="{23CECF73-B000-4087-B335-97A03162DF79}"/>
    <cellStyle name="40% - Dekorfärg2 8 4 2" xfId="11193" xr:uid="{002139AC-CFDB-4E1F-800A-A733472A3B22}"/>
    <cellStyle name="40% - Dekorfärg2 8 4 2 2" xfId="37830" xr:uid="{603CD4ED-797B-4062-A082-F6BDE926FEC7}"/>
    <cellStyle name="40% - Dekorfärg2 8 4 2_Apart tables" xfId="50124" xr:uid="{EF2A038F-079D-492C-9F77-7B0D215E1A75}"/>
    <cellStyle name="40% - Dekorfärg2 8 4 3" xfId="11194" xr:uid="{EB6EFF1B-7ACD-4A0D-A95E-E366AF46165B}"/>
    <cellStyle name="40% - Dekorfärg2 8 4 4" xfId="37829" xr:uid="{0BA2EBF4-00DF-491B-8387-508A25504EDE}"/>
    <cellStyle name="40% - Dekorfärg2 8 4_3. Loans" xfId="11195" xr:uid="{3BE0C08C-843F-4AD1-9D51-32627C8155A9}"/>
    <cellStyle name="40% - Dekorfärg2 8 5" xfId="11196" xr:uid="{338DE919-03CC-4406-9DBC-7A28135100D4}"/>
    <cellStyle name="40% - Dekorfärg2 8 5 2" xfId="11197" xr:uid="{611C42DF-8B49-4562-9DE9-3583830A0297}"/>
    <cellStyle name="40% - Dekorfärg2 8 5 3" xfId="11198" xr:uid="{61187F2F-A105-441D-9359-243C07838360}"/>
    <cellStyle name="40% - Dekorfärg2 8 5 4" xfId="37831" xr:uid="{C5F384DA-22E0-4AAE-8E4F-A7CD4875D869}"/>
    <cellStyle name="40% - Dekorfärg2 8 5_3. Loans" xfId="11199" xr:uid="{00ADE68A-F6A4-4A52-B900-4AC2AFCE11BD}"/>
    <cellStyle name="40% - Dekorfärg2 8 6" xfId="11200" xr:uid="{90683B99-358A-4780-AAC8-80667FF997B2}"/>
    <cellStyle name="40% - Dekorfärg2 8 6 2" xfId="11201" xr:uid="{21AA7D8D-0CF4-4060-B9A6-C871FB41B5E9}"/>
    <cellStyle name="40% - Dekorfärg2 8 6 3" xfId="11202" xr:uid="{8B3F7077-7D11-4C37-87C9-C67EDCBF5E32}"/>
    <cellStyle name="40% - Dekorfärg2 8 6 4" xfId="37832" xr:uid="{3425ADC2-E728-4D25-A152-7E98ED6084A5}"/>
    <cellStyle name="40% - Dekorfärg2 8 6_3. Loans" xfId="11203" xr:uid="{83C7A27C-5059-432B-A367-1A3AD7D72CF5}"/>
    <cellStyle name="40% - Dekorfärg2 8 7" xfId="11204" xr:uid="{75DCBB18-5935-4BB5-A729-D5110436FFC4}"/>
    <cellStyle name="40% - Dekorfärg2 8 7 2" xfId="11205" xr:uid="{CF54E87F-8007-4F17-B5FE-97070891327A}"/>
    <cellStyle name="40% - Dekorfärg2 8 7 3" xfId="11206" xr:uid="{4030F9B5-7A4C-4479-B86E-8C9CA2E14976}"/>
    <cellStyle name="40% - Dekorfärg2 8 7 4" xfId="32095" xr:uid="{C5A816B0-8716-4A76-9E54-3EB71055A0B3}"/>
    <cellStyle name="40% - Dekorfärg2 8 7_EQL_AAL" xfId="31276" xr:uid="{574E5BCE-078B-4A22-AA7C-51137941070C}"/>
    <cellStyle name="40% - Dekorfärg2 8 8" xfId="11207" xr:uid="{AA84D4C7-0589-4FB7-B7E9-FF05C4B3FC24}"/>
    <cellStyle name="40% - Dekorfärg2 8 9" xfId="11208" xr:uid="{617EF833-8576-4EBE-B085-95B2DDD2DEF6}"/>
    <cellStyle name="40% - Dekorfärg2 8_3. Loans" xfId="11209" xr:uid="{856AE5A9-A43D-47B1-823C-65962AE7E388}"/>
    <cellStyle name="40% - Dekorfärg2 80" xfId="44730" xr:uid="{4502A4AB-BC2E-4E84-9C8E-40E00CFEA228}"/>
    <cellStyle name="40% - Dekorfärg2 81" xfId="44841" xr:uid="{2617058D-FD47-4988-BB66-46EFEDD96A53}"/>
    <cellStyle name="40% - Dekorfärg2 9" xfId="11210" xr:uid="{D2C1788C-1EE7-41AC-BEED-72C483AD5659}"/>
    <cellStyle name="40% - Dekorfärg2 9 10" xfId="35131" xr:uid="{59D566A6-1E4B-439B-89A8-80DAC879D51D}"/>
    <cellStyle name="40% - Dekorfärg2 9 2" xfId="11211" xr:uid="{86EC0D0C-2483-4EAC-A58E-810E6A33D442}"/>
    <cellStyle name="40% - Dekorfärg2 9 2 2" xfId="11212" xr:uid="{F9D1A38A-C48E-4894-AD4E-54E9655AD2CE}"/>
    <cellStyle name="40% - Dekorfärg2 9 2 2 2" xfId="11213" xr:uid="{C3E0EEB5-E7C2-44A8-A701-D2E03973D8E3}"/>
    <cellStyle name="40% - Dekorfärg2 9 2 2 2 2" xfId="37834" xr:uid="{FDEE4560-1EA0-474A-86F4-E9F7018AFE79}"/>
    <cellStyle name="40% - Dekorfärg2 9 2 2 2_Apart tables" xfId="50125" xr:uid="{ACF2CB00-8978-4E55-8940-94EF42F27FA2}"/>
    <cellStyle name="40% - Dekorfärg2 9 2 2 3" xfId="32096" xr:uid="{60875150-7A6C-4E4E-A7EC-CFFA6CC7CB2D}"/>
    <cellStyle name="40% - Dekorfärg2 9 2 2 4" xfId="37833" xr:uid="{0DC92888-38ED-473A-8F9C-5EF52692F2CF}"/>
    <cellStyle name="40% - Dekorfärg2 9 2 2_3. Loans" xfId="11214" xr:uid="{B77477AE-305C-4B2C-88C6-E67DF4E4C6FA}"/>
    <cellStyle name="40% - Dekorfärg2 9 2 3" xfId="11215" xr:uid="{FF21FC0B-97FB-4C18-970F-BB6F4D45FBF4}"/>
    <cellStyle name="40% - Dekorfärg2 9 2 3 2" xfId="11216" xr:uid="{97AA23B3-B8C0-4E58-89BE-03F156764D84}"/>
    <cellStyle name="40% - Dekorfärg2 9 2 3 2 2" xfId="37836" xr:uid="{F1953D17-9A7C-4BE9-9C5F-9522F927A8B5}"/>
    <cellStyle name="40% - Dekorfärg2 9 2 3 2_Apart tables" xfId="50126" xr:uid="{932ED653-3E4F-4CDD-8EA5-021558DC6177}"/>
    <cellStyle name="40% - Dekorfärg2 9 2 3 3" xfId="37835" xr:uid="{C8886933-9AE9-489E-8C89-F07416E74005}"/>
    <cellStyle name="40% - Dekorfärg2 9 2 3_3. Loans" xfId="11217" xr:uid="{4093FDAB-CBD4-434F-B248-2047673962E0}"/>
    <cellStyle name="40% - Dekorfärg2 9 2 4" xfId="11218" xr:uid="{1DD30E3E-464F-4C29-B250-A30A54EF4A82}"/>
    <cellStyle name="40% - Dekorfärg2 9 2 4 2" xfId="37837" xr:uid="{E54C5B75-D9FE-470C-B372-346075297FEF}"/>
    <cellStyle name="40% - Dekorfärg2 9 2 4_Apart tables" xfId="50127" xr:uid="{5A70C946-5313-493F-B554-D13A960E813B}"/>
    <cellStyle name="40% - Dekorfärg2 9 2 5" xfId="11219" xr:uid="{CED2DAE0-C824-475A-9F29-D057E10E69D3}"/>
    <cellStyle name="40% - Dekorfärg2 9 2 5 2" xfId="37838" xr:uid="{0DE87B62-5344-4CFA-8997-EE0D1E01ACA8}"/>
    <cellStyle name="40% - Dekorfärg2 9 2 5_Apart tables" xfId="50128" xr:uid="{0CEE199A-555B-4EDD-A092-D8C0A830C902}"/>
    <cellStyle name="40% - Dekorfärg2 9 2 6" xfId="32097" xr:uid="{86263411-6834-4D1B-8CBB-BB3128F90C96}"/>
    <cellStyle name="40% - Dekorfärg2 9 2 7" xfId="35132" xr:uid="{0D4C931D-BA93-4623-87AB-8E10E809B1BC}"/>
    <cellStyle name="40% - Dekorfärg2 9 2 8" xfId="39432" xr:uid="{87131E4F-A113-46EF-831E-FAE45D94FDA2}"/>
    <cellStyle name="40% - Dekorfärg2 9 2_3. Loans" xfId="11220" xr:uid="{9B0D13DF-B9E3-4D98-AF3B-0F4A0ED8BDAB}"/>
    <cellStyle name="40% - Dekorfärg2 9 3" xfId="11221" xr:uid="{A17365D4-FBD6-4CD8-A616-C22E4198F98D}"/>
    <cellStyle name="40% - Dekorfärg2 9 3 2" xfId="11222" xr:uid="{6B0A353B-9CE7-4D82-9D7A-4D8D701D3526}"/>
    <cellStyle name="40% - Dekorfärg2 9 3 2 2" xfId="11223" xr:uid="{68099ED7-25C0-451E-B3A8-0CBD15EEF759}"/>
    <cellStyle name="40% - Dekorfärg2 9 3 2 2 2" xfId="37841" xr:uid="{B6553EBE-F83D-4E26-A274-05DD645A3F6C}"/>
    <cellStyle name="40% - Dekorfärg2 9 3 2 2_Apart tables" xfId="50129" xr:uid="{5BB6F7A9-36F4-483F-A909-757A800200A9}"/>
    <cellStyle name="40% - Dekorfärg2 9 3 2 3" xfId="37840" xr:uid="{93690E13-A1FC-4ACE-94A1-FA4ADD516CE4}"/>
    <cellStyle name="40% - Dekorfärg2 9 3 2_3. Loans" xfId="11224" xr:uid="{C76A245F-7A82-4BC1-B8E7-FEFBBB3E9E69}"/>
    <cellStyle name="40% - Dekorfärg2 9 3 3" xfId="11225" xr:uid="{322327D1-BF7A-4E41-AB4D-CE26CADA84FB}"/>
    <cellStyle name="40% - Dekorfärg2 9 3 3 2" xfId="37842" xr:uid="{D6618CA0-8B64-4943-82BF-B713080AF6F0}"/>
    <cellStyle name="40% - Dekorfärg2 9 3 3_Apart tables" xfId="50130" xr:uid="{BC4C6DA7-2BC3-49D5-B995-1771E0B840D8}"/>
    <cellStyle name="40% - Dekorfärg2 9 3 4" xfId="32098" xr:uid="{D2373503-1A8A-4F96-98B4-892A20EEBB2A}"/>
    <cellStyle name="40% - Dekorfärg2 9 3 5" xfId="37839" xr:uid="{D076C904-CEFC-44C6-A259-553FFF08CB60}"/>
    <cellStyle name="40% - Dekorfärg2 9 3_3. Loans" xfId="11226" xr:uid="{0B1BA7B8-3420-4B03-8222-2075830351B5}"/>
    <cellStyle name="40% - Dekorfärg2 9 4" xfId="11227" xr:uid="{2401FA38-FDAF-4351-B461-34B7130D6E57}"/>
    <cellStyle name="40% - Dekorfärg2 9 4 2" xfId="11228" xr:uid="{C15F467E-4755-46DD-B018-C5AD8BBECE82}"/>
    <cellStyle name="40% - Dekorfärg2 9 4 2 2" xfId="37844" xr:uid="{4292B72C-FDF7-4273-8B4F-E9F7107A15E7}"/>
    <cellStyle name="40% - Dekorfärg2 9 4 2_Apart tables" xfId="50131" xr:uid="{63A171D5-6FC5-4B88-9DF8-CF02807B2A37}"/>
    <cellStyle name="40% - Dekorfärg2 9 4 3" xfId="11229" xr:uid="{38C27E4F-82FB-4BA5-B7DF-15EC1848BB9D}"/>
    <cellStyle name="40% - Dekorfärg2 9 4 4" xfId="37843" xr:uid="{2FBC9424-53CC-4F0E-890C-63B84D82378E}"/>
    <cellStyle name="40% - Dekorfärg2 9 4_3. Loans" xfId="11230" xr:uid="{1FA39575-577C-49D0-8A61-2FEC7CAC9746}"/>
    <cellStyle name="40% - Dekorfärg2 9 5" xfId="11231" xr:uid="{7B5F5163-E7CB-4911-A8FE-92ED5C927777}"/>
    <cellStyle name="40% - Dekorfärg2 9 5 2" xfId="11232" xr:uid="{E505B9F9-297C-4C8B-A23D-C031EEA26E5A}"/>
    <cellStyle name="40% - Dekorfärg2 9 5 3" xfId="11233" xr:uid="{73CA774A-4B74-49DD-8E48-03E1C8196D00}"/>
    <cellStyle name="40% - Dekorfärg2 9 5 4" xfId="37845" xr:uid="{DDA11EB4-7727-46A2-AA17-0A7E2E301F8F}"/>
    <cellStyle name="40% - Dekorfärg2 9 5_3. Loans" xfId="11234" xr:uid="{0CF111ED-7F4C-4FF3-ACEA-2832220368B2}"/>
    <cellStyle name="40% - Dekorfärg2 9 6" xfId="11235" xr:uid="{E53E2F30-0C1B-4B74-ABC0-69AF9FAD4E7A}"/>
    <cellStyle name="40% - Dekorfärg2 9 6 2" xfId="11236" xr:uid="{7C7B32EC-C95A-4783-86C4-515AC5AD2501}"/>
    <cellStyle name="40% - Dekorfärg2 9 6 3" xfId="11237" xr:uid="{6AB7B1CB-0673-4723-BCC8-71456422EFFA}"/>
    <cellStyle name="40% - Dekorfärg2 9 6 4" xfId="37846" xr:uid="{36F21405-A84F-49B2-B3A1-A995510B6F69}"/>
    <cellStyle name="40% - Dekorfärg2 9 6_3. Loans" xfId="11238" xr:uid="{C095ECD0-6F9B-4232-AE19-8CC1ED834AC6}"/>
    <cellStyle name="40% - Dekorfärg2 9 7" xfId="11239" xr:uid="{0F24FF3B-469A-4258-A191-E832D43510B4}"/>
    <cellStyle name="40% - Dekorfärg2 9 7 2" xfId="11240" xr:uid="{A2B41FCB-31F0-42FB-BC40-6FE25F5BA3F4}"/>
    <cellStyle name="40% - Dekorfärg2 9 7 3" xfId="11241" xr:uid="{8411DD85-7685-437A-BC6B-0A9711115E19}"/>
    <cellStyle name="40% - Dekorfärg2 9 7 4" xfId="32099" xr:uid="{CA61F214-5D80-4A16-B611-EB9CE5A701DB}"/>
    <cellStyle name="40% - Dekorfärg2 9 7_EQL_AAL" xfId="31277" xr:uid="{6757FD43-6302-4DE7-B26C-283E2096E9B8}"/>
    <cellStyle name="40% - Dekorfärg2 9 8" xfId="11242" xr:uid="{1B94A7B2-7E63-46D0-9A5A-E6638A1AE3A8}"/>
    <cellStyle name="40% - Dekorfärg2 9 9" xfId="11243" xr:uid="{19BFD710-1560-4F92-B1B3-58338E530553}"/>
    <cellStyle name="40% - Dekorfärg2 9_3. Loans" xfId="11244" xr:uid="{10271A81-DC18-40F9-87A5-9CAAC127C6C9}"/>
    <cellStyle name="40% - Dekorfärg3" xfId="51282" xr:uid="{E5FCC5F3-579A-4675-8276-5BDAF27E0EC5}"/>
    <cellStyle name="40% - Dekorfärg3 10" xfId="11245" xr:uid="{98484496-5EFA-445A-9B19-1F756AE719E0}"/>
    <cellStyle name="40% - Dekorfärg3 10 10" xfId="35133" xr:uid="{D961A130-F14F-4514-BC7B-F49C4BCDDFAE}"/>
    <cellStyle name="40% - Dekorfärg3 10 2" xfId="11246" xr:uid="{2E9AE3A1-0BBF-4891-BF95-22AEA7C5AF15}"/>
    <cellStyle name="40% - Dekorfärg3 10 2 2" xfId="11247" xr:uid="{C36389C0-5833-4711-8A59-E0A72FFA3E9B}"/>
    <cellStyle name="40% - Dekorfärg3 10 2 2 2" xfId="11248" xr:uid="{8CFA1A83-C793-4F1D-A533-DBF0413A47D4}"/>
    <cellStyle name="40% - Dekorfärg3 10 2 2 2 2" xfId="37848" xr:uid="{37CE38F9-13E9-47B5-80DF-74B850C5B16A}"/>
    <cellStyle name="40% - Dekorfärg3 10 2 2 2_Apart tables" xfId="50132" xr:uid="{D6361A6C-E088-446B-B7C6-C4A794566A57}"/>
    <cellStyle name="40% - Dekorfärg3 10 2 2 3" xfId="32100" xr:uid="{A8C28411-838A-473E-9EF1-A89804A5352F}"/>
    <cellStyle name="40% - Dekorfärg3 10 2 2 4" xfId="37847" xr:uid="{BE886D15-7DD1-48FC-A4F8-ED0E927BD5DB}"/>
    <cellStyle name="40% - Dekorfärg3 10 2 2_3. Loans" xfId="11249" xr:uid="{8853FA0A-E4CF-482A-A223-E3F0D3C85FDF}"/>
    <cellStyle name="40% - Dekorfärg3 10 2 3" xfId="11250" xr:uid="{B2179E02-17AC-45FE-A006-0A751D88CDF3}"/>
    <cellStyle name="40% - Dekorfärg3 10 2 3 2" xfId="11251" xr:uid="{AD7C2AB1-910C-403D-848E-B670712ED08E}"/>
    <cellStyle name="40% - Dekorfärg3 10 2 3 2 2" xfId="37850" xr:uid="{3B7E2823-935F-4FD4-8F94-3F9708000FE4}"/>
    <cellStyle name="40% - Dekorfärg3 10 2 3 2_Apart tables" xfId="50133" xr:uid="{D7F1484E-1943-4787-92EE-A7A4B8704AAB}"/>
    <cellStyle name="40% - Dekorfärg3 10 2 3 3" xfId="37849" xr:uid="{D0660A4C-E637-4969-B861-D81A4BB92F93}"/>
    <cellStyle name="40% - Dekorfärg3 10 2 3_3. Loans" xfId="11252" xr:uid="{17B7B3AB-C158-40F0-B935-BC1494EF6F31}"/>
    <cellStyle name="40% - Dekorfärg3 10 2 4" xfId="11253" xr:uid="{7132941D-C6CD-4FD9-AF88-CFD697C96B0C}"/>
    <cellStyle name="40% - Dekorfärg3 10 2 4 2" xfId="37851" xr:uid="{A519E2A6-EA50-458D-9BC7-E29E30D997AD}"/>
    <cellStyle name="40% - Dekorfärg3 10 2 4_Apart tables" xfId="50134" xr:uid="{052FFC16-E445-4161-B0AC-948BFE5D2062}"/>
    <cellStyle name="40% - Dekorfärg3 10 2 5" xfId="11254" xr:uid="{2B64DF42-DED6-477C-A2AB-AB66D91D0F1E}"/>
    <cellStyle name="40% - Dekorfärg3 10 2 5 2" xfId="37852" xr:uid="{161499E3-1CB8-4F42-9FC1-5C5546AB859E}"/>
    <cellStyle name="40% - Dekorfärg3 10 2 5_Apart tables" xfId="50135" xr:uid="{3A19D7FF-6C2B-4FCA-BF7A-DE0DDA7D7E0B}"/>
    <cellStyle name="40% - Dekorfärg3 10 2 6" xfId="32101" xr:uid="{8021FE31-0211-4FA7-8DB4-53E4EEA40C1C}"/>
    <cellStyle name="40% - Dekorfärg3 10 2 7" xfId="35134" xr:uid="{75BBA03A-CE00-4098-AE5A-886ED3CEF905}"/>
    <cellStyle name="40% - Dekorfärg3 10 2 8" xfId="39431" xr:uid="{107AC5B7-0DD1-437A-9C92-78F50271B829}"/>
    <cellStyle name="40% - Dekorfärg3 10 2_3. Loans" xfId="11255" xr:uid="{93A273AB-ED76-43D0-A388-294B93A37AA8}"/>
    <cellStyle name="40% - Dekorfärg3 10 3" xfId="11256" xr:uid="{069593BB-4CFA-4991-A15F-4386B4B4DBEB}"/>
    <cellStyle name="40% - Dekorfärg3 10 3 2" xfId="11257" xr:uid="{9FB01CB3-1C81-4D32-953B-99B662460162}"/>
    <cellStyle name="40% - Dekorfärg3 10 3 2 2" xfId="11258" xr:uid="{578882DB-958E-4D2F-8AF4-B6297A0813BC}"/>
    <cellStyle name="40% - Dekorfärg3 10 3 2 2 2" xfId="37855" xr:uid="{BAF24C1B-89CA-49B0-9E82-D6343D120FE5}"/>
    <cellStyle name="40% - Dekorfärg3 10 3 2 2_Apart tables" xfId="50136" xr:uid="{F11372B9-C3D8-4972-AF1E-502A816A5585}"/>
    <cellStyle name="40% - Dekorfärg3 10 3 2 3" xfId="37854" xr:uid="{14C4B144-321E-40E2-98C6-A2E0F602EDE9}"/>
    <cellStyle name="40% - Dekorfärg3 10 3 2_3. Loans" xfId="11259" xr:uid="{ECB5BB47-987D-43EA-9F6B-52D2F54DF683}"/>
    <cellStyle name="40% - Dekorfärg3 10 3 3" xfId="11260" xr:uid="{D34E4687-7469-4967-AA9E-8078DCF4CE35}"/>
    <cellStyle name="40% - Dekorfärg3 10 3 3 2" xfId="37856" xr:uid="{26815179-135C-4333-8AD0-AD089221A890}"/>
    <cellStyle name="40% - Dekorfärg3 10 3 3_Apart tables" xfId="50137" xr:uid="{580785CC-4DF6-4610-AA2C-02BEF8EB1132}"/>
    <cellStyle name="40% - Dekorfärg3 10 3 4" xfId="32102" xr:uid="{1BE6B0A2-5DA1-4BC6-823B-7573A3DB56CF}"/>
    <cellStyle name="40% - Dekorfärg3 10 3 5" xfId="37853" xr:uid="{3DC8593D-220D-46E5-A823-4A4AB7C880BB}"/>
    <cellStyle name="40% - Dekorfärg3 10 3_3. Loans" xfId="11261" xr:uid="{BF18DB5C-86F2-4C79-9482-6804EBB91C0A}"/>
    <cellStyle name="40% - Dekorfärg3 10 4" xfId="11262" xr:uid="{CFA9EF5C-5811-4775-B57C-2535C16A2DC0}"/>
    <cellStyle name="40% - Dekorfärg3 10 4 2" xfId="11263" xr:uid="{1F5CF282-1AAB-431E-8FDA-21D12427057C}"/>
    <cellStyle name="40% - Dekorfärg3 10 4 2 2" xfId="37858" xr:uid="{BC601AA2-51DD-46B9-A884-CE3FF3941CD6}"/>
    <cellStyle name="40% - Dekorfärg3 10 4 2_Apart tables" xfId="50138" xr:uid="{F0289A6C-3354-4FF2-AC78-D56689FF27DA}"/>
    <cellStyle name="40% - Dekorfärg3 10 4 3" xfId="11264" xr:uid="{D487CBFC-99ED-4E47-A6F7-878731CBFD4A}"/>
    <cellStyle name="40% - Dekorfärg3 10 4 4" xfId="37857" xr:uid="{3E641AEF-0BCC-4961-9924-C4C958BA7226}"/>
    <cellStyle name="40% - Dekorfärg3 10 4_3. Loans" xfId="11265" xr:uid="{77B71D45-CAC3-45C3-9FA2-0EE1477DD91A}"/>
    <cellStyle name="40% - Dekorfärg3 10 5" xfId="11266" xr:uid="{A8722A8B-40E7-4860-B897-830B5CF78A1C}"/>
    <cellStyle name="40% - Dekorfärg3 10 5 2" xfId="11267" xr:uid="{9E3E39E5-D616-499F-918A-3332BBA813C1}"/>
    <cellStyle name="40% - Dekorfärg3 10 5 3" xfId="11268" xr:uid="{376474F3-BDEC-4D61-A7E5-DBA88C1799ED}"/>
    <cellStyle name="40% - Dekorfärg3 10 5 4" xfId="37859" xr:uid="{40969CA5-1926-4B5B-A59C-063F5D40B343}"/>
    <cellStyle name="40% - Dekorfärg3 10 5_3. Loans" xfId="11269" xr:uid="{E06AD708-18B4-412F-9FAE-E838252D324D}"/>
    <cellStyle name="40% - Dekorfärg3 10 6" xfId="11270" xr:uid="{D25FBD87-41CB-47A1-8874-EF13B640A2FF}"/>
    <cellStyle name="40% - Dekorfärg3 10 6 2" xfId="11271" xr:uid="{DAD63D17-6320-47F3-8072-0659B34EDD8C}"/>
    <cellStyle name="40% - Dekorfärg3 10 6 3" xfId="11272" xr:uid="{8B1DD05F-75A9-48A9-A1B3-3A9022A5F6F2}"/>
    <cellStyle name="40% - Dekorfärg3 10 6 4" xfId="37860" xr:uid="{9A894C21-832B-4325-9AC5-249E43832E9D}"/>
    <cellStyle name="40% - Dekorfärg3 10 6_3. Loans" xfId="11273" xr:uid="{EA2330C9-BC6F-46CE-88A2-1120800CEF2B}"/>
    <cellStyle name="40% - Dekorfärg3 10 7" xfId="11274" xr:uid="{C7AA96D4-5235-4D50-88C2-538BACAFBEF4}"/>
    <cellStyle name="40% - Dekorfärg3 10 7 2" xfId="11275" xr:uid="{A6A2B5AF-CD08-4A98-BEBD-A5BC846B888F}"/>
    <cellStyle name="40% - Dekorfärg3 10 7 3" xfId="11276" xr:uid="{53E28715-A9B2-4A82-BA46-7057AD94CA96}"/>
    <cellStyle name="40% - Dekorfärg3 10 7 4" xfId="32103" xr:uid="{5F8E20E6-1F7A-4870-A204-B54C0F6065FB}"/>
    <cellStyle name="40% - Dekorfärg3 10 7_EQL_AAL" xfId="31278" xr:uid="{5DAA77D3-E80D-48B1-A437-378E314FADB8}"/>
    <cellStyle name="40% - Dekorfärg3 10 8" xfId="11277" xr:uid="{6ACD0AD0-325E-4494-8D12-8E82324CC477}"/>
    <cellStyle name="40% - Dekorfärg3 10 9" xfId="11278" xr:uid="{5EF3BE9B-668E-414F-8AF9-3CBC26B784F6}"/>
    <cellStyle name="40% - Dekorfärg3 10_3. Loans" xfId="11279" xr:uid="{4C5B547A-320C-4BBC-9337-56CFB536A16A}"/>
    <cellStyle name="40% - Dekorfärg3 11" xfId="11280" xr:uid="{3271FFF3-2812-452A-9B24-2C98AC868E7F}"/>
    <cellStyle name="40% - Dekorfärg3 11 10" xfId="35135" xr:uid="{A443DA9E-47BB-472D-A4B1-62EBEBF86E15}"/>
    <cellStyle name="40% - Dekorfärg3 11 2" xfId="11281" xr:uid="{F5EEB7E0-B0A9-4D67-91BD-0F681BAB10B0}"/>
    <cellStyle name="40% - Dekorfärg3 11 2 2" xfId="11282" xr:uid="{2E4F8897-9E17-401E-B038-3AF162CF24EB}"/>
    <cellStyle name="40% - Dekorfärg3 11 2 2 2" xfId="11283" xr:uid="{C51C724E-6AF6-43BB-9BB6-73800E050F3D}"/>
    <cellStyle name="40% - Dekorfärg3 11 2 2 2 2" xfId="37863" xr:uid="{23700BB5-A881-40F8-8769-F02B8E1A9112}"/>
    <cellStyle name="40% - Dekorfärg3 11 2 2 2_Apart tables" xfId="50139" xr:uid="{0CBEDA40-6960-4E54-8A58-7359E7A286DA}"/>
    <cellStyle name="40% - Dekorfärg3 11 2 2 3" xfId="37862" xr:uid="{9A430D53-7986-4403-AE22-3D26168C18B9}"/>
    <cellStyle name="40% - Dekorfärg3 11 2 2_3. Loans" xfId="11284" xr:uid="{97FDA8BA-FAEC-4126-BA60-94207C6633C9}"/>
    <cellStyle name="40% - Dekorfärg3 11 2 3" xfId="11285" xr:uid="{B2F5E8D5-162F-4D3D-AD60-C13CCCE71B25}"/>
    <cellStyle name="40% - Dekorfärg3 11 2 3 2" xfId="37864" xr:uid="{05FD6C17-FF1F-4765-A47E-D13B3547CFE7}"/>
    <cellStyle name="40% - Dekorfärg3 11 2 3_Apart tables" xfId="50140" xr:uid="{B9FB7368-95C8-4C65-98A0-76DEBDA93EB8}"/>
    <cellStyle name="40% - Dekorfärg3 11 2 4" xfId="32104" xr:uid="{D37D5AAB-9BA4-47C1-A88F-3719651F178A}"/>
    <cellStyle name="40% - Dekorfärg3 11 2 5" xfId="37861" xr:uid="{9E708661-A209-4B2D-9E8D-F983DA979FAF}"/>
    <cellStyle name="40% - Dekorfärg3 11 2_3. Loans" xfId="11286" xr:uid="{068E3F19-5D28-4CCB-9E9C-2CCD29CF0CE0}"/>
    <cellStyle name="40% - Dekorfärg3 11 3" xfId="11287" xr:uid="{C4E0C2F7-CFDC-42B8-A1C8-35498312BBAC}"/>
    <cellStyle name="40% - Dekorfärg3 11 3 2" xfId="11288" xr:uid="{9191C90D-B9DA-4ECB-9B53-9D7A218F0636}"/>
    <cellStyle name="40% - Dekorfärg3 11 3 2 2" xfId="37866" xr:uid="{D27D6042-3538-4FC0-9F95-622087C5A87D}"/>
    <cellStyle name="40% - Dekorfärg3 11 3 2_Apart tables" xfId="50141" xr:uid="{7E31D1CE-35FA-4161-97F8-61B9C07D9E56}"/>
    <cellStyle name="40% - Dekorfärg3 11 3 3" xfId="11289" xr:uid="{B3E367AC-969D-4DCA-8983-E85A9E8F366D}"/>
    <cellStyle name="40% - Dekorfärg3 11 3 4" xfId="37865" xr:uid="{CC1FDE52-1103-44F7-83CA-B9933621E994}"/>
    <cellStyle name="40% - Dekorfärg3 11 3_3. Loans" xfId="11290" xr:uid="{AB1CB5BF-761F-4200-A186-D963CB7C7652}"/>
    <cellStyle name="40% - Dekorfärg3 11 4" xfId="11291" xr:uid="{5ABA1580-5D64-4DAE-A340-F344B99235D8}"/>
    <cellStyle name="40% - Dekorfärg3 11 4 2" xfId="11292" xr:uid="{6A6662F0-C951-4CCC-BFAC-3FCC60FDB461}"/>
    <cellStyle name="40% - Dekorfärg3 11 4 3" xfId="11293" xr:uid="{9DAD4DB6-E890-4B45-96D4-68E6584312FD}"/>
    <cellStyle name="40% - Dekorfärg3 11 4 4" xfId="37867" xr:uid="{C4DA5AB4-196F-4546-8C31-05A03580E3BF}"/>
    <cellStyle name="40% - Dekorfärg3 11 4_3. Loans" xfId="11294" xr:uid="{50FA9417-F272-4375-9AC7-10029733FEFB}"/>
    <cellStyle name="40% - Dekorfärg3 11 5" xfId="11295" xr:uid="{373112E8-4EB2-4209-AD4C-4A18F39C55B2}"/>
    <cellStyle name="40% - Dekorfärg3 11 5 2" xfId="11296" xr:uid="{B4D6A4FD-3489-415E-BE4B-DDDE138D6F2C}"/>
    <cellStyle name="40% - Dekorfärg3 11 5 3" xfId="11297" xr:uid="{F2A9B4A3-5E09-4752-95DC-0192D6FF318C}"/>
    <cellStyle name="40% - Dekorfärg3 11 5 4" xfId="37868" xr:uid="{667EBD40-424D-4BC2-9EB3-8761B1783569}"/>
    <cellStyle name="40% - Dekorfärg3 11 5_3. Loans" xfId="11298" xr:uid="{A4236C26-C14A-4619-B983-080E9749EBAB}"/>
    <cellStyle name="40% - Dekorfärg3 11 6" xfId="11299" xr:uid="{2CAA2B05-53A7-40DE-A3B0-841BB93C01E7}"/>
    <cellStyle name="40% - Dekorfärg3 11 6 2" xfId="11300" xr:uid="{E94F99D3-9A21-4956-A071-D86904038E02}"/>
    <cellStyle name="40% - Dekorfärg3 11 6 3" xfId="11301" xr:uid="{4891F8CE-204C-4D72-AE2F-15F3997EA8AB}"/>
    <cellStyle name="40% - Dekorfärg3 11 6 4" xfId="32105" xr:uid="{9C753C07-51A6-4EAF-88EA-86031F596B70}"/>
    <cellStyle name="40% - Dekorfärg3 11 6_EQL_AAL" xfId="31279" xr:uid="{CC06D6C2-6E2C-494D-A4D1-632A5FF1D83E}"/>
    <cellStyle name="40% - Dekorfärg3 11 7" xfId="11302" xr:uid="{BC006679-7EA2-4110-91F3-FF341142DCE7}"/>
    <cellStyle name="40% - Dekorfärg3 11 7 2" xfId="11303" xr:uid="{0714110C-FE29-436E-97EF-027D275631E6}"/>
    <cellStyle name="40% - Dekorfärg3 11 7 3" xfId="11304" xr:uid="{B3E90AC3-2A2A-45BF-8503-4192A6F9C6E9}"/>
    <cellStyle name="40% - Dekorfärg3 11 7_EQL_AAL" xfId="31280" xr:uid="{AD617C82-9460-4FBF-AF71-DE3FD63E74CA}"/>
    <cellStyle name="40% - Dekorfärg3 11 8" xfId="11305" xr:uid="{AFF099B9-EE29-43AC-AF73-FDBE3B354E9F}"/>
    <cellStyle name="40% - Dekorfärg3 11 9" xfId="11306" xr:uid="{F4896CB9-7113-436D-8742-EDAB1E7872EE}"/>
    <cellStyle name="40% - Dekorfärg3 11_3. Loans" xfId="11307" xr:uid="{A2FC4522-D68F-49C0-9B65-3A7D36C4A2A7}"/>
    <cellStyle name="40% - Dekorfärg3 12" xfId="11308" xr:uid="{57A7D0CA-EB4E-4ECF-AEB7-037532E2C6CD}"/>
    <cellStyle name="40% - Dekorfärg3 12 10" xfId="35136" xr:uid="{57A4D864-9377-4B82-A0AD-9581DE652A6E}"/>
    <cellStyle name="40% - Dekorfärg3 12 2" xfId="11309" xr:uid="{3D260B2F-AB4E-443D-B8D3-F6E4BA79903A}"/>
    <cellStyle name="40% - Dekorfärg3 12 2 2" xfId="11310" xr:uid="{3B5C0BDE-E577-41DC-B97F-77D53444A415}"/>
    <cellStyle name="40% - Dekorfärg3 12 2 2 2" xfId="11311" xr:uid="{B38AD9E6-0352-41BA-A714-1243DC84003B}"/>
    <cellStyle name="40% - Dekorfärg3 12 2 2 2 2" xfId="37871" xr:uid="{5CCA55BC-A4C4-4327-8684-530775293774}"/>
    <cellStyle name="40% - Dekorfärg3 12 2 2 2_Apart tables" xfId="50142" xr:uid="{AB3DDD44-869A-4D9A-9076-4FE5AED5691B}"/>
    <cellStyle name="40% - Dekorfärg3 12 2 2 3" xfId="37870" xr:uid="{F8657DF5-6146-4D83-B997-41FA8183A55E}"/>
    <cellStyle name="40% - Dekorfärg3 12 2 2_3. Loans" xfId="11312" xr:uid="{27F5122B-42DC-4A73-9839-2F3E691B6A3D}"/>
    <cellStyle name="40% - Dekorfärg3 12 2 3" xfId="11313" xr:uid="{F9DA2A3D-14DD-4AD6-AEBF-1280CE99C9E5}"/>
    <cellStyle name="40% - Dekorfärg3 12 2 3 2" xfId="37872" xr:uid="{CA2051AA-0C5F-4967-9104-7F9CE4F4F1DA}"/>
    <cellStyle name="40% - Dekorfärg3 12 2 3_Apart tables" xfId="50143" xr:uid="{421935B8-3A8E-48E4-90EC-925FC8CA9D20}"/>
    <cellStyle name="40% - Dekorfärg3 12 2 4" xfId="32106" xr:uid="{0871B5E2-E296-4C50-9BD8-5AC6A9410A40}"/>
    <cellStyle name="40% - Dekorfärg3 12 2 5" xfId="37869" xr:uid="{88E01CDA-9D5F-4CF5-9640-959D9DD4BD59}"/>
    <cellStyle name="40% - Dekorfärg3 12 2_3. Loans" xfId="11314" xr:uid="{CBF3B90A-957D-4FF9-993E-BF38E2B7F595}"/>
    <cellStyle name="40% - Dekorfärg3 12 3" xfId="11315" xr:uid="{5C5ACB80-0135-4EDD-9847-06FB2ABAEF08}"/>
    <cellStyle name="40% - Dekorfärg3 12 3 2" xfId="11316" xr:uid="{1F3B5192-28BE-40F1-8DEA-E772B3BE447E}"/>
    <cellStyle name="40% - Dekorfärg3 12 3 2 2" xfId="37874" xr:uid="{CBA028AD-C367-475D-895A-04C89D49241B}"/>
    <cellStyle name="40% - Dekorfärg3 12 3 2_Apart tables" xfId="50144" xr:uid="{653C2379-85C8-4F8D-8B27-86D75F8958D0}"/>
    <cellStyle name="40% - Dekorfärg3 12 3 3" xfId="11317" xr:uid="{2E29FC51-24E0-406D-B198-CB001D489B49}"/>
    <cellStyle name="40% - Dekorfärg3 12 3 4" xfId="37873" xr:uid="{273A8573-F572-4C14-BD80-EE1861B7ED28}"/>
    <cellStyle name="40% - Dekorfärg3 12 3_3. Loans" xfId="11318" xr:uid="{4FE55B49-17DE-4B1B-9668-D82DC58DA1EE}"/>
    <cellStyle name="40% - Dekorfärg3 12 4" xfId="11319" xr:uid="{97A3705D-B40C-429E-9376-2C66967BCA94}"/>
    <cellStyle name="40% - Dekorfärg3 12 4 2" xfId="11320" xr:uid="{B740735A-75EF-4DF5-B414-1EBED4FC4465}"/>
    <cellStyle name="40% - Dekorfärg3 12 4 3" xfId="11321" xr:uid="{906BA3FC-B65A-467E-BD4B-A53560B8B6E2}"/>
    <cellStyle name="40% - Dekorfärg3 12 4 4" xfId="37875" xr:uid="{63C7F89D-C57C-41ED-9095-FCA5209233D5}"/>
    <cellStyle name="40% - Dekorfärg3 12 4_3. Loans" xfId="11322" xr:uid="{3F7DBB7B-13D4-457A-9C0A-3C048A2549FB}"/>
    <cellStyle name="40% - Dekorfärg3 12 5" xfId="11323" xr:uid="{30D945E7-CB9A-466B-B7AB-3F3A3300E25D}"/>
    <cellStyle name="40% - Dekorfärg3 12 5 2" xfId="11324" xr:uid="{54E5C619-148F-4487-8A74-FB1B84198262}"/>
    <cellStyle name="40% - Dekorfärg3 12 5 3" xfId="11325" xr:uid="{5158C7C5-3D76-4CA0-8E8E-935CB01AB486}"/>
    <cellStyle name="40% - Dekorfärg3 12 5 4" xfId="37876" xr:uid="{ED921D8F-D741-49B9-8E6C-9B0E98745E32}"/>
    <cellStyle name="40% - Dekorfärg3 12 5_3. Loans" xfId="11326" xr:uid="{12734A69-B09E-4FB1-8C64-5DBB37D7284C}"/>
    <cellStyle name="40% - Dekorfärg3 12 6" xfId="11327" xr:uid="{D5E18772-491F-444A-88FB-3C2A410D3A56}"/>
    <cellStyle name="40% - Dekorfärg3 12 6 2" xfId="11328" xr:uid="{4385D650-B055-47C9-B541-6E2ADE92B742}"/>
    <cellStyle name="40% - Dekorfärg3 12 6 3" xfId="11329" xr:uid="{53761299-24EA-429D-8688-A9124611DFED}"/>
    <cellStyle name="40% - Dekorfärg3 12 6 4" xfId="32107" xr:uid="{CB351752-C39C-445F-80F9-38FB5AF42FDA}"/>
    <cellStyle name="40% - Dekorfärg3 12 6_EQL_AAL" xfId="31281" xr:uid="{F5D8E91A-B8FE-4E69-AFDB-896C5A405D56}"/>
    <cellStyle name="40% - Dekorfärg3 12 7" xfId="11330" xr:uid="{D269184E-E70A-45C1-B592-30266EA4B27C}"/>
    <cellStyle name="40% - Dekorfärg3 12 7 2" xfId="11331" xr:uid="{8A5361C3-83D1-4B7E-B247-3A426BEB0079}"/>
    <cellStyle name="40% - Dekorfärg3 12 7 3" xfId="11332" xr:uid="{6C968999-C489-4A1A-A989-32594E4553E1}"/>
    <cellStyle name="40% - Dekorfärg3 12 7_EQL_AAL" xfId="31282" xr:uid="{4132D94A-DADD-4643-92FD-641FA0D03FC8}"/>
    <cellStyle name="40% - Dekorfärg3 12 8" xfId="11333" xr:uid="{44BF22A9-0AC7-4FF0-8C88-83450FCF717E}"/>
    <cellStyle name="40% - Dekorfärg3 12 9" xfId="11334" xr:uid="{06FAA78D-6944-4330-82AB-E873649A2E19}"/>
    <cellStyle name="40% - Dekorfärg3 12_3. Loans" xfId="11335" xr:uid="{BF15D427-763B-4954-9DE0-4F7C14D7259C}"/>
    <cellStyle name="40% - Dekorfärg3 13" xfId="11336" xr:uid="{B4F481F6-C26E-4978-860C-6464272C4DA7}"/>
    <cellStyle name="40% - Dekorfärg3 13 10" xfId="35137" xr:uid="{7E4FCE40-F223-4096-BB00-33C1911CAF3E}"/>
    <cellStyle name="40% - Dekorfärg3 13 2" xfId="11337" xr:uid="{84A715A2-EA01-4457-A3DA-ADF4E30C7482}"/>
    <cellStyle name="40% - Dekorfärg3 13 2 2" xfId="11338" xr:uid="{719F9579-9514-4434-8E10-8B33B74170F0}"/>
    <cellStyle name="40% - Dekorfärg3 13 2 2 2" xfId="11339" xr:uid="{9A303470-E95F-4779-8C3D-07273DEB19AC}"/>
    <cellStyle name="40% - Dekorfärg3 13 2 2 2 2" xfId="37879" xr:uid="{CE873BBD-A1E0-4E2D-9920-7EBDCBB58E61}"/>
    <cellStyle name="40% - Dekorfärg3 13 2 2 2_Apart tables" xfId="50145" xr:uid="{F49D8788-8434-49AF-B7D3-0536D30270A0}"/>
    <cellStyle name="40% - Dekorfärg3 13 2 2 3" xfId="37878" xr:uid="{F7631E6F-18E1-444B-B74F-7D87A3E49335}"/>
    <cellStyle name="40% - Dekorfärg3 13 2 2_3. Loans" xfId="11340" xr:uid="{1888DF83-3377-4F2E-AD5D-5CF50CE1C5D3}"/>
    <cellStyle name="40% - Dekorfärg3 13 2 3" xfId="11341" xr:uid="{FC630EF0-EEE4-4895-A9B2-8DAE9A7696FF}"/>
    <cellStyle name="40% - Dekorfärg3 13 2 3 2" xfId="37880" xr:uid="{0891CE14-8917-473D-BB11-CA341B36E787}"/>
    <cellStyle name="40% - Dekorfärg3 13 2 3_Apart tables" xfId="50146" xr:uid="{AD39C0F4-CF52-4F7E-86B9-782D1C76A976}"/>
    <cellStyle name="40% - Dekorfärg3 13 2 4" xfId="32108" xr:uid="{855D2CAE-923A-4204-9EFB-66991669604E}"/>
    <cellStyle name="40% - Dekorfärg3 13 2 5" xfId="37877" xr:uid="{B1117B9D-85FB-4E49-8171-CD78E32440FC}"/>
    <cellStyle name="40% - Dekorfärg3 13 2_3. Loans" xfId="11342" xr:uid="{0DF533A1-FE8B-4575-B16B-A6E890DE308D}"/>
    <cellStyle name="40% - Dekorfärg3 13 3" xfId="11343" xr:uid="{11EBDB84-EDBD-42AE-A72D-E5F2E34BDE79}"/>
    <cellStyle name="40% - Dekorfärg3 13 3 2" xfId="11344" xr:uid="{E8F01986-976A-4CED-870D-AA7CD88225B8}"/>
    <cellStyle name="40% - Dekorfärg3 13 3 2 2" xfId="37882" xr:uid="{C14EA26F-29FA-4E3C-96A2-26274834D28F}"/>
    <cellStyle name="40% - Dekorfärg3 13 3 2_Apart tables" xfId="50147" xr:uid="{E45629E7-8110-48F4-A861-13791BB1516F}"/>
    <cellStyle name="40% - Dekorfärg3 13 3 3" xfId="11345" xr:uid="{D8B85818-7385-46E0-8250-92CCB846A82D}"/>
    <cellStyle name="40% - Dekorfärg3 13 3 4" xfId="37881" xr:uid="{2C5E8FA2-6B84-44A5-A6CA-0C0E625BA012}"/>
    <cellStyle name="40% - Dekorfärg3 13 3_3. Loans" xfId="11346" xr:uid="{63910A03-C1B2-47EA-83E8-929D400D6392}"/>
    <cellStyle name="40% - Dekorfärg3 13 4" xfId="11347" xr:uid="{B3844C7A-477D-4000-A11D-230512B88098}"/>
    <cellStyle name="40% - Dekorfärg3 13 4 2" xfId="11348" xr:uid="{1C79E02D-E9B9-49DA-914A-D05A5AD3211A}"/>
    <cellStyle name="40% - Dekorfärg3 13 4 3" xfId="11349" xr:uid="{976E8930-E74A-4F7C-ADB1-0B05AFEF0423}"/>
    <cellStyle name="40% - Dekorfärg3 13 4 4" xfId="37883" xr:uid="{BE95093D-1E09-46EC-A06B-693E83208283}"/>
    <cellStyle name="40% - Dekorfärg3 13 4_3. Loans" xfId="11350" xr:uid="{BE266F47-38FE-4993-B818-6F344B52174A}"/>
    <cellStyle name="40% - Dekorfärg3 13 5" xfId="11351" xr:uid="{2DD62C0A-8F7E-4172-8315-9A58C8780325}"/>
    <cellStyle name="40% - Dekorfärg3 13 5 2" xfId="11352" xr:uid="{BF813A92-E127-44CC-8DE8-B68D47E22487}"/>
    <cellStyle name="40% - Dekorfärg3 13 5 3" xfId="11353" xr:uid="{587626D3-B851-44E6-AB4B-85FCF4E1D0C0}"/>
    <cellStyle name="40% - Dekorfärg3 13 5 4" xfId="37884" xr:uid="{EB830269-7272-413C-9E79-36D390A0163E}"/>
    <cellStyle name="40% - Dekorfärg3 13 5_3. Loans" xfId="11354" xr:uid="{E297A3DF-E2FF-47EC-8327-1997A396332C}"/>
    <cellStyle name="40% - Dekorfärg3 13 6" xfId="11355" xr:uid="{29F2ACFF-2FE8-462A-AB26-4AD28DAD7825}"/>
    <cellStyle name="40% - Dekorfärg3 13 6 2" xfId="11356" xr:uid="{30DBD502-7AE7-4BAE-90F6-79DF474587F0}"/>
    <cellStyle name="40% - Dekorfärg3 13 6 3" xfId="11357" xr:uid="{E0100A53-C22E-4E19-9177-97F8C943238B}"/>
    <cellStyle name="40% - Dekorfärg3 13 6 4" xfId="32109" xr:uid="{CF68C29C-94B2-42C1-8FD8-6F31960772BE}"/>
    <cellStyle name="40% - Dekorfärg3 13 6_EQL_AAL" xfId="31283" xr:uid="{F68D7918-5963-4C5D-A8BB-0B3136A69598}"/>
    <cellStyle name="40% - Dekorfärg3 13 7" xfId="11358" xr:uid="{A40F0BC7-4E76-4F9F-8A51-E2ED6A52A249}"/>
    <cellStyle name="40% - Dekorfärg3 13 7 2" xfId="11359" xr:uid="{42C80549-1633-4F93-AEB4-1A17B722A023}"/>
    <cellStyle name="40% - Dekorfärg3 13 7 3" xfId="11360" xr:uid="{88131A8E-651E-44A0-B977-181A12180523}"/>
    <cellStyle name="40% - Dekorfärg3 13 7_EQL_AAL" xfId="31284" xr:uid="{E90FFCA8-F1AF-4A9C-80F8-582B4AF506A1}"/>
    <cellStyle name="40% - Dekorfärg3 13 8" xfId="11361" xr:uid="{2BB99324-45E5-4AD2-B726-1B26ED8B171A}"/>
    <cellStyle name="40% - Dekorfärg3 13 9" xfId="11362" xr:uid="{8A388B7D-9717-4A40-8A01-EA1E095A0522}"/>
    <cellStyle name="40% - Dekorfärg3 13_3. Loans" xfId="11363" xr:uid="{097CF97A-E8C9-4147-B488-30AAD8CBE68D}"/>
    <cellStyle name="40% - Dekorfärg3 14" xfId="11364" xr:uid="{F7BDBB00-8B38-4DE7-80FE-B8D45BDCEF3B}"/>
    <cellStyle name="40% - Dekorfärg3 14 10" xfId="35138" xr:uid="{9EF35612-8470-41D2-B048-0641E65937F7}"/>
    <cellStyle name="40% - Dekorfärg3 14 2" xfId="11365" xr:uid="{798EE013-4E3B-4A7D-89FF-F4DA934A210D}"/>
    <cellStyle name="40% - Dekorfärg3 14 2 2" xfId="11366" xr:uid="{A31BDE21-52C7-425D-9900-AAE524791DE5}"/>
    <cellStyle name="40% - Dekorfärg3 14 2 2 2" xfId="11367" xr:uid="{845ED035-71A7-4A3F-86F2-3A1FF1E0BB0E}"/>
    <cellStyle name="40% - Dekorfärg3 14 2 2 2 2" xfId="37887" xr:uid="{87214FD4-D699-49A6-935B-D9849E773B80}"/>
    <cellStyle name="40% - Dekorfärg3 14 2 2 2_Apart tables" xfId="50148" xr:uid="{E7ACF0F6-C82D-489B-8F52-125539F9F1E0}"/>
    <cellStyle name="40% - Dekorfärg3 14 2 2 3" xfId="37886" xr:uid="{CFF82A53-EF9D-408D-9987-E94849A356BB}"/>
    <cellStyle name="40% - Dekorfärg3 14 2 2_3. Loans" xfId="11368" xr:uid="{2E34DF25-FC1C-472C-A2C5-C287498763D4}"/>
    <cellStyle name="40% - Dekorfärg3 14 2 3" xfId="11369" xr:uid="{55CB3646-7D90-4A80-832A-47661A822518}"/>
    <cellStyle name="40% - Dekorfärg3 14 2 3 2" xfId="37888" xr:uid="{8E6311B8-35E2-40DB-8419-ECE77A4237DA}"/>
    <cellStyle name="40% - Dekorfärg3 14 2 3_Apart tables" xfId="50149" xr:uid="{92BD4A73-DC10-4633-AA13-365C58AFCF9E}"/>
    <cellStyle name="40% - Dekorfärg3 14 2 4" xfId="32110" xr:uid="{61B5F023-0BF2-41E8-993C-A1D26A7B34C3}"/>
    <cellStyle name="40% - Dekorfärg3 14 2 5" xfId="37885" xr:uid="{DFBEE858-BA4D-40F0-BA37-FB49DCB29F9C}"/>
    <cellStyle name="40% - Dekorfärg3 14 2_3. Loans" xfId="11370" xr:uid="{5B2B873D-4952-4B32-9CA5-FE05624ED9F8}"/>
    <cellStyle name="40% - Dekorfärg3 14 3" xfId="11371" xr:uid="{94A15132-6A58-4277-B39B-FF7BED55688D}"/>
    <cellStyle name="40% - Dekorfärg3 14 3 2" xfId="11372" xr:uid="{FC1B640D-3B03-428D-8665-B117DBC15EAE}"/>
    <cellStyle name="40% - Dekorfärg3 14 3 2 2" xfId="37890" xr:uid="{F8F2F7A0-7617-4ED7-BCA8-19B6F2855F42}"/>
    <cellStyle name="40% - Dekorfärg3 14 3 2_Apart tables" xfId="50150" xr:uid="{2925D43F-62A4-4249-B823-2E36E6EF41BC}"/>
    <cellStyle name="40% - Dekorfärg3 14 3 3" xfId="11373" xr:uid="{E456EEE5-87D4-405B-90FF-1998FABD9C7D}"/>
    <cellStyle name="40% - Dekorfärg3 14 3 4" xfId="37889" xr:uid="{27DE0781-5AE0-4D17-898F-84A536B4739D}"/>
    <cellStyle name="40% - Dekorfärg3 14 3_3. Loans" xfId="11374" xr:uid="{4A8E2197-D1A1-4FE1-BF12-B22DF03F1F6A}"/>
    <cellStyle name="40% - Dekorfärg3 14 4" xfId="11375" xr:uid="{D972C681-B3C5-48CB-B167-CBA6F6BFDF59}"/>
    <cellStyle name="40% - Dekorfärg3 14 4 2" xfId="11376" xr:uid="{9E9699D7-AED8-4C1C-9292-97AAD22EB4AE}"/>
    <cellStyle name="40% - Dekorfärg3 14 4 3" xfId="11377" xr:uid="{C90E338E-324E-406C-AB88-29FCF4D28074}"/>
    <cellStyle name="40% - Dekorfärg3 14 4 4" xfId="37891" xr:uid="{6390AFE8-E1EF-4A4D-AD77-34D28B2B29F1}"/>
    <cellStyle name="40% - Dekorfärg3 14 4_3. Loans" xfId="11378" xr:uid="{129013E5-75A9-458E-AFCC-2C454F129E61}"/>
    <cellStyle name="40% - Dekorfärg3 14 5" xfId="11379" xr:uid="{944E6830-278F-4667-90F5-A99854BEFBB5}"/>
    <cellStyle name="40% - Dekorfärg3 14 5 2" xfId="11380" xr:uid="{781E5A97-6150-4DE1-8B2D-F740AFDD648F}"/>
    <cellStyle name="40% - Dekorfärg3 14 5 3" xfId="11381" xr:uid="{DBA99925-AC89-4A88-93E0-EB7B142B342E}"/>
    <cellStyle name="40% - Dekorfärg3 14 5 4" xfId="37892" xr:uid="{4EBD249D-937F-4E52-AD30-AEA00973EDED}"/>
    <cellStyle name="40% - Dekorfärg3 14 5_3. Loans" xfId="11382" xr:uid="{9D487AFE-3499-44ED-9671-6C742518EC1A}"/>
    <cellStyle name="40% - Dekorfärg3 14 6" xfId="11383" xr:uid="{AC9D0D7E-1728-4EF9-A39A-9F8F112B67DD}"/>
    <cellStyle name="40% - Dekorfärg3 14 6 2" xfId="11384" xr:uid="{CA08C233-45B8-45DA-9B75-32D7C1444956}"/>
    <cellStyle name="40% - Dekorfärg3 14 6 3" xfId="11385" xr:uid="{69CD392D-164C-4311-8A94-2B2B8EA9F343}"/>
    <cellStyle name="40% - Dekorfärg3 14 6 4" xfId="32111" xr:uid="{D06E4443-109E-42A9-A5B1-5A49B2313CE9}"/>
    <cellStyle name="40% - Dekorfärg3 14 6_EQL_AAL" xfId="31285" xr:uid="{71A05F97-6570-4D53-A8F1-FA0E3D2BD238}"/>
    <cellStyle name="40% - Dekorfärg3 14 7" xfId="11386" xr:uid="{B330C67F-6CA7-400A-95EC-7FAA58AB73AA}"/>
    <cellStyle name="40% - Dekorfärg3 14 7 2" xfId="11387" xr:uid="{282BA9B1-8045-42AB-AEC1-C83219D2B354}"/>
    <cellStyle name="40% - Dekorfärg3 14 7 3" xfId="11388" xr:uid="{19F45D76-7247-463C-97CC-DB1F7E490FA7}"/>
    <cellStyle name="40% - Dekorfärg3 14 7_EQL_AAL" xfId="31286" xr:uid="{1B11F79F-ECB0-4EDE-8C72-B647C7820443}"/>
    <cellStyle name="40% - Dekorfärg3 14 8" xfId="11389" xr:uid="{74E3995E-6EBF-4A1F-BA2B-2CA3A8A15592}"/>
    <cellStyle name="40% - Dekorfärg3 14 9" xfId="11390" xr:uid="{D0B2AF8B-D3AC-4A8D-98FD-4870328FAD5D}"/>
    <cellStyle name="40% - Dekorfärg3 14_3. Loans" xfId="11391" xr:uid="{4E6BD30D-26C0-496D-9CCE-22680843C0F6}"/>
    <cellStyle name="40% - Dekorfärg3 15" xfId="11392" xr:uid="{EDE43B9E-0B07-4CFA-A169-D17D138C45AD}"/>
    <cellStyle name="40% - Dekorfärg3 15 10" xfId="35139" xr:uid="{C4F91EDD-6765-4D0D-9F74-B226556FF8C7}"/>
    <cellStyle name="40% - Dekorfärg3 15 2" xfId="11393" xr:uid="{E184992A-73DA-4E40-AF48-6B037B3F2AF1}"/>
    <cellStyle name="40% - Dekorfärg3 15 2 2" xfId="11394" xr:uid="{CFEA90F4-39CE-424F-BFF1-BAA8309C84CE}"/>
    <cellStyle name="40% - Dekorfärg3 15 2 2 2" xfId="11395" xr:uid="{C5430081-1324-4CFF-A810-3B727CE31B83}"/>
    <cellStyle name="40% - Dekorfärg3 15 2 2 2 2" xfId="37895" xr:uid="{E238B1FC-810D-4897-9098-1C485A19D763}"/>
    <cellStyle name="40% - Dekorfärg3 15 2 2 2_Apart tables" xfId="50151" xr:uid="{D3DC4C92-83AC-4076-A61B-55E0ABA1D3F6}"/>
    <cellStyle name="40% - Dekorfärg3 15 2 2 3" xfId="37894" xr:uid="{9043DB21-36DF-4D68-858E-466E64E81EA1}"/>
    <cellStyle name="40% - Dekorfärg3 15 2 2_3. Loans" xfId="11396" xr:uid="{2897EDFB-7510-4DC0-8759-0E2F0AB48733}"/>
    <cellStyle name="40% - Dekorfärg3 15 2 3" xfId="11397" xr:uid="{FF9383B2-7836-493D-99D8-F5E5EE6A57DA}"/>
    <cellStyle name="40% - Dekorfärg3 15 2 3 2" xfId="37896" xr:uid="{C082C1B8-73FA-426F-B3F3-222C14FB0959}"/>
    <cellStyle name="40% - Dekorfärg3 15 2 3_Apart tables" xfId="50152" xr:uid="{D5F47586-A3F5-4D88-B408-CDD8D99BE055}"/>
    <cellStyle name="40% - Dekorfärg3 15 2 4" xfId="32112" xr:uid="{3D9C88C8-2ECF-49F5-BAFD-3E54F8CBEBD1}"/>
    <cellStyle name="40% - Dekorfärg3 15 2 5" xfId="37893" xr:uid="{4F0457B3-3C0E-48F4-A505-BA5C73F87924}"/>
    <cellStyle name="40% - Dekorfärg3 15 2_3. Loans" xfId="11398" xr:uid="{C6B4BD7A-774F-4F50-B6C2-8448942D1566}"/>
    <cellStyle name="40% - Dekorfärg3 15 3" xfId="11399" xr:uid="{F550F457-5B6B-48B9-8A14-95346EA5150D}"/>
    <cellStyle name="40% - Dekorfärg3 15 3 2" xfId="11400" xr:uid="{B2E79CA8-DA3B-4226-BCD8-190DC7FBBFF4}"/>
    <cellStyle name="40% - Dekorfärg3 15 3 2 2" xfId="37898" xr:uid="{AC12E26B-9B4E-4192-B28F-2B22111CFC6B}"/>
    <cellStyle name="40% - Dekorfärg3 15 3 2_Apart tables" xfId="50153" xr:uid="{0847B551-53A8-4E88-BE03-6B8F71494E28}"/>
    <cellStyle name="40% - Dekorfärg3 15 3 3" xfId="11401" xr:uid="{34E09EA7-E696-4365-8F1D-7B1C3B8CB93E}"/>
    <cellStyle name="40% - Dekorfärg3 15 3 4" xfId="37897" xr:uid="{796152FA-B0F8-4B73-A44E-C12BBC3CE14A}"/>
    <cellStyle name="40% - Dekorfärg3 15 3_3. Loans" xfId="11402" xr:uid="{ED95231B-7BC0-4D0A-8477-7A7D82CF51D7}"/>
    <cellStyle name="40% - Dekorfärg3 15 4" xfId="11403" xr:uid="{6A7B921C-D735-49BD-81B5-479C71794441}"/>
    <cellStyle name="40% - Dekorfärg3 15 4 2" xfId="11404" xr:uid="{44A8476A-1B33-4004-AD2C-0C4B0A5735C5}"/>
    <cellStyle name="40% - Dekorfärg3 15 4 3" xfId="11405" xr:uid="{DF72096C-83ED-4F0B-A3B6-BB76A124516C}"/>
    <cellStyle name="40% - Dekorfärg3 15 4 4" xfId="37899" xr:uid="{44FB0F5A-F413-4135-8A9C-B6DF91BF8ECD}"/>
    <cellStyle name="40% - Dekorfärg3 15 4_3. Loans" xfId="11406" xr:uid="{5DB9E9DD-36FE-4845-9EA5-CEF3727032A1}"/>
    <cellStyle name="40% - Dekorfärg3 15 5" xfId="11407" xr:uid="{EB066B9C-1543-4072-A184-BEB6C2787DC4}"/>
    <cellStyle name="40% - Dekorfärg3 15 5 2" xfId="11408" xr:uid="{67C73D5B-595F-4570-84D9-CDCBFD6DF14D}"/>
    <cellStyle name="40% - Dekorfärg3 15 5 3" xfId="11409" xr:uid="{5B8DF0A5-BCFE-416A-AE87-9DDE48D9A7B2}"/>
    <cellStyle name="40% - Dekorfärg3 15 5 4" xfId="37900" xr:uid="{208291F7-901B-4CBE-8516-FD16A2995FE6}"/>
    <cellStyle name="40% - Dekorfärg3 15 5_3. Loans" xfId="11410" xr:uid="{C5A8AC8A-DAFF-463B-BEF4-21C814132CC2}"/>
    <cellStyle name="40% - Dekorfärg3 15 6" xfId="11411" xr:uid="{E767B80A-4664-45C9-B50C-F3C8D5BD96D3}"/>
    <cellStyle name="40% - Dekorfärg3 15 6 2" xfId="11412" xr:uid="{5F347F61-95D1-4DF0-835A-AB95C271AFB2}"/>
    <cellStyle name="40% - Dekorfärg3 15 6 3" xfId="11413" xr:uid="{E966EE62-9C0F-4B10-8312-F6CDE6E947A3}"/>
    <cellStyle name="40% - Dekorfärg3 15 6 4" xfId="32113" xr:uid="{35AE2DF8-F309-4BDE-9D81-852B071D8A7C}"/>
    <cellStyle name="40% - Dekorfärg3 15 6_EQL_AAL" xfId="31287" xr:uid="{FADDB1D5-D266-4C3D-AFFF-E8F389AC81F5}"/>
    <cellStyle name="40% - Dekorfärg3 15 7" xfId="11414" xr:uid="{70DF79AF-6C57-4C44-8C79-E4B66DD7D599}"/>
    <cellStyle name="40% - Dekorfärg3 15 7 2" xfId="11415" xr:uid="{51D4AE72-A3DF-4E64-A0C1-89EEA76940AE}"/>
    <cellStyle name="40% - Dekorfärg3 15 7 3" xfId="11416" xr:uid="{E2EAD4B3-B46D-405E-A9C6-CB8C3974391F}"/>
    <cellStyle name="40% - Dekorfärg3 15 7_EQL_AAL" xfId="31288" xr:uid="{368AEA5C-5003-4DCF-871E-28D15E17A3F7}"/>
    <cellStyle name="40% - Dekorfärg3 15 8" xfId="11417" xr:uid="{CC3CAF12-697C-47A7-91FE-2B3BE44D96A0}"/>
    <cellStyle name="40% - Dekorfärg3 15 9" xfId="11418" xr:uid="{2BE7C09D-4EC1-441D-86B5-20C603A2E2FD}"/>
    <cellStyle name="40% - Dekorfärg3 15_3. Loans" xfId="11419" xr:uid="{7E1047A9-4D5A-42E8-9FDB-2B18ABE4BE42}"/>
    <cellStyle name="40% - Dekorfärg3 16" xfId="11420" xr:uid="{5DF5C5FE-75BF-4A36-8A75-4A3A36CBC19F}"/>
    <cellStyle name="40% - Dekorfärg3 16 10" xfId="35140" xr:uid="{DCC00043-CDE3-4162-A554-A4525A3C52B3}"/>
    <cellStyle name="40% - Dekorfärg3 16 2" xfId="11421" xr:uid="{9BE115CC-933A-49B6-B518-2DB82E56ED28}"/>
    <cellStyle name="40% - Dekorfärg3 16 2 2" xfId="11422" xr:uid="{140A93A0-665F-48E7-86FB-1DF4FF6D5B9D}"/>
    <cellStyle name="40% - Dekorfärg3 16 2 2 2" xfId="11423" xr:uid="{3FF18433-6256-4028-BB0D-5953273906E2}"/>
    <cellStyle name="40% - Dekorfärg3 16 2 2 2 2" xfId="37903" xr:uid="{B1EF370A-AA0C-4163-93EF-5EEF3DD645F5}"/>
    <cellStyle name="40% - Dekorfärg3 16 2 2 2_Apart tables" xfId="50154" xr:uid="{90E9EB66-73CC-4687-B4C6-E582D2157C8E}"/>
    <cellStyle name="40% - Dekorfärg3 16 2 2 3" xfId="37902" xr:uid="{8EE6683E-A7DD-4F09-B23F-48CF21F70AC2}"/>
    <cellStyle name="40% - Dekorfärg3 16 2 2_3. Loans" xfId="11424" xr:uid="{35E4C4CE-E1F3-4F19-AFAA-954E288C1E5A}"/>
    <cellStyle name="40% - Dekorfärg3 16 2 3" xfId="11425" xr:uid="{F8EC139F-BA8D-43FC-960F-C5D8C415C27E}"/>
    <cellStyle name="40% - Dekorfärg3 16 2 3 2" xfId="37904" xr:uid="{B9A38443-38A0-4FE8-BA96-5E110CB7CDE0}"/>
    <cellStyle name="40% - Dekorfärg3 16 2 3_Apart tables" xfId="50155" xr:uid="{F1C32329-C24A-4CC7-BC10-A7E155C03D47}"/>
    <cellStyle name="40% - Dekorfärg3 16 2 4" xfId="32114" xr:uid="{1DA74A10-D4ED-44A5-9193-AC8DD0EB122C}"/>
    <cellStyle name="40% - Dekorfärg3 16 2 5" xfId="37901" xr:uid="{A3A119BC-66FC-41FF-BF2B-BDA745288277}"/>
    <cellStyle name="40% - Dekorfärg3 16 2_3. Loans" xfId="11426" xr:uid="{4AA91F0B-3C58-449E-9C04-C004B85634E0}"/>
    <cellStyle name="40% - Dekorfärg3 16 3" xfId="11427" xr:uid="{2DFA0285-E735-4522-B629-92F0DE4D63D0}"/>
    <cellStyle name="40% - Dekorfärg3 16 3 2" xfId="11428" xr:uid="{E0F0D246-6033-4AF5-896C-28AD5BC0A5D1}"/>
    <cellStyle name="40% - Dekorfärg3 16 3 2 2" xfId="37906" xr:uid="{3F85BB53-0A5A-4F40-B9BD-84D67EAF1050}"/>
    <cellStyle name="40% - Dekorfärg3 16 3 2_Apart tables" xfId="50156" xr:uid="{CA68F647-7A66-4C44-BD85-73FD7B6E919F}"/>
    <cellStyle name="40% - Dekorfärg3 16 3 3" xfId="11429" xr:uid="{D9098DA5-C6D8-46C2-829F-A04A4810421A}"/>
    <cellStyle name="40% - Dekorfärg3 16 3 4" xfId="37905" xr:uid="{3D107D8C-9187-4A38-8A52-9D4C9DBEE25F}"/>
    <cellStyle name="40% - Dekorfärg3 16 3_3. Loans" xfId="11430" xr:uid="{FFCD96B9-9F39-4853-B40B-290EF81E43D6}"/>
    <cellStyle name="40% - Dekorfärg3 16 4" xfId="11431" xr:uid="{10D8E146-23DF-437E-839F-4BAC9A30F323}"/>
    <cellStyle name="40% - Dekorfärg3 16 4 2" xfId="11432" xr:uid="{DC374C1A-148C-4882-961F-42071368A59F}"/>
    <cellStyle name="40% - Dekorfärg3 16 4 3" xfId="11433" xr:uid="{E4710033-864A-4811-AD87-5A557679BF9F}"/>
    <cellStyle name="40% - Dekorfärg3 16 4 4" xfId="37907" xr:uid="{F2680106-6CC7-46E1-B8D5-F0A79988E49A}"/>
    <cellStyle name="40% - Dekorfärg3 16 4_3. Loans" xfId="11434" xr:uid="{6282043B-F9DC-461B-900D-494999FD35AF}"/>
    <cellStyle name="40% - Dekorfärg3 16 5" xfId="11435" xr:uid="{388924EF-F090-4CE6-A946-2809B7B3D819}"/>
    <cellStyle name="40% - Dekorfärg3 16 5 2" xfId="11436" xr:uid="{CEF091A8-AB58-46A7-BB90-7C8C9BDE2AB0}"/>
    <cellStyle name="40% - Dekorfärg3 16 5 3" xfId="11437" xr:uid="{80F130DA-1E01-4B6F-8C34-035078D1D2D4}"/>
    <cellStyle name="40% - Dekorfärg3 16 5 4" xfId="37908" xr:uid="{0BDE3503-081D-4A74-9B71-BB60139189DA}"/>
    <cellStyle name="40% - Dekorfärg3 16 5_3. Loans" xfId="11438" xr:uid="{B32C4713-E2B5-47A9-800C-BE68807D7D77}"/>
    <cellStyle name="40% - Dekorfärg3 16 6" xfId="11439" xr:uid="{24C08701-8295-4BF9-9172-ABE7F789C0CD}"/>
    <cellStyle name="40% - Dekorfärg3 16 6 2" xfId="11440" xr:uid="{860A37D2-3AE2-471E-A16B-28A67B815C1A}"/>
    <cellStyle name="40% - Dekorfärg3 16 6 3" xfId="11441" xr:uid="{5E9D2778-92D3-47E1-BE7A-14AB30A6F30C}"/>
    <cellStyle name="40% - Dekorfärg3 16 6 4" xfId="32115" xr:uid="{12282DDB-077E-40BA-9930-1DD595014E75}"/>
    <cellStyle name="40% - Dekorfärg3 16 6_EQL_AAL" xfId="31289" xr:uid="{C63EA82B-026C-4535-A49D-7EA7DFB0B56B}"/>
    <cellStyle name="40% - Dekorfärg3 16 7" xfId="11442" xr:uid="{FC3ABCC0-CF09-4D7A-8A23-69CEB2581BDB}"/>
    <cellStyle name="40% - Dekorfärg3 16 7 2" xfId="11443" xr:uid="{0E876764-2836-4970-9A5E-FD79AB5C83DA}"/>
    <cellStyle name="40% - Dekorfärg3 16 7 3" xfId="11444" xr:uid="{7ECCD1B2-2CA8-47FE-A0A6-47E7FBB61AC3}"/>
    <cellStyle name="40% - Dekorfärg3 16 7_EQL_AAL" xfId="31290" xr:uid="{5D6BB957-B923-4E56-BEA0-C17AD69071D4}"/>
    <cellStyle name="40% - Dekorfärg3 16 8" xfId="11445" xr:uid="{F13CACA6-13E8-46D7-B3A1-0C9E9B08C925}"/>
    <cellStyle name="40% - Dekorfärg3 16 9" xfId="11446" xr:uid="{6C0318D6-F3D1-47BA-8DA8-3344D2280A8F}"/>
    <cellStyle name="40% - Dekorfärg3 16_3. Loans" xfId="11447" xr:uid="{6565B3E7-5FE4-451E-8152-3BE0036B5133}"/>
    <cellStyle name="40% - Dekorfärg3 17" xfId="11448" xr:uid="{B9E2F40D-CB7A-4F2D-9D63-1A80A2FB2BCA}"/>
    <cellStyle name="40% - Dekorfärg3 17 10" xfId="35141" xr:uid="{4163E39F-EF26-406C-9D3F-E57E4728B7A9}"/>
    <cellStyle name="40% - Dekorfärg3 17 2" xfId="11449" xr:uid="{2E93F9F8-657B-4055-BDA0-A90F2CF3A59D}"/>
    <cellStyle name="40% - Dekorfärg3 17 2 2" xfId="11450" xr:uid="{E104B10B-3FFB-4F12-BE3E-C0C445C1A4F2}"/>
    <cellStyle name="40% - Dekorfärg3 17 2 2 2" xfId="11451" xr:uid="{5C42537A-72FD-47D0-8C8C-5C0930100A07}"/>
    <cellStyle name="40% - Dekorfärg3 17 2 2 2 2" xfId="37911" xr:uid="{57AAD10E-F5FE-4F92-A7AD-322095158415}"/>
    <cellStyle name="40% - Dekorfärg3 17 2 2 2_Apart tables" xfId="50157" xr:uid="{DC575F29-3462-4D5E-AEFF-841AEF332876}"/>
    <cellStyle name="40% - Dekorfärg3 17 2 2 3" xfId="37910" xr:uid="{87F62844-C40B-4EED-8531-00D59FA04ACB}"/>
    <cellStyle name="40% - Dekorfärg3 17 2 2_3. Loans" xfId="11452" xr:uid="{C5B2F56D-32AE-48A7-8BAC-CF887714B26E}"/>
    <cellStyle name="40% - Dekorfärg3 17 2 3" xfId="11453" xr:uid="{AEA193AA-8BE8-4F8D-861C-C0E7F81455CA}"/>
    <cellStyle name="40% - Dekorfärg3 17 2 3 2" xfId="37912" xr:uid="{FC0D42C0-7E00-418B-B7D2-F9DEB9E890E0}"/>
    <cellStyle name="40% - Dekorfärg3 17 2 3_Apart tables" xfId="50158" xr:uid="{7227065A-5256-495E-B71E-AC3E6577C17D}"/>
    <cellStyle name="40% - Dekorfärg3 17 2 4" xfId="32116" xr:uid="{A2E079DF-3E45-4F23-9277-646EF46213C3}"/>
    <cellStyle name="40% - Dekorfärg3 17 2 5" xfId="37909" xr:uid="{211DF0A0-012D-4B84-9F91-17EEC7AE37BB}"/>
    <cellStyle name="40% - Dekorfärg3 17 2_3. Loans" xfId="11454" xr:uid="{09D2A081-92B5-406C-B087-2F75DAE1963E}"/>
    <cellStyle name="40% - Dekorfärg3 17 3" xfId="11455" xr:uid="{ED1402B5-F8A0-43E2-920F-106AEC54184B}"/>
    <cellStyle name="40% - Dekorfärg3 17 3 2" xfId="11456" xr:uid="{2DF665E7-A930-4DAA-A36E-A1C0728B3A97}"/>
    <cellStyle name="40% - Dekorfärg3 17 3 2 2" xfId="37914" xr:uid="{101EB712-B5A5-46AF-AE08-CBB0323A6B1E}"/>
    <cellStyle name="40% - Dekorfärg3 17 3 2_Apart tables" xfId="50159" xr:uid="{C7570226-BB21-4CCB-A6FF-61EF868E2A45}"/>
    <cellStyle name="40% - Dekorfärg3 17 3 3" xfId="11457" xr:uid="{E9E223F2-41A1-46FF-B424-5E4BE9A57574}"/>
    <cellStyle name="40% - Dekorfärg3 17 3 4" xfId="37913" xr:uid="{0A4555F6-AD08-4525-9912-4660D84C7F33}"/>
    <cellStyle name="40% - Dekorfärg3 17 3_3. Loans" xfId="11458" xr:uid="{D2166742-AA49-462D-AA22-A80E72E3241F}"/>
    <cellStyle name="40% - Dekorfärg3 17 4" xfId="11459" xr:uid="{86641E24-5D06-4300-9414-DA35C88A4B33}"/>
    <cellStyle name="40% - Dekorfärg3 17 4 2" xfId="11460" xr:uid="{1EE3EE61-5360-4F75-A7BF-E00101830AC6}"/>
    <cellStyle name="40% - Dekorfärg3 17 4 3" xfId="11461" xr:uid="{A7E51483-088D-46A9-85E2-CC5344A191E5}"/>
    <cellStyle name="40% - Dekorfärg3 17 4 4" xfId="37915" xr:uid="{AD03A38E-6AEC-4B8A-9D2D-03D3832BE119}"/>
    <cellStyle name="40% - Dekorfärg3 17 4_3. Loans" xfId="11462" xr:uid="{DAECF38A-FC37-4DBD-B883-0CA1ABDAFD46}"/>
    <cellStyle name="40% - Dekorfärg3 17 5" xfId="11463" xr:uid="{854F5BF1-309F-4EC3-A17B-3329437721BE}"/>
    <cellStyle name="40% - Dekorfärg3 17 5 2" xfId="11464" xr:uid="{4A33FFAE-EA43-42B7-AEC7-48ECDFCB3D41}"/>
    <cellStyle name="40% - Dekorfärg3 17 5 3" xfId="11465" xr:uid="{84302280-D19B-442D-B795-AAFCCD8E38C1}"/>
    <cellStyle name="40% - Dekorfärg3 17 5 4" xfId="37916" xr:uid="{85A34DF3-E5D4-406F-8DA5-CDB29A9F37DA}"/>
    <cellStyle name="40% - Dekorfärg3 17 5_3. Loans" xfId="11466" xr:uid="{063C59C4-6D6A-4563-8C20-28849CBEA183}"/>
    <cellStyle name="40% - Dekorfärg3 17 6" xfId="11467" xr:uid="{C6318C04-A6A6-41B6-A8A2-D54425385D06}"/>
    <cellStyle name="40% - Dekorfärg3 17 6 2" xfId="11468" xr:uid="{FCD83EE3-6D6C-4CC3-8175-DB0D0A534FCE}"/>
    <cellStyle name="40% - Dekorfärg3 17 6 3" xfId="11469" xr:uid="{BCA0D3A0-D6B4-4C9B-BF17-F54BE79D57BE}"/>
    <cellStyle name="40% - Dekorfärg3 17 6 4" xfId="32117" xr:uid="{45C51146-7842-4979-9E6A-5CD78D79743C}"/>
    <cellStyle name="40% - Dekorfärg3 17 6_EQL_AAL" xfId="31291" xr:uid="{938E6C45-798F-48F9-AC4E-050DEE0BF248}"/>
    <cellStyle name="40% - Dekorfärg3 17 7" xfId="11470" xr:uid="{5485D990-046D-442F-A447-6228DDF66DE3}"/>
    <cellStyle name="40% - Dekorfärg3 17 7 2" xfId="11471" xr:uid="{58196C9B-E616-49A3-B956-83C710360E5C}"/>
    <cellStyle name="40% - Dekorfärg3 17 7 3" xfId="11472" xr:uid="{85E9A39C-2E58-4B61-920F-28926A80117B}"/>
    <cellStyle name="40% - Dekorfärg3 17 7_EQL_AAL" xfId="31292" xr:uid="{25EB03EB-1FAF-4E2B-8269-29512982A53C}"/>
    <cellStyle name="40% - Dekorfärg3 17 8" xfId="11473" xr:uid="{E9451BB0-2B20-4916-8D6C-99BFF21DA220}"/>
    <cellStyle name="40% - Dekorfärg3 17 9" xfId="11474" xr:uid="{057F4324-6BBA-4879-AEB2-BA95E1149D05}"/>
    <cellStyle name="40% - Dekorfärg3 17_3. Loans" xfId="11475" xr:uid="{F397FFDC-5A17-4FFA-A0C8-AD926D07D431}"/>
    <cellStyle name="40% - Dekorfärg3 18" xfId="11476" xr:uid="{D85824EB-40A0-4FDE-882C-25F7B9D0E485}"/>
    <cellStyle name="40% - Dekorfärg3 18 10" xfId="35142" xr:uid="{32B16429-CF40-44C1-93A2-C8329DA0FFC0}"/>
    <cellStyle name="40% - Dekorfärg3 18 2" xfId="11477" xr:uid="{F1677976-E667-4721-B370-B11036A8AD48}"/>
    <cellStyle name="40% - Dekorfärg3 18 2 2" xfId="11478" xr:uid="{236404FE-AF8B-401D-B927-BE041CF27378}"/>
    <cellStyle name="40% - Dekorfärg3 18 2 2 2" xfId="11479" xr:uid="{1C62F713-FF4F-4422-9A25-40D9ADFA96B7}"/>
    <cellStyle name="40% - Dekorfärg3 18 2 2 2 2" xfId="37919" xr:uid="{E69050D0-7AFD-4553-9184-C7BF8476EEC9}"/>
    <cellStyle name="40% - Dekorfärg3 18 2 2 2_Apart tables" xfId="50160" xr:uid="{A9E5A130-52B5-418F-AF12-B6A055E27DBD}"/>
    <cellStyle name="40% - Dekorfärg3 18 2 2 3" xfId="37918" xr:uid="{9AE4C6ED-4A97-44DD-90C1-1B30A7194D81}"/>
    <cellStyle name="40% - Dekorfärg3 18 2 2_3. Loans" xfId="11480" xr:uid="{21EDEFD9-28AB-42B6-98D6-ABC31721F1C8}"/>
    <cellStyle name="40% - Dekorfärg3 18 2 3" xfId="11481" xr:uid="{D6B6B0FA-B79C-49DA-928A-B2C11ACAD221}"/>
    <cellStyle name="40% - Dekorfärg3 18 2 3 2" xfId="37920" xr:uid="{793CDAA1-3167-4036-89FD-421299D2E2D1}"/>
    <cellStyle name="40% - Dekorfärg3 18 2 3_Apart tables" xfId="50161" xr:uid="{614EE301-BC5C-408A-8413-9D10BA882DB4}"/>
    <cellStyle name="40% - Dekorfärg3 18 2 4" xfId="32118" xr:uid="{C7A0503F-37B3-4D15-B7A7-E78E21462D0C}"/>
    <cellStyle name="40% - Dekorfärg3 18 2 5" xfId="37917" xr:uid="{E6DCBE29-C869-4DEB-AEC4-7177EB44C402}"/>
    <cellStyle name="40% - Dekorfärg3 18 2_3. Loans" xfId="11482" xr:uid="{1B37A68D-C63D-43BF-949F-1E45CEB9E5CA}"/>
    <cellStyle name="40% - Dekorfärg3 18 3" xfId="11483" xr:uid="{C3249D65-EA47-4857-9653-F2909D4AFF93}"/>
    <cellStyle name="40% - Dekorfärg3 18 3 2" xfId="11484" xr:uid="{80670A11-C9E5-489A-BE8C-25570FB9013D}"/>
    <cellStyle name="40% - Dekorfärg3 18 3 2 2" xfId="37922" xr:uid="{11C353E9-3401-423B-9F95-05BAEA22C2F6}"/>
    <cellStyle name="40% - Dekorfärg3 18 3 2_Apart tables" xfId="50162" xr:uid="{C8D98D59-240C-45D7-9A19-F9DB201D94E5}"/>
    <cellStyle name="40% - Dekorfärg3 18 3 3" xfId="11485" xr:uid="{268E3225-7EB6-40FD-BD3C-AB1B93BA259E}"/>
    <cellStyle name="40% - Dekorfärg3 18 3 4" xfId="37921" xr:uid="{0CD91635-A811-426E-A6A7-3B06D9885647}"/>
    <cellStyle name="40% - Dekorfärg3 18 3_3. Loans" xfId="11486" xr:uid="{9D27D6D5-F5F0-4B1E-8A55-2731D2AB89F7}"/>
    <cellStyle name="40% - Dekorfärg3 18 4" xfId="11487" xr:uid="{D0206C25-5FA8-43C5-BF03-8D001001AD2C}"/>
    <cellStyle name="40% - Dekorfärg3 18 4 2" xfId="11488" xr:uid="{6DBF5155-167C-4F05-A562-895D600057A7}"/>
    <cellStyle name="40% - Dekorfärg3 18 4 3" xfId="11489" xr:uid="{2A5B24F1-264A-4DAF-A75A-DBEEE55FD6B9}"/>
    <cellStyle name="40% - Dekorfärg3 18 4 4" xfId="37923" xr:uid="{6FCA3664-4FE1-4610-8069-2B0FCE0B4A53}"/>
    <cellStyle name="40% - Dekorfärg3 18 4_3. Loans" xfId="11490" xr:uid="{BDA8BC61-060E-46BA-AD11-1C7C051EBB8F}"/>
    <cellStyle name="40% - Dekorfärg3 18 5" xfId="11491" xr:uid="{87CA7A8E-44AD-4FFE-B8A2-0C71732261A5}"/>
    <cellStyle name="40% - Dekorfärg3 18 5 2" xfId="11492" xr:uid="{D6D579B3-1D4D-49C9-A6D5-496D8604FC55}"/>
    <cellStyle name="40% - Dekorfärg3 18 5 3" xfId="11493" xr:uid="{76624F2C-C847-4F98-9964-E48FE5EA13DD}"/>
    <cellStyle name="40% - Dekorfärg3 18 5 4" xfId="37924" xr:uid="{6CA6831A-F359-4149-B117-3915EC74E34A}"/>
    <cellStyle name="40% - Dekorfärg3 18 5_3. Loans" xfId="11494" xr:uid="{0F7B9EE6-3990-41BF-992C-BAE4E92F648D}"/>
    <cellStyle name="40% - Dekorfärg3 18 6" xfId="11495" xr:uid="{68EC266A-9354-4A0C-9CD1-8897CA01E264}"/>
    <cellStyle name="40% - Dekorfärg3 18 6 2" xfId="11496" xr:uid="{6396E7D2-A883-46A2-B9A9-28A901C1EDA5}"/>
    <cellStyle name="40% - Dekorfärg3 18 6 3" xfId="11497" xr:uid="{FA219AD8-2946-45E3-A305-5CF69ECD3847}"/>
    <cellStyle name="40% - Dekorfärg3 18 6 4" xfId="32119" xr:uid="{899B2551-629A-42E6-B7C0-0EC8F4039F5A}"/>
    <cellStyle name="40% - Dekorfärg3 18 6_EQL_AAL" xfId="31293" xr:uid="{A88D4182-57BE-4F8D-9052-0346A52B2CF1}"/>
    <cellStyle name="40% - Dekorfärg3 18 7" xfId="11498" xr:uid="{E5E27FE0-9DF3-4BA7-9259-DA39649F4D97}"/>
    <cellStyle name="40% - Dekorfärg3 18 7 2" xfId="11499" xr:uid="{6B91E912-858A-497D-ABE8-5E3D75A7B1E6}"/>
    <cellStyle name="40% - Dekorfärg3 18 7 3" xfId="11500" xr:uid="{F0178AA9-30FC-4505-A56D-FE44AF7FEC32}"/>
    <cellStyle name="40% - Dekorfärg3 18 7_EQL_AAL" xfId="31294" xr:uid="{3FB52BEE-6D42-4066-AF09-C65D42DCA103}"/>
    <cellStyle name="40% - Dekorfärg3 18 8" xfId="11501" xr:uid="{4C458E7F-A16A-4B49-B403-ACBFB2466FEE}"/>
    <cellStyle name="40% - Dekorfärg3 18 9" xfId="11502" xr:uid="{19E4CDF1-2E61-40CD-898C-FE408D1CAE0A}"/>
    <cellStyle name="40% - Dekorfärg3 18_3. Loans" xfId="11503" xr:uid="{E0C79C51-6CAA-40CF-90BD-C67224B30105}"/>
    <cellStyle name="40% - Dekorfärg3 19" xfId="11504" xr:uid="{4B51A60C-9F32-4001-8556-A009D8448195}"/>
    <cellStyle name="40% - Dekorfärg3 19 10" xfId="35143" xr:uid="{AC864B64-DD10-4C97-84BD-7DA10C3459E9}"/>
    <cellStyle name="40% - Dekorfärg3 19 2" xfId="11505" xr:uid="{3EA9E706-6FC8-4BBD-A6A9-5B320E272137}"/>
    <cellStyle name="40% - Dekorfärg3 19 2 2" xfId="11506" xr:uid="{090CC9F5-5BB1-4B8A-A1E0-4DB8A6D1AF49}"/>
    <cellStyle name="40% - Dekorfärg3 19 2 2 2" xfId="11507" xr:uid="{4E9977F1-6826-4594-8A4B-485BE95E1DE4}"/>
    <cellStyle name="40% - Dekorfärg3 19 2 2 2 2" xfId="37927" xr:uid="{9E66570C-F817-4C8A-8AD5-EF5B457A7549}"/>
    <cellStyle name="40% - Dekorfärg3 19 2 2 2_Apart tables" xfId="50163" xr:uid="{B2CEF886-A87A-4C70-8387-6F7B158ABFAC}"/>
    <cellStyle name="40% - Dekorfärg3 19 2 2 3" xfId="37926" xr:uid="{38DEB5F0-D94B-4DF9-B382-B0A1825FB635}"/>
    <cellStyle name="40% - Dekorfärg3 19 2 2_3. Loans" xfId="11508" xr:uid="{DD841E02-ADCA-452D-8671-C0E77EEF7C9E}"/>
    <cellStyle name="40% - Dekorfärg3 19 2 3" xfId="11509" xr:uid="{0B33027F-264E-4060-9C36-F2FEAC73159D}"/>
    <cellStyle name="40% - Dekorfärg3 19 2 3 2" xfId="37928" xr:uid="{46909EB4-4DFF-4075-83B3-F3B795F052A4}"/>
    <cellStyle name="40% - Dekorfärg3 19 2 3_Apart tables" xfId="50164" xr:uid="{1137F937-6392-4DBD-8EF0-9CAC2306CD60}"/>
    <cellStyle name="40% - Dekorfärg3 19 2 4" xfId="32120" xr:uid="{0D117CF9-6C49-4FA4-90D0-FA96549DD4A7}"/>
    <cellStyle name="40% - Dekorfärg3 19 2 5" xfId="37925" xr:uid="{149BF873-B498-479E-AF17-C7CB6AACF4CD}"/>
    <cellStyle name="40% - Dekorfärg3 19 2_3. Loans" xfId="11510" xr:uid="{3FE28064-BBDC-4582-8D19-D110DC228931}"/>
    <cellStyle name="40% - Dekorfärg3 19 3" xfId="11511" xr:uid="{AC599F90-4149-4C9F-A0DF-C24DC8578396}"/>
    <cellStyle name="40% - Dekorfärg3 19 3 2" xfId="11512" xr:uid="{62D77185-BFDE-4208-9EF6-B7A3AFD5FCCB}"/>
    <cellStyle name="40% - Dekorfärg3 19 3 2 2" xfId="37930" xr:uid="{058F33A6-E9F7-42CB-A319-C13FFBC183A8}"/>
    <cellStyle name="40% - Dekorfärg3 19 3 2_Apart tables" xfId="50165" xr:uid="{D4598594-03DA-433A-9FE7-0D9783484AF2}"/>
    <cellStyle name="40% - Dekorfärg3 19 3 3" xfId="11513" xr:uid="{8459926F-C554-416A-A2AD-C3A9CDA8C53C}"/>
    <cellStyle name="40% - Dekorfärg3 19 3 4" xfId="37929" xr:uid="{4186F125-064A-4636-A856-18CE056F5E71}"/>
    <cellStyle name="40% - Dekorfärg3 19 3_3. Loans" xfId="11514" xr:uid="{FA61C827-8303-40B1-AFB5-DC14F2B87161}"/>
    <cellStyle name="40% - Dekorfärg3 19 4" xfId="11515" xr:uid="{D2F06A05-5EAA-40A9-8E18-2E6F53F6004A}"/>
    <cellStyle name="40% - Dekorfärg3 19 4 2" xfId="11516" xr:uid="{905DEECE-512F-4A27-B5D7-A2A9D93A289B}"/>
    <cellStyle name="40% - Dekorfärg3 19 4 3" xfId="11517" xr:uid="{44A30082-8B22-435D-B301-F1FD93C40E8D}"/>
    <cellStyle name="40% - Dekorfärg3 19 4 4" xfId="37931" xr:uid="{A619C66A-03F6-472B-88B4-5B1F5EF38663}"/>
    <cellStyle name="40% - Dekorfärg3 19 4_3. Loans" xfId="11518" xr:uid="{1CDE4AB3-231E-4790-AA01-2A55D9F52565}"/>
    <cellStyle name="40% - Dekorfärg3 19 5" xfId="11519" xr:uid="{451A2C2F-47BF-42A3-93CB-8F8DF7F31FBF}"/>
    <cellStyle name="40% - Dekorfärg3 19 5 2" xfId="11520" xr:uid="{B33845D6-823D-4634-8A0A-562705F90AF5}"/>
    <cellStyle name="40% - Dekorfärg3 19 5 3" xfId="11521" xr:uid="{7B59F425-78CB-4137-9B51-1F7BD52803B0}"/>
    <cellStyle name="40% - Dekorfärg3 19 5 4" xfId="37932" xr:uid="{EB9DDF86-B2C5-49BF-9671-8000D34A4B63}"/>
    <cellStyle name="40% - Dekorfärg3 19 5_3. Loans" xfId="11522" xr:uid="{B785CAD6-05A4-4DA2-BE2A-D3FC67A579E1}"/>
    <cellStyle name="40% - Dekorfärg3 19 6" xfId="11523" xr:uid="{AFABEFA6-89E2-4D43-BEE9-1AF9497E17BF}"/>
    <cellStyle name="40% - Dekorfärg3 19 6 2" xfId="11524" xr:uid="{38336715-E9B3-4B0E-88F1-2FEA1C4D045C}"/>
    <cellStyle name="40% - Dekorfärg3 19 6 3" xfId="11525" xr:uid="{93B4AAEC-41DC-4B29-A8A1-231F7C922E42}"/>
    <cellStyle name="40% - Dekorfärg3 19 6 4" xfId="32121" xr:uid="{D769463A-F923-415C-A9AA-CC794145CF96}"/>
    <cellStyle name="40% - Dekorfärg3 19 6_EQL_AAL" xfId="31295" xr:uid="{1F023AFE-8478-400F-9CF2-45F06DD42E2F}"/>
    <cellStyle name="40% - Dekorfärg3 19 7" xfId="11526" xr:uid="{21E45CF5-D0D9-45FD-847E-9B0392FEE25B}"/>
    <cellStyle name="40% - Dekorfärg3 19 7 2" xfId="11527" xr:uid="{26CA33D6-4D93-4045-9836-51F437E071CF}"/>
    <cellStyle name="40% - Dekorfärg3 19 7 3" xfId="11528" xr:uid="{AED06B06-26EC-428B-B528-BB92F18D1F2E}"/>
    <cellStyle name="40% - Dekorfärg3 19 7_EQL_AAL" xfId="31296" xr:uid="{A0934171-4200-4228-AD52-9CEAE7E56CA6}"/>
    <cellStyle name="40% - Dekorfärg3 19 8" xfId="11529" xr:uid="{FBCB3F29-BA06-406A-92C1-F6366AACDF06}"/>
    <cellStyle name="40% - Dekorfärg3 19 9" xfId="11530" xr:uid="{3C6B6918-8103-4F74-958B-B08BFD1FF38A}"/>
    <cellStyle name="40% - Dekorfärg3 19_3. Loans" xfId="11531" xr:uid="{B6791D09-205F-4FB4-B0D4-5D74E65D4000}"/>
    <cellStyle name="40% - Dekorfärg3 2" xfId="91" xr:uid="{1B4AC3F2-F1E0-436C-8341-E640D63B5421}"/>
    <cellStyle name="40% - Dekorfärg3 2 10" xfId="35144" xr:uid="{A4EFA56E-826B-4FB4-B55C-46221BCBDE2D}"/>
    <cellStyle name="40% - Dekorfärg3 2 11" xfId="44678" xr:uid="{591DF934-B727-4274-9D30-3CC7EF3C11C5}"/>
    <cellStyle name="40% - Dekorfärg3 2 2" xfId="11532" xr:uid="{3C09B481-BF99-43B4-A8CF-A9EFCD94B5A8}"/>
    <cellStyle name="40% - Dekorfärg3 2 2 2" xfId="11533" xr:uid="{31260284-CBDF-4DFC-9B9E-1DC0906266E6}"/>
    <cellStyle name="40% - Dekorfärg3 2 2 2 2" xfId="11534" xr:uid="{2201B22F-30EC-4979-87FF-1B4928BB2616}"/>
    <cellStyle name="40% - Dekorfärg3 2 2 2 2 2" xfId="37934" xr:uid="{7143843C-69A2-4AC8-93A0-45C606F446B9}"/>
    <cellStyle name="40% - Dekorfärg3 2 2 2 2_Apart tables" xfId="50166" xr:uid="{B7D740E9-7523-46FD-BB27-130D91F5BDB7}"/>
    <cellStyle name="40% - Dekorfärg3 2 2 2 3" xfId="32122" xr:uid="{EEC83AEE-791E-4704-A6AA-4BC1B0A66666}"/>
    <cellStyle name="40% - Dekorfärg3 2 2 2 4" xfId="37933" xr:uid="{FE0007A1-5F7B-44B8-99CE-065993BE5134}"/>
    <cellStyle name="40% - Dekorfärg3 2 2 2_3. Loans" xfId="11535" xr:uid="{42996B55-3D66-4597-9347-F59509AED15C}"/>
    <cellStyle name="40% - Dekorfärg3 2 2 3" xfId="11536" xr:uid="{A9180842-D23A-463A-9AE6-E71B4A84BABC}"/>
    <cellStyle name="40% - Dekorfärg3 2 2 3 2" xfId="11537" xr:uid="{268B05A4-3F2D-4EBE-9D28-B5475E2ADD5C}"/>
    <cellStyle name="40% - Dekorfärg3 2 2 3 2 2" xfId="37936" xr:uid="{3FEF9057-19BF-4831-9459-61F6CC47553D}"/>
    <cellStyle name="40% - Dekorfärg3 2 2 3 2_Apart tables" xfId="50167" xr:uid="{E3F6124F-7A48-4939-A5E9-E0D9195DDCE6}"/>
    <cellStyle name="40% - Dekorfärg3 2 2 3 3" xfId="37935" xr:uid="{5D68E55A-F5E2-4B82-BB31-37482A1C021C}"/>
    <cellStyle name="40% - Dekorfärg3 2 2 3_3. Loans" xfId="11538" xr:uid="{12FC9276-D7A3-418B-B34C-B00E683E2562}"/>
    <cellStyle name="40% - Dekorfärg3 2 2 4" xfId="11539" xr:uid="{AD70D796-24D8-4108-A05D-F0BFCD1A3291}"/>
    <cellStyle name="40% - Dekorfärg3 2 2 4 2" xfId="37937" xr:uid="{92245352-449C-46DE-81ED-94AC2BF78EC5}"/>
    <cellStyle name="40% - Dekorfärg3 2 2 4_Apart tables" xfId="50168" xr:uid="{E261D67D-463F-4110-AAD8-940D3C90D62F}"/>
    <cellStyle name="40% - Dekorfärg3 2 2 5" xfId="11540" xr:uid="{0FC38C25-2F43-4704-B6BC-5B35EAE2D629}"/>
    <cellStyle name="40% - Dekorfärg3 2 2 5 2" xfId="37938" xr:uid="{ECEB4953-AB7D-4300-9CFC-9B1F3646D449}"/>
    <cellStyle name="40% - Dekorfärg3 2 2 5_Apart tables" xfId="50169" xr:uid="{DB9C25F6-2058-454E-ADF3-C102A37733C5}"/>
    <cellStyle name="40% - Dekorfärg3 2 2 6" xfId="32123" xr:uid="{EEE5C9A9-2FC7-439E-A500-D854981BCB49}"/>
    <cellStyle name="40% - Dekorfärg3 2 2 6 2" xfId="32124" xr:uid="{7EA523E8-4B3F-48FF-A2A3-2249A8B8CF75}"/>
    <cellStyle name="40% - Dekorfärg3 2 2 7" xfId="35145" xr:uid="{8D3E87D2-08CA-4B8A-9C04-3BAA8FA98C9D}"/>
    <cellStyle name="40% - Dekorfärg3 2 2 8" xfId="39430" xr:uid="{54E08758-9786-4EEA-B6DC-0BDFB0299222}"/>
    <cellStyle name="40% - Dekorfärg3 2 2_3. Loans" xfId="11541" xr:uid="{98166AF9-7C79-4CC7-A599-FDDF41C7DFEA}"/>
    <cellStyle name="40% - Dekorfärg3 2 3" xfId="11542" xr:uid="{352369A9-E31A-41F9-B413-C465F67640C7}"/>
    <cellStyle name="40% - Dekorfärg3 2 3 2" xfId="11543" xr:uid="{BCB7BABA-6AC0-414B-8E73-207AFED041F9}"/>
    <cellStyle name="40% - Dekorfärg3 2 3 2 2" xfId="11544" xr:uid="{8362F02C-BE7F-4B36-9103-148BCA7A2E7C}"/>
    <cellStyle name="40% - Dekorfärg3 2 3 2 2 2" xfId="37940" xr:uid="{C1D15D28-7E23-4C27-96E9-903B874A2814}"/>
    <cellStyle name="40% - Dekorfärg3 2 3 2 2_Apart tables" xfId="50170" xr:uid="{906A983C-7C6C-4418-B5A2-724C1822BC59}"/>
    <cellStyle name="40% - Dekorfärg3 2 3 2 3" xfId="32125" xr:uid="{136AF0FF-FCE5-458B-A38D-83102E61AB26}"/>
    <cellStyle name="40% - Dekorfärg3 2 3 2 4" xfId="37939" xr:uid="{813408E0-49F7-42F3-97FA-F98FECCA7765}"/>
    <cellStyle name="40% - Dekorfärg3 2 3 2_3. Loans" xfId="11545" xr:uid="{830DE99F-E4C5-41B2-B680-921E131CFFD9}"/>
    <cellStyle name="40% - Dekorfärg3 2 3 3" xfId="11546" xr:uid="{2C92BFF0-5EA5-4C66-8B6E-CAB75B5B48CD}"/>
    <cellStyle name="40% - Dekorfärg3 2 3 3 2" xfId="11547" xr:uid="{0FAFCB4E-C8AE-4441-83D9-7842B1529FB2}"/>
    <cellStyle name="40% - Dekorfärg3 2 3 3 2 2" xfId="37942" xr:uid="{0EB93BCC-55AE-4EA6-9062-CFCC722E6626}"/>
    <cellStyle name="40% - Dekorfärg3 2 3 3 2_Apart tables" xfId="50171" xr:uid="{DB346FA5-EA4C-44A2-8AE6-3467ADEA92BA}"/>
    <cellStyle name="40% - Dekorfärg3 2 3 3 3" xfId="37941" xr:uid="{E1AA392E-F3E4-4772-9CA6-136C30114337}"/>
    <cellStyle name="40% - Dekorfärg3 2 3 3_3. Loans" xfId="11548" xr:uid="{220E2633-6BE0-44E0-B7CA-371F72F483C5}"/>
    <cellStyle name="40% - Dekorfärg3 2 3 4" xfId="11549" xr:uid="{B5CD09D7-F7E2-451A-ADBC-23255C0D8BC2}"/>
    <cellStyle name="40% - Dekorfärg3 2 3 4 2" xfId="37943" xr:uid="{8941A8C3-D215-4ED8-A0A4-CBE405054569}"/>
    <cellStyle name="40% - Dekorfärg3 2 3 4_Apart tables" xfId="50172" xr:uid="{0F2A1B50-6B61-474D-9C5D-7CF0C5340612}"/>
    <cellStyle name="40% - Dekorfärg3 2 3 5" xfId="11550" xr:uid="{BE7BC431-2621-4519-92AA-0BD287309BE7}"/>
    <cellStyle name="40% - Dekorfärg3 2 3 5 2" xfId="37944" xr:uid="{B10AA5FC-5666-44C2-B0DC-60A13AE4F3D7}"/>
    <cellStyle name="40% - Dekorfärg3 2 3 5_Apart tables" xfId="50173" xr:uid="{E878D48A-2FB7-409C-ABFF-64F7DFB409E6}"/>
    <cellStyle name="40% - Dekorfärg3 2 3 6" xfId="32126" xr:uid="{D71BAF1A-4014-4A04-A90E-D77BF3CD1B0F}"/>
    <cellStyle name="40% - Dekorfärg3 2 3 7" xfId="35146" xr:uid="{8296E60D-C885-4F1C-8429-E47EFF0BA5BE}"/>
    <cellStyle name="40% - Dekorfärg3 2 3 8" xfId="39429" xr:uid="{CF494F34-C1ED-4841-A3BB-D8B11605A132}"/>
    <cellStyle name="40% - Dekorfärg3 2 3_3. Loans" xfId="11551" xr:uid="{3D7DE18B-8D72-44AC-A952-FB4730BE8CAB}"/>
    <cellStyle name="40% - Dekorfärg3 2 4" xfId="11552" xr:uid="{8321A398-D758-4FD5-A612-4DD28BE20E58}"/>
    <cellStyle name="40% - Dekorfärg3 2 4 2" xfId="11553" xr:uid="{26297E7C-3C5B-4FAB-A719-72DFB88977BE}"/>
    <cellStyle name="40% - Dekorfärg3 2 4 2 2" xfId="11554" xr:uid="{E759CF31-A93A-4129-B7E7-F5620C4C838D}"/>
    <cellStyle name="40% - Dekorfärg3 2 4 2 2 2" xfId="37947" xr:uid="{101955A1-CCED-4DC9-AEEE-C72C31ED2339}"/>
    <cellStyle name="40% - Dekorfärg3 2 4 2 2_Apart tables" xfId="50174" xr:uid="{A2C55011-8295-4F9F-A867-01EA7C53AB85}"/>
    <cellStyle name="40% - Dekorfärg3 2 4 2 3" xfId="37946" xr:uid="{405EA076-829C-48F8-8E41-65A125D268EC}"/>
    <cellStyle name="40% - Dekorfärg3 2 4 2_3. Loans" xfId="11555" xr:uid="{8DFDF09C-BF14-4FE8-A57C-D5F76A6A758C}"/>
    <cellStyle name="40% - Dekorfärg3 2 4 3" xfId="11556" xr:uid="{7BCDB8AA-B789-4DA1-8708-73CFD5A29832}"/>
    <cellStyle name="40% - Dekorfärg3 2 4 3 2" xfId="37948" xr:uid="{6CC34A24-5183-4325-ACBC-3B6948E11A12}"/>
    <cellStyle name="40% - Dekorfärg3 2 4 3_Apart tables" xfId="50175" xr:uid="{8BC9FBB6-65C1-49A3-B2DF-115EBB28A95E}"/>
    <cellStyle name="40% - Dekorfärg3 2 4 4" xfId="11557" xr:uid="{CBC346EE-0555-427B-AE00-BD977D70C449}"/>
    <cellStyle name="40% - Dekorfärg3 2 4 4 2" xfId="37949" xr:uid="{9C9BDE47-2CFF-4DE4-946F-33BD0BF4D345}"/>
    <cellStyle name="40% - Dekorfärg3 2 4 4_Apart tables" xfId="50176" xr:uid="{187F0197-B539-42A8-BDE8-B76E0EFCFBB2}"/>
    <cellStyle name="40% - Dekorfärg3 2 4 5" xfId="32127" xr:uid="{74AFBBD0-BCC4-4CEF-A130-23F6F34DC3DB}"/>
    <cellStyle name="40% - Dekorfärg3 2 4 6" xfId="37945" xr:uid="{703DF66E-4A53-469D-963F-6DF2A53665E3}"/>
    <cellStyle name="40% - Dekorfärg3 2 4_3. Loans" xfId="11558" xr:uid="{AC92808B-8A9E-4697-A402-7D12033EC6A6}"/>
    <cellStyle name="40% - Dekorfärg3 2 5" xfId="11559" xr:uid="{5D94FC2C-9375-459A-A58C-8C0B2B1F8C41}"/>
    <cellStyle name="40% - Dekorfärg3 2 5 2" xfId="11560" xr:uid="{74957398-28D5-4895-A14C-EF816897B01A}"/>
    <cellStyle name="40% - Dekorfärg3 2 5 2 2" xfId="37951" xr:uid="{4A2DD3B2-8A48-4416-B6BC-669FB36C2747}"/>
    <cellStyle name="40% - Dekorfärg3 2 5 2_Apart tables" xfId="50177" xr:uid="{6D29079C-1CE1-4082-B143-28577392B0C2}"/>
    <cellStyle name="40% - Dekorfärg3 2 5 3" xfId="11561" xr:uid="{BADAEC35-FA56-4A42-8A32-740F4B5314F1}"/>
    <cellStyle name="40% - Dekorfärg3 2 5 4" xfId="37950" xr:uid="{DD659FCC-0A35-4F0E-8067-B5F0560D8EE1}"/>
    <cellStyle name="40% - Dekorfärg3 2 5_3. Loans" xfId="11562" xr:uid="{6EAD9196-F11D-42AD-8148-E8F34446EA95}"/>
    <cellStyle name="40% - Dekorfärg3 2 6" xfId="11563" xr:uid="{7FE8FC42-44C4-4DFA-B723-BE7A97E721D4}"/>
    <cellStyle name="40% - Dekorfärg3 2 6 2" xfId="11564" xr:uid="{AA5208F8-6555-4A52-B0E2-265A62B0FAD6}"/>
    <cellStyle name="40% - Dekorfärg3 2 6 3" xfId="11565" xr:uid="{4AEDC116-41A5-4E16-B9E3-CD9D444BBC95}"/>
    <cellStyle name="40% - Dekorfärg3 2 6 4" xfId="37952" xr:uid="{2DC69EB2-78DE-430C-87D5-41A8D5AF668A}"/>
    <cellStyle name="40% - Dekorfärg3 2 6_3. Loans" xfId="11566" xr:uid="{D3132C72-8A25-498B-AF98-E28F9A863504}"/>
    <cellStyle name="40% - Dekorfärg3 2 7" xfId="11567" xr:uid="{8B31C5EE-0ED5-4802-B246-48CD1A660532}"/>
    <cellStyle name="40% - Dekorfärg3 2 7 2" xfId="11568" xr:uid="{C8CBC116-07F4-4D18-8BAB-C2FBA317F110}"/>
    <cellStyle name="40% - Dekorfärg3 2 7 3" xfId="11569" xr:uid="{27D16F27-16DB-4FAE-91B0-70FBA84AF4CB}"/>
    <cellStyle name="40% - Dekorfärg3 2 7 4" xfId="37953" xr:uid="{D64844D6-D94D-47C0-B519-569D4AA46B78}"/>
    <cellStyle name="40% - Dekorfärg3 2 7_3. Loans" xfId="11570" xr:uid="{09C364CD-D4A1-4378-A00E-00ED0E17B0BE}"/>
    <cellStyle name="40% - Dekorfärg3 2 8" xfId="11571" xr:uid="{F3E32BF5-6F4A-4CC1-8B1A-86798B67F662}"/>
    <cellStyle name="40% - Dekorfärg3 2 8 2" xfId="32128" xr:uid="{60A2F5B8-D367-4466-8010-DCB6E9701043}"/>
    <cellStyle name="40% - Dekorfärg3 2 8 3" xfId="32129" xr:uid="{BE7768ED-02EA-42DB-ADE9-DA0A05012A40}"/>
    <cellStyle name="40% - Dekorfärg3 2 9" xfId="11572" xr:uid="{09426B1C-F829-44C4-AA5D-08FFAD70E6A3}"/>
    <cellStyle name="40% - Dekorfärg3 2_3. Loans" xfId="11573" xr:uid="{4799BD59-AECE-4EC5-A20C-C211F26299CE}"/>
    <cellStyle name="40% - Dekorfärg3 20" xfId="11574" xr:uid="{C3FE1556-3D7E-48FF-B54C-603815D6CD24}"/>
    <cellStyle name="40% - Dekorfärg3 20 10" xfId="35147" xr:uid="{F53B87D1-69E5-49AE-A21A-D378E4A94C37}"/>
    <cellStyle name="40% - Dekorfärg3 20 2" xfId="11575" xr:uid="{8779C193-4661-4442-9BC6-BC8643552DAA}"/>
    <cellStyle name="40% - Dekorfärg3 20 2 2" xfId="11576" xr:uid="{9D5A1669-669A-435D-A1C4-57459CD24BB1}"/>
    <cellStyle name="40% - Dekorfärg3 20 2 2 2" xfId="11577" xr:uid="{091DE0A0-D9CB-4745-BFB4-217CFC3AE404}"/>
    <cellStyle name="40% - Dekorfärg3 20 2 2 2 2" xfId="37956" xr:uid="{18AACF71-2059-4E52-B91D-72AEC9302E11}"/>
    <cellStyle name="40% - Dekorfärg3 20 2 2 2_Apart tables" xfId="50178" xr:uid="{30CE7264-0F59-4DAF-AFA8-CDD2FC14ABD6}"/>
    <cellStyle name="40% - Dekorfärg3 20 2 2 3" xfId="37955" xr:uid="{B54AA445-F16C-4C1C-8A6B-521552B263C4}"/>
    <cellStyle name="40% - Dekorfärg3 20 2 2_3. Loans" xfId="11578" xr:uid="{FD8DBC5A-EF5A-4746-A66F-AED33E1555BB}"/>
    <cellStyle name="40% - Dekorfärg3 20 2 3" xfId="11579" xr:uid="{68072F67-75C9-4ECF-977D-00AC5C03107C}"/>
    <cellStyle name="40% - Dekorfärg3 20 2 3 2" xfId="37957" xr:uid="{44D2F3F5-CEAA-4514-9E0E-2DD3BBE9605A}"/>
    <cellStyle name="40% - Dekorfärg3 20 2 3_Apart tables" xfId="50179" xr:uid="{C67C7FA6-8633-4DC7-B1E1-CCD941A0376C}"/>
    <cellStyle name="40% - Dekorfärg3 20 2 4" xfId="32130" xr:uid="{CCCB319F-DF07-4F4F-91C6-13ED764ACD55}"/>
    <cellStyle name="40% - Dekorfärg3 20 2 5" xfId="37954" xr:uid="{3221B741-5D0D-4E93-B579-F91E078F9419}"/>
    <cellStyle name="40% - Dekorfärg3 20 2_3. Loans" xfId="11580" xr:uid="{ACE36BF7-845F-4D71-AC5F-50E778086DA5}"/>
    <cellStyle name="40% - Dekorfärg3 20 3" xfId="11581" xr:uid="{CF8914F8-2711-464A-877C-5E0F621C7E78}"/>
    <cellStyle name="40% - Dekorfärg3 20 3 2" xfId="11582" xr:uid="{44F6C0B8-4D6F-4A35-AA31-C84DBA9C9CE7}"/>
    <cellStyle name="40% - Dekorfärg3 20 3 2 2" xfId="37959" xr:uid="{E574415A-C0D0-4478-AFCD-89940DF2F79E}"/>
    <cellStyle name="40% - Dekorfärg3 20 3 2_Apart tables" xfId="50180" xr:uid="{0829DBC7-13CD-45C5-88A0-584DFF9A17C1}"/>
    <cellStyle name="40% - Dekorfärg3 20 3 3" xfId="11583" xr:uid="{F93064FC-67DF-4363-956B-E326D31246C4}"/>
    <cellStyle name="40% - Dekorfärg3 20 3 4" xfId="37958" xr:uid="{3E79CE97-6475-4193-BCC5-268DB52817FD}"/>
    <cellStyle name="40% - Dekorfärg3 20 3_3. Loans" xfId="11584" xr:uid="{A36387B7-EE69-484D-B7B4-488565B82267}"/>
    <cellStyle name="40% - Dekorfärg3 20 4" xfId="11585" xr:uid="{5F727C57-0DD1-4F28-9711-0BF1AB34BC26}"/>
    <cellStyle name="40% - Dekorfärg3 20 4 2" xfId="11586" xr:uid="{2CA99DEF-D66F-4476-A453-5EDE8803A5FD}"/>
    <cellStyle name="40% - Dekorfärg3 20 4 3" xfId="11587" xr:uid="{02DE3D88-FC54-451C-BCE5-E978C18AB579}"/>
    <cellStyle name="40% - Dekorfärg3 20 4 4" xfId="37960" xr:uid="{04056367-E957-4BFF-8022-96855B4E9B81}"/>
    <cellStyle name="40% - Dekorfärg3 20 4_3. Loans" xfId="11588" xr:uid="{06EA45ED-A45C-4B94-B1EB-9AE945B9DE4B}"/>
    <cellStyle name="40% - Dekorfärg3 20 5" xfId="11589" xr:uid="{21C1E9F3-D11B-4521-B39F-EDA888F9C301}"/>
    <cellStyle name="40% - Dekorfärg3 20 5 2" xfId="11590" xr:uid="{EA45EB3D-AF1E-44E6-8AEA-0485C0989977}"/>
    <cellStyle name="40% - Dekorfärg3 20 5 3" xfId="11591" xr:uid="{320464CC-3E88-41A8-AE89-9A0217B844F7}"/>
    <cellStyle name="40% - Dekorfärg3 20 5 4" xfId="37961" xr:uid="{9D3F6D3A-77E2-4E5C-9FBB-80B37F857D87}"/>
    <cellStyle name="40% - Dekorfärg3 20 5_3. Loans" xfId="11592" xr:uid="{2AE9E48D-2B5B-4AB1-9FE9-EABB9CBB8FA2}"/>
    <cellStyle name="40% - Dekorfärg3 20 6" xfId="11593" xr:uid="{56B6A80A-609D-4E93-A797-7FC968BE843D}"/>
    <cellStyle name="40% - Dekorfärg3 20 6 2" xfId="11594" xr:uid="{9844F324-DFDC-48C4-A715-7222628AAF0E}"/>
    <cellStyle name="40% - Dekorfärg3 20 6 3" xfId="11595" xr:uid="{291A86CF-1107-43D0-8E5D-ED9B943A6B19}"/>
    <cellStyle name="40% - Dekorfärg3 20 6 4" xfId="32131" xr:uid="{E9CC5750-B47C-4B70-BF97-9E591C860EBF}"/>
    <cellStyle name="40% - Dekorfärg3 20 6_EQL_AAL" xfId="31297" xr:uid="{48AD8862-1BDD-42D9-B15F-0274FAB6F81D}"/>
    <cellStyle name="40% - Dekorfärg3 20 7" xfId="11596" xr:uid="{615B5F98-CD1F-4C95-8306-364409CD106B}"/>
    <cellStyle name="40% - Dekorfärg3 20 7 2" xfId="11597" xr:uid="{D442FA00-1BAF-4169-AD0D-FF38AD38D19B}"/>
    <cellStyle name="40% - Dekorfärg3 20 7 3" xfId="11598" xr:uid="{4C3FAE1C-92ED-4165-AF79-2B173925067A}"/>
    <cellStyle name="40% - Dekorfärg3 20 7_EQL_AAL" xfId="31298" xr:uid="{E4EDBF95-809E-4747-A962-490D58DB73CD}"/>
    <cellStyle name="40% - Dekorfärg3 20 8" xfId="11599" xr:uid="{650E7724-53E7-4413-8037-2B59EC51A660}"/>
    <cellStyle name="40% - Dekorfärg3 20 9" xfId="11600" xr:uid="{96464F69-33C1-48DE-ADA0-26BF61CA8B01}"/>
    <cellStyle name="40% - Dekorfärg3 20_3. Loans" xfId="11601" xr:uid="{155E0A09-E960-4F9B-941E-5566F982D183}"/>
    <cellStyle name="40% - Dekorfärg3 21" xfId="11602" xr:uid="{623DD33E-93BC-4B84-9500-CB2DB97BA59E}"/>
    <cellStyle name="40% - Dekorfärg3 21 10" xfId="35148" xr:uid="{4297D363-F80D-4955-B767-5AB913F33400}"/>
    <cellStyle name="40% - Dekorfärg3 21 2" xfId="11603" xr:uid="{6883BD46-0031-4D5F-A6F1-4B5527685CB3}"/>
    <cellStyle name="40% - Dekorfärg3 21 2 2" xfId="11604" xr:uid="{A9C08D17-0262-4E57-ADDD-A5D02F3C3B51}"/>
    <cellStyle name="40% - Dekorfärg3 21 2 2 2" xfId="11605" xr:uid="{EFCE3FA4-C1C1-45BE-9A66-CDCF2CABE479}"/>
    <cellStyle name="40% - Dekorfärg3 21 2 2 2 2" xfId="37964" xr:uid="{6B863780-98E6-4408-A07B-26E4556A7985}"/>
    <cellStyle name="40% - Dekorfärg3 21 2 2 2_Apart tables" xfId="50181" xr:uid="{C1187C8A-3AF9-45D1-98F2-20B357341F98}"/>
    <cellStyle name="40% - Dekorfärg3 21 2 2 3" xfId="37963" xr:uid="{E7DF339D-C9DF-4A8B-9DFE-534DBFD829DA}"/>
    <cellStyle name="40% - Dekorfärg3 21 2 2_3. Loans" xfId="11606" xr:uid="{0730473D-2A87-466D-AF4B-3B35D2FEC625}"/>
    <cellStyle name="40% - Dekorfärg3 21 2 3" xfId="11607" xr:uid="{EACAA888-91EE-4371-896F-DA2EC7BBE84C}"/>
    <cellStyle name="40% - Dekorfärg3 21 2 3 2" xfId="37965" xr:uid="{98D6C266-DF60-41F5-8FC9-8E3EFC80336B}"/>
    <cellStyle name="40% - Dekorfärg3 21 2 3_Apart tables" xfId="50182" xr:uid="{BC29A674-E848-4EA0-BC29-FEA1D22A8F4A}"/>
    <cellStyle name="40% - Dekorfärg3 21 2 4" xfId="32132" xr:uid="{C8DF5948-35FA-4D3B-A5F2-53A95E7ECF10}"/>
    <cellStyle name="40% - Dekorfärg3 21 2 5" xfId="37962" xr:uid="{CD19FF6E-36F4-498A-89A9-2475F8201977}"/>
    <cellStyle name="40% - Dekorfärg3 21 2_3. Loans" xfId="11608" xr:uid="{0B74278C-0065-4BBA-898C-3E69F1BB37EC}"/>
    <cellStyle name="40% - Dekorfärg3 21 3" xfId="11609" xr:uid="{92A2D363-BAA5-47B9-9A6C-09EA9718E439}"/>
    <cellStyle name="40% - Dekorfärg3 21 3 2" xfId="11610" xr:uid="{2D5DE239-A5D4-4D27-9058-1FC6384D67C7}"/>
    <cellStyle name="40% - Dekorfärg3 21 3 2 2" xfId="37967" xr:uid="{62BB3058-418F-442B-BF8A-0EE939B6C44F}"/>
    <cellStyle name="40% - Dekorfärg3 21 3 2_Apart tables" xfId="50183" xr:uid="{EF6F68DB-9853-45FD-AB84-E4FA656E693C}"/>
    <cellStyle name="40% - Dekorfärg3 21 3 3" xfId="11611" xr:uid="{87EAEF68-E1D7-42DA-ABD4-4B6F5A9FB0D1}"/>
    <cellStyle name="40% - Dekorfärg3 21 3 4" xfId="37966" xr:uid="{90049749-6AE2-442E-AF38-D515BDD8117E}"/>
    <cellStyle name="40% - Dekorfärg3 21 3_3. Loans" xfId="11612" xr:uid="{5D06964F-E6F1-494C-BE02-BD5F4D617636}"/>
    <cellStyle name="40% - Dekorfärg3 21 4" xfId="11613" xr:uid="{4BC6BDE4-4332-444D-A0F7-65D0993126B9}"/>
    <cellStyle name="40% - Dekorfärg3 21 4 2" xfId="11614" xr:uid="{1D209F05-2371-4562-BFC1-B94F971FA40B}"/>
    <cellStyle name="40% - Dekorfärg3 21 4 3" xfId="11615" xr:uid="{6A8A5AA2-CD4B-487A-AAB6-CA039E2B4F7D}"/>
    <cellStyle name="40% - Dekorfärg3 21 4 4" xfId="37968" xr:uid="{6AE8448C-A5DA-45FD-A72C-AF1123DA1350}"/>
    <cellStyle name="40% - Dekorfärg3 21 4_3. Loans" xfId="11616" xr:uid="{49D5DFA8-2556-43D3-9267-4EFA9FF4E498}"/>
    <cellStyle name="40% - Dekorfärg3 21 5" xfId="11617" xr:uid="{2344D167-EB1B-4BF6-8D5E-01162A7B46BC}"/>
    <cellStyle name="40% - Dekorfärg3 21 5 2" xfId="11618" xr:uid="{FEA3CB38-EC4C-42B6-B1D7-48038A8DA0F6}"/>
    <cellStyle name="40% - Dekorfärg3 21 5 3" xfId="11619" xr:uid="{FF9F6BE4-EC85-4CDF-96D0-0ED7F653B254}"/>
    <cellStyle name="40% - Dekorfärg3 21 5 4" xfId="37969" xr:uid="{D8AFC9AF-ACB6-4A94-A729-A414A5C49571}"/>
    <cellStyle name="40% - Dekorfärg3 21 5_3. Loans" xfId="11620" xr:uid="{8F0A9BBC-CAF4-4F34-AF12-904E68B80C01}"/>
    <cellStyle name="40% - Dekorfärg3 21 6" xfId="11621" xr:uid="{D5EA43D5-FF64-4C40-8AFB-2AB459BBCFA3}"/>
    <cellStyle name="40% - Dekorfärg3 21 6 2" xfId="11622" xr:uid="{1ECDF565-2572-4B1B-8380-8105714DCDCB}"/>
    <cellStyle name="40% - Dekorfärg3 21 6 3" xfId="11623" xr:uid="{AE9D44FB-CD5C-4239-8902-7A717A791B09}"/>
    <cellStyle name="40% - Dekorfärg3 21 6 4" xfId="32133" xr:uid="{D6AA3C7E-9AFB-4F1F-81C3-0E4A47977106}"/>
    <cellStyle name="40% - Dekorfärg3 21 6_EQL_AAL" xfId="31299" xr:uid="{0BC0ABC4-6C99-4908-A63F-4B557226EDC6}"/>
    <cellStyle name="40% - Dekorfärg3 21 7" xfId="11624" xr:uid="{BB213396-DA8A-4E8F-8DD7-90363F67508E}"/>
    <cellStyle name="40% - Dekorfärg3 21 7 2" xfId="11625" xr:uid="{E38CA703-E208-4BB3-AA90-C36B5B109DED}"/>
    <cellStyle name="40% - Dekorfärg3 21 7 3" xfId="11626" xr:uid="{47847582-9850-4C18-BE54-3960245B94E3}"/>
    <cellStyle name="40% - Dekorfärg3 21 7_EQL_AAL" xfId="31300" xr:uid="{F9917F57-496A-48AD-A93E-CED7DD209490}"/>
    <cellStyle name="40% - Dekorfärg3 21 8" xfId="11627" xr:uid="{1604443E-0EE9-47E3-A8CF-48C3B5271AF1}"/>
    <cellStyle name="40% - Dekorfärg3 21 9" xfId="11628" xr:uid="{CDB61826-E08C-4C1B-A916-1C50D0D3E7C2}"/>
    <cellStyle name="40% - Dekorfärg3 21_3. Loans" xfId="11629" xr:uid="{93A56604-FDC5-4E4D-8D78-3F4762A37EED}"/>
    <cellStyle name="40% - Dekorfärg3 22" xfId="11630" xr:uid="{B46E6488-12D9-429E-B835-3A5829F7D24B}"/>
    <cellStyle name="40% - Dekorfärg3 22 10" xfId="35149" xr:uid="{81E08B16-67D7-45CE-A5D6-E6721B722747}"/>
    <cellStyle name="40% - Dekorfärg3 22 2" xfId="11631" xr:uid="{29598683-44E1-48E2-B6DF-5B2CBA2014DD}"/>
    <cellStyle name="40% - Dekorfärg3 22 2 2" xfId="11632" xr:uid="{43BD7350-A39E-43BE-AE45-A18E69EAEC77}"/>
    <cellStyle name="40% - Dekorfärg3 22 2 2 2" xfId="11633" xr:uid="{3BF4DE7D-1FEC-4FAA-AE2F-A2F5086C522A}"/>
    <cellStyle name="40% - Dekorfärg3 22 2 2 2 2" xfId="37972" xr:uid="{8FFA2992-DE9E-4F55-9035-65B2C94CC8C1}"/>
    <cellStyle name="40% - Dekorfärg3 22 2 2 2_Apart tables" xfId="50184" xr:uid="{E29DB79A-CC98-4278-8461-F1E78ECB3D7D}"/>
    <cellStyle name="40% - Dekorfärg3 22 2 2 3" xfId="37971" xr:uid="{A5D7A5E2-C613-4937-B3BE-8DB78717B088}"/>
    <cellStyle name="40% - Dekorfärg3 22 2 2_3. Loans" xfId="11634" xr:uid="{AC593286-61E3-4FBD-B0DF-A41D25343603}"/>
    <cellStyle name="40% - Dekorfärg3 22 2 3" xfId="11635" xr:uid="{74B4B59A-8126-4D2A-8A19-74CC5D608D78}"/>
    <cellStyle name="40% - Dekorfärg3 22 2 3 2" xfId="37973" xr:uid="{3D434B3D-0B8A-47FA-87A9-B4D43DE2436A}"/>
    <cellStyle name="40% - Dekorfärg3 22 2 3_Apart tables" xfId="50185" xr:uid="{275B9C22-442D-4ADF-BE58-307D656C5765}"/>
    <cellStyle name="40% - Dekorfärg3 22 2 4" xfId="32134" xr:uid="{7DA12A54-0779-4DEB-A451-FBACC676071D}"/>
    <cellStyle name="40% - Dekorfärg3 22 2 5" xfId="37970" xr:uid="{68989811-4CBB-48FB-A25E-B35DA12226C2}"/>
    <cellStyle name="40% - Dekorfärg3 22 2_3. Loans" xfId="11636" xr:uid="{27DD5B35-07A9-4D99-9FFB-C6A7908E3635}"/>
    <cellStyle name="40% - Dekorfärg3 22 3" xfId="11637" xr:uid="{83349517-3050-4D75-BB70-743F4156CCE7}"/>
    <cellStyle name="40% - Dekorfärg3 22 3 2" xfId="11638" xr:uid="{A078783B-588B-4972-AEC9-839A8EA14258}"/>
    <cellStyle name="40% - Dekorfärg3 22 3 2 2" xfId="37975" xr:uid="{B7C17477-14A9-4D00-AA2B-7416721DEE74}"/>
    <cellStyle name="40% - Dekorfärg3 22 3 2_Apart tables" xfId="50186" xr:uid="{37075AAA-2416-40D4-97D5-2629F58DBFB7}"/>
    <cellStyle name="40% - Dekorfärg3 22 3 3" xfId="11639" xr:uid="{6473E890-B962-4B37-8446-1F2D57867F23}"/>
    <cellStyle name="40% - Dekorfärg3 22 3 4" xfId="37974" xr:uid="{81FFC412-EE35-41C1-BAE7-FA14C0EC00C5}"/>
    <cellStyle name="40% - Dekorfärg3 22 3_3. Loans" xfId="11640" xr:uid="{383BE73F-B041-43F5-8EDE-6D6BCFC9A0C4}"/>
    <cellStyle name="40% - Dekorfärg3 22 4" xfId="11641" xr:uid="{F98B92E6-041D-48C9-B40A-7FF214E5821D}"/>
    <cellStyle name="40% - Dekorfärg3 22 4 2" xfId="11642" xr:uid="{53870F72-7339-4376-817C-69DEBFB978C9}"/>
    <cellStyle name="40% - Dekorfärg3 22 4 3" xfId="11643" xr:uid="{8780F68B-66A8-4A42-A169-A94DB4282970}"/>
    <cellStyle name="40% - Dekorfärg3 22 4 4" xfId="37976" xr:uid="{BB122AB7-FD33-40D7-AEFF-BCBD4984A4D0}"/>
    <cellStyle name="40% - Dekorfärg3 22 4_3. Loans" xfId="11644" xr:uid="{401AAA9A-9BC9-45B6-9B9D-C2FBC01F7D00}"/>
    <cellStyle name="40% - Dekorfärg3 22 5" xfId="11645" xr:uid="{43AEE253-D947-48E8-999A-A4103BEBE59B}"/>
    <cellStyle name="40% - Dekorfärg3 22 5 2" xfId="11646" xr:uid="{5C1DE1D6-6EB7-4A13-BF8B-808CCE86A862}"/>
    <cellStyle name="40% - Dekorfärg3 22 5 3" xfId="11647" xr:uid="{AD50AD5E-09DD-4B8F-92DF-7386D59E988C}"/>
    <cellStyle name="40% - Dekorfärg3 22 5 4" xfId="37977" xr:uid="{8D17B013-ABF6-435A-8EA8-EEDE5363D171}"/>
    <cellStyle name="40% - Dekorfärg3 22 5_3. Loans" xfId="11648" xr:uid="{DAC07922-D70D-447E-95C1-879BB53C0B60}"/>
    <cellStyle name="40% - Dekorfärg3 22 6" xfId="11649" xr:uid="{29DB7EFF-418C-4B64-959E-F8609EBC9C99}"/>
    <cellStyle name="40% - Dekorfärg3 22 6 2" xfId="11650" xr:uid="{CBB49936-0E6C-460C-BBC5-0DD57DB52470}"/>
    <cellStyle name="40% - Dekorfärg3 22 6 3" xfId="11651" xr:uid="{E02365F9-61EE-4AD2-BD0A-4AA076EE1DC1}"/>
    <cellStyle name="40% - Dekorfärg3 22 6 4" xfId="32135" xr:uid="{F1DAFC6C-A3F5-4DC3-AB99-FCB21E111567}"/>
    <cellStyle name="40% - Dekorfärg3 22 6_EQL_AAL" xfId="31301" xr:uid="{6148BA4A-5E02-44B5-833F-5CFD3E3CD811}"/>
    <cellStyle name="40% - Dekorfärg3 22 7" xfId="11652" xr:uid="{C1CD120B-2F88-476B-9C2A-950C6D939B7B}"/>
    <cellStyle name="40% - Dekorfärg3 22 7 2" xfId="11653" xr:uid="{3C770254-5616-4399-900D-DB92D820E9C0}"/>
    <cellStyle name="40% - Dekorfärg3 22 7 3" xfId="11654" xr:uid="{7C60B13B-D1C6-4A44-8A3C-E272421E77DC}"/>
    <cellStyle name="40% - Dekorfärg3 22 7_EQL_AAL" xfId="31302" xr:uid="{C39F304F-ED79-4AF4-B1ED-9BADE0EF43C7}"/>
    <cellStyle name="40% - Dekorfärg3 22 8" xfId="11655" xr:uid="{BD9078A0-BEFD-425B-8F3F-43523B9B435D}"/>
    <cellStyle name="40% - Dekorfärg3 22 9" xfId="11656" xr:uid="{91BB59BD-149D-4902-9DF4-EBC25F0B4813}"/>
    <cellStyle name="40% - Dekorfärg3 22_3. Loans" xfId="11657" xr:uid="{3570E735-A63E-4BA9-922C-9A679C4E12C2}"/>
    <cellStyle name="40% - Dekorfärg3 23" xfId="11658" xr:uid="{1BBEF88B-86EF-4AAA-A70B-52E879861398}"/>
    <cellStyle name="40% - Dekorfärg3 23 10" xfId="11659" xr:uid="{C07AF7EE-DDDE-49F6-9BFA-09BDAD6AFDB2}"/>
    <cellStyle name="40% - Dekorfärg3 23 11" xfId="35150" xr:uid="{89F4286F-A1AB-4A2A-8386-611B9D72A18F}"/>
    <cellStyle name="40% - Dekorfärg3 23 2" xfId="11660" xr:uid="{940400F5-2FCA-487E-B5A3-D7FCF4A8EBC6}"/>
    <cellStyle name="40% - Dekorfärg3 23 2 2" xfId="11661" xr:uid="{914E8F04-4506-4947-8D72-5023C6F02CCC}"/>
    <cellStyle name="40% - Dekorfärg3 23 2 2 2" xfId="11662" xr:uid="{E17CC59B-4EBA-4DF2-999E-FCA15F6F8B97}"/>
    <cellStyle name="40% - Dekorfärg3 23 2 2 3" xfId="37979" xr:uid="{A72181D4-C263-45D4-B7EC-3AC048D36770}"/>
    <cellStyle name="40% - Dekorfärg3 23 2 2_3. Loans" xfId="11663" xr:uid="{B754ECD1-5F1F-4B10-BF2A-2EC7EE26E2BA}"/>
    <cellStyle name="40% - Dekorfärg3 23 2 3" xfId="11664" xr:uid="{1E6F0F5F-0808-49F3-B246-E2D4C7918B86}"/>
    <cellStyle name="40% - Dekorfärg3 23 2 3 2" xfId="37980" xr:uid="{EE9633AB-ABEA-4051-BA74-604D0B21D42B}"/>
    <cellStyle name="40% - Dekorfärg3 23 2 3_Apart tables" xfId="50187" xr:uid="{04D7C6FB-7427-4F61-8A9E-DCEE3C0FF128}"/>
    <cellStyle name="40% - Dekorfärg3 23 2 4" xfId="32136" xr:uid="{0BAEE2AE-5AE1-4ED6-9B47-7D96C167A207}"/>
    <cellStyle name="40% - Dekorfärg3 23 2 5" xfId="37978" xr:uid="{387E1552-1A2B-462B-8A01-0683FE924559}"/>
    <cellStyle name="40% - Dekorfärg3 23 2_3. Loans" xfId="11665" xr:uid="{5E45024C-3D5C-44A5-86AC-98C8C66130DC}"/>
    <cellStyle name="40% - Dekorfärg3 23 3" xfId="11666" xr:uid="{B023CD53-F739-40DC-AF7E-B40605D28839}"/>
    <cellStyle name="40% - Dekorfärg3 23 3 2" xfId="11667" xr:uid="{FE23970E-C5CA-4484-86DB-03A533DC54F5}"/>
    <cellStyle name="40% - Dekorfärg3 23 3 2 2" xfId="32137" xr:uid="{96DB5DB5-1044-4C2D-BEBA-D596282974CD}"/>
    <cellStyle name="40% - Dekorfärg3 23 3 3" xfId="11668" xr:uid="{9ED8E32D-1C26-4793-B145-E01C8482EA71}"/>
    <cellStyle name="40% - Dekorfärg3 23 3 4" xfId="11669" xr:uid="{62ADE599-C759-43C9-A87F-727A556C7C5C}"/>
    <cellStyle name="40% - Dekorfärg3 23 3 5" xfId="37981" xr:uid="{96205257-E128-4DA0-907B-BCF420787E93}"/>
    <cellStyle name="40% - Dekorfärg3 23 3_3. Loans" xfId="11670" xr:uid="{DCA3DB18-75D6-4485-97C8-59E7262CBACF}"/>
    <cellStyle name="40% - Dekorfärg3 23 4" xfId="11671" xr:uid="{B806EA0E-D231-40D0-99F0-893024284C17}"/>
    <cellStyle name="40% - Dekorfärg3 23 4 2" xfId="11672" xr:uid="{BE36D382-2908-4485-8155-0A43FE0FEEC3}"/>
    <cellStyle name="40% - Dekorfärg3 23 4 3" xfId="11673" xr:uid="{0B33025F-BE2F-40CC-A000-E261855D0FE9}"/>
    <cellStyle name="40% - Dekorfärg3 23 4 4" xfId="37982" xr:uid="{7956EEA0-0B9B-47F9-9D79-9ADD28C4DA89}"/>
    <cellStyle name="40% - Dekorfärg3 23 4_3. Loans" xfId="11674" xr:uid="{04BCEDD9-3964-48EE-AB2E-F258177FDFF0}"/>
    <cellStyle name="40% - Dekorfärg3 23 5" xfId="11675" xr:uid="{3ADEBC1F-075D-4660-BDBD-9E840F46745B}"/>
    <cellStyle name="40% - Dekorfärg3 23 5 2" xfId="11676" xr:uid="{49A20693-3371-4E36-A1B3-041DEC8D1013}"/>
    <cellStyle name="40% - Dekorfärg3 23 5 3" xfId="11677" xr:uid="{06FD9FE6-B635-4CBC-92AA-8D2E3E1ABB30}"/>
    <cellStyle name="40% - Dekorfärg3 23 5 4" xfId="32138" xr:uid="{E3362ACA-912F-4906-8D3A-3CFC03CAAAC6}"/>
    <cellStyle name="40% - Dekorfärg3 23 5_EQL_AAL" xfId="31303" xr:uid="{7BC12D4B-21A5-40D4-83EE-18EFA002D9ED}"/>
    <cellStyle name="40% - Dekorfärg3 23 6" xfId="11678" xr:uid="{7AC1B5CD-9E33-4A5D-AA8C-FE4555DEB849}"/>
    <cellStyle name="40% - Dekorfärg3 23 6 2" xfId="11679" xr:uid="{E1B3F447-DD5B-40A4-8BB7-633365C80995}"/>
    <cellStyle name="40% - Dekorfärg3 23 6 3" xfId="11680" xr:uid="{C1603432-7C49-4EA2-92D5-53C785761933}"/>
    <cellStyle name="40% - Dekorfärg3 23 6_EQL_AAL" xfId="31304" xr:uid="{9276B022-A7F3-4F89-BF49-34A61057F3F3}"/>
    <cellStyle name="40% - Dekorfärg3 23 7" xfId="11681" xr:uid="{FC81DEE3-D18B-4DFF-ABED-41E85AA468FC}"/>
    <cellStyle name="40% - Dekorfärg3 23 7 2" xfId="11682" xr:uid="{2B21D8AF-8D2B-4BA4-9464-E5F53C4AD294}"/>
    <cellStyle name="40% - Dekorfärg3 23 7 3" xfId="11683" xr:uid="{87BDA6CA-48A7-496A-BC50-7C1AE6029086}"/>
    <cellStyle name="40% - Dekorfärg3 23 7_EQL_AAL" xfId="31305" xr:uid="{95543D88-E54A-4332-86CA-4EC7E96B634C}"/>
    <cellStyle name="40% - Dekorfärg3 23 8" xfId="11684" xr:uid="{384AEEA1-1112-4122-B875-A5CE851102F6}"/>
    <cellStyle name="40% - Dekorfärg3 23 9" xfId="11685" xr:uid="{F5A309A9-0600-4CA6-81F9-D01F0D1C0F0B}"/>
    <cellStyle name="40% - Dekorfärg3 23_3. Loans" xfId="11686" xr:uid="{FA393E77-DDEA-435E-83E6-E03E37F49A1E}"/>
    <cellStyle name="40% - Dekorfärg3 24" xfId="11687" xr:uid="{2D0B5C38-9405-4B2B-8933-9CAA26B58669}"/>
    <cellStyle name="40% - Dekorfärg3 24 10" xfId="11688" xr:uid="{F1DB9BA0-9433-46CC-BCC8-227A95C75DC2}"/>
    <cellStyle name="40% - Dekorfärg3 24 11" xfId="35151" xr:uid="{FECA226E-A252-4931-B15F-AC9764F4039C}"/>
    <cellStyle name="40% - Dekorfärg3 24 2" xfId="11689" xr:uid="{A16DC338-7E6E-446F-999C-4C36C14F3A1B}"/>
    <cellStyle name="40% - Dekorfärg3 24 2 2" xfId="11690" xr:uid="{285A1989-5EDE-4E72-B831-FE491E1BFE4E}"/>
    <cellStyle name="40% - Dekorfärg3 24 2 2 2" xfId="11691" xr:uid="{66C78934-A545-41D7-99FD-9F9CC2647DB5}"/>
    <cellStyle name="40% - Dekorfärg3 24 2 2 3" xfId="37984" xr:uid="{CABF7240-EEEE-4AA4-B745-9CB10C806B3D}"/>
    <cellStyle name="40% - Dekorfärg3 24 2 2_3. Loans" xfId="11692" xr:uid="{A89258E5-2451-47A3-B7E9-7D71E7EC86EC}"/>
    <cellStyle name="40% - Dekorfärg3 24 2 3" xfId="11693" xr:uid="{2E657448-9E87-42FE-834C-5081656CC5DC}"/>
    <cellStyle name="40% - Dekorfärg3 24 2 3 2" xfId="37985" xr:uid="{FEA8CB70-C4AC-4FC0-9809-9286E12E1E6A}"/>
    <cellStyle name="40% - Dekorfärg3 24 2 3_Apart tables" xfId="50188" xr:uid="{B687547F-B378-4188-8AE7-28A8CC249602}"/>
    <cellStyle name="40% - Dekorfärg3 24 2 4" xfId="32139" xr:uid="{6491BE2E-8CFD-4A69-91C3-9F1D4A0A52A8}"/>
    <cellStyle name="40% - Dekorfärg3 24 2 5" xfId="37983" xr:uid="{1AA1D0AC-EEE1-47D5-B761-8E1A6784D731}"/>
    <cellStyle name="40% - Dekorfärg3 24 2_3. Loans" xfId="11694" xr:uid="{86AE24A2-1852-49D8-A0AF-EEE642A8762C}"/>
    <cellStyle name="40% - Dekorfärg3 24 3" xfId="11695" xr:uid="{C0C932DA-7D23-42D2-97EB-00304BD19E11}"/>
    <cellStyle name="40% - Dekorfärg3 24 3 2" xfId="11696" xr:uid="{DCA14C4B-6DC7-4636-A9F0-BF10144A3E22}"/>
    <cellStyle name="40% - Dekorfärg3 24 3 2 2" xfId="32140" xr:uid="{92C4846A-36B5-443C-AD0A-D37795F44219}"/>
    <cellStyle name="40% - Dekorfärg3 24 3 3" xfId="11697" xr:uid="{D7380687-C51B-4781-B5BE-BCF17C3B8DC5}"/>
    <cellStyle name="40% - Dekorfärg3 24 3 4" xfId="11698" xr:uid="{33837E47-0BF3-4C8B-9767-CAD9E339444D}"/>
    <cellStyle name="40% - Dekorfärg3 24 3 5" xfId="37986" xr:uid="{1DEDD2AA-AB75-49CE-8C7F-786E8E6F6223}"/>
    <cellStyle name="40% - Dekorfärg3 24 3_3. Loans" xfId="11699" xr:uid="{5D55A0D9-213A-4326-B8F6-3B8C8D617464}"/>
    <cellStyle name="40% - Dekorfärg3 24 4" xfId="11700" xr:uid="{38A86363-29AE-4ACA-952A-C33CD3E3B467}"/>
    <cellStyle name="40% - Dekorfärg3 24 4 2" xfId="11701" xr:uid="{4A126B3F-3CFE-4675-BE6D-D89BC879D80D}"/>
    <cellStyle name="40% - Dekorfärg3 24 4 3" xfId="11702" xr:uid="{47E7F85E-9418-4D30-9A30-6B097F33E355}"/>
    <cellStyle name="40% - Dekorfärg3 24 4 4" xfId="37987" xr:uid="{B989B333-75E9-4EAF-BAB1-6D6CB9CD4861}"/>
    <cellStyle name="40% - Dekorfärg3 24 4_3. Loans" xfId="11703" xr:uid="{91AF2C7A-981B-44F7-A818-259B8B014382}"/>
    <cellStyle name="40% - Dekorfärg3 24 5" xfId="11704" xr:uid="{7FD69700-9758-4938-919B-F547AB076696}"/>
    <cellStyle name="40% - Dekorfärg3 24 5 2" xfId="11705" xr:uid="{FA636BF9-0099-40C5-9E1A-C3FE0546FAC9}"/>
    <cellStyle name="40% - Dekorfärg3 24 5 3" xfId="11706" xr:uid="{B89947DF-D109-4719-A6DF-AD1A2ECAA161}"/>
    <cellStyle name="40% - Dekorfärg3 24 5 4" xfId="32141" xr:uid="{2A639F52-C41B-45D6-9A07-71B3C9CC5983}"/>
    <cellStyle name="40% - Dekorfärg3 24 5_EQL_AAL" xfId="31306" xr:uid="{B077C2B8-46B4-4958-BA1D-8C17AC5A503C}"/>
    <cellStyle name="40% - Dekorfärg3 24 6" xfId="11707" xr:uid="{58B4C557-D79A-4DF3-9111-5CD1C2B1A3F6}"/>
    <cellStyle name="40% - Dekorfärg3 24 6 2" xfId="11708" xr:uid="{6AE6C3A5-8329-44A9-BE29-9F95EFD4A742}"/>
    <cellStyle name="40% - Dekorfärg3 24 6 3" xfId="11709" xr:uid="{6E10B29E-B08D-41C8-8A41-12EB10565065}"/>
    <cellStyle name="40% - Dekorfärg3 24 6_EQL_AAL" xfId="31307" xr:uid="{7F773FB1-5E9F-4B32-8C4B-19149466A54C}"/>
    <cellStyle name="40% - Dekorfärg3 24 7" xfId="11710" xr:uid="{F010E3DE-419C-40CF-B25C-423E91F33941}"/>
    <cellStyle name="40% - Dekorfärg3 24 7 2" xfId="11711" xr:uid="{ADDA028F-4A02-4C82-94E9-43F43FB724C7}"/>
    <cellStyle name="40% - Dekorfärg3 24 7 3" xfId="11712" xr:uid="{F9730BBF-0626-46CD-A663-B249998F7DD4}"/>
    <cellStyle name="40% - Dekorfärg3 24 7_EQL_AAL" xfId="31308" xr:uid="{FC9D1CCD-3F3C-4AE7-8519-8577486E9834}"/>
    <cellStyle name="40% - Dekorfärg3 24 8" xfId="11713" xr:uid="{A9AC1F4C-73DD-4EE8-84F6-7FE866203DC6}"/>
    <cellStyle name="40% - Dekorfärg3 24 9" xfId="11714" xr:uid="{4D4DBDD8-44D8-496F-B7A8-520D37D84B42}"/>
    <cellStyle name="40% - Dekorfärg3 24_3. Loans" xfId="11715" xr:uid="{0645FD86-9264-48F2-A2E1-6B4DEE193F43}"/>
    <cellStyle name="40% - Dekorfärg3 25" xfId="11716" xr:uid="{489B67B0-6E1D-4A33-B408-27FB2EA91716}"/>
    <cellStyle name="40% - Dekorfärg3 25 10" xfId="11717" xr:uid="{AD7421BB-33AE-428C-91EE-BBBBD314E93B}"/>
    <cellStyle name="40% - Dekorfärg3 25 11" xfId="35152" xr:uid="{BB9A8DB9-28E5-4C2C-83EA-157DFFBE381F}"/>
    <cellStyle name="40% - Dekorfärg3 25 2" xfId="11718" xr:uid="{5843D9CF-1EDD-4274-BF42-735CA8216591}"/>
    <cellStyle name="40% - Dekorfärg3 25 2 2" xfId="11719" xr:uid="{C131A99C-6F7D-4141-BC0D-D56EA335A349}"/>
    <cellStyle name="40% - Dekorfärg3 25 2 2 2" xfId="11720" xr:uid="{31AF42BA-3F7C-437C-8218-0059E2294A0D}"/>
    <cellStyle name="40% - Dekorfärg3 25 2 2 3" xfId="37989" xr:uid="{AB1ECE8A-4C67-4704-8D37-6C93C280BECD}"/>
    <cellStyle name="40% - Dekorfärg3 25 2 2_3. Loans" xfId="11721" xr:uid="{A7C74978-285C-42FB-8C66-6CBBED4F20E3}"/>
    <cellStyle name="40% - Dekorfärg3 25 2 3" xfId="11722" xr:uid="{8835C4AA-B330-4BFA-B7C1-50DD3137ED41}"/>
    <cellStyle name="40% - Dekorfärg3 25 2 3 2" xfId="37990" xr:uid="{B3652A44-5ABF-481F-ADF8-D03CA25BBF8D}"/>
    <cellStyle name="40% - Dekorfärg3 25 2 3_Apart tables" xfId="50189" xr:uid="{15DDB46E-C277-4D56-A529-D99FDC104BF1}"/>
    <cellStyle name="40% - Dekorfärg3 25 2 4" xfId="32142" xr:uid="{341B7DEE-3E1E-4811-A67B-4FE175F2C57D}"/>
    <cellStyle name="40% - Dekorfärg3 25 2 5" xfId="37988" xr:uid="{58BC5B1F-5EEF-4F9D-8187-4C94354C3A70}"/>
    <cellStyle name="40% - Dekorfärg3 25 2_3. Loans" xfId="11723" xr:uid="{489F41F6-A19B-4E80-9220-3B0794E80E15}"/>
    <cellStyle name="40% - Dekorfärg3 25 3" xfId="11724" xr:uid="{7D7681B1-43A1-4B9F-A34E-4D42A49872E6}"/>
    <cellStyle name="40% - Dekorfärg3 25 3 2" xfId="11725" xr:uid="{D396A44E-4190-4925-9436-2B00FC988B83}"/>
    <cellStyle name="40% - Dekorfärg3 25 3 2 2" xfId="32143" xr:uid="{CED9BB60-2073-4238-97BA-0E176D73EA21}"/>
    <cellStyle name="40% - Dekorfärg3 25 3 3" xfId="11726" xr:uid="{1CBABA2F-5E84-4CFF-8BB4-8A966808B69D}"/>
    <cellStyle name="40% - Dekorfärg3 25 3 4" xfId="11727" xr:uid="{D9EC12E3-AD48-4C64-ABA7-56E8BF92768F}"/>
    <cellStyle name="40% - Dekorfärg3 25 3 5" xfId="37991" xr:uid="{7B144AD1-11F1-4C3F-ADD8-2E7E0292F798}"/>
    <cellStyle name="40% - Dekorfärg3 25 3_3. Loans" xfId="11728" xr:uid="{6789A736-D15E-45FD-9487-5B80DB289A98}"/>
    <cellStyle name="40% - Dekorfärg3 25 4" xfId="11729" xr:uid="{D14090C5-52D1-4257-8566-7CEB8DCF289B}"/>
    <cellStyle name="40% - Dekorfärg3 25 4 2" xfId="11730" xr:uid="{BDB4477D-FCEA-43DD-9D6E-AFBC60309F85}"/>
    <cellStyle name="40% - Dekorfärg3 25 4 3" xfId="11731" xr:uid="{1ABE364A-4288-433D-8810-78016B04B0BB}"/>
    <cellStyle name="40% - Dekorfärg3 25 4 4" xfId="37992" xr:uid="{EFDCF7BA-4510-483A-897D-E87892946CC1}"/>
    <cellStyle name="40% - Dekorfärg3 25 4_3. Loans" xfId="11732" xr:uid="{A9338BF4-6C23-41C0-8566-02D346620D16}"/>
    <cellStyle name="40% - Dekorfärg3 25 5" xfId="11733" xr:uid="{C9D06017-A52B-4E32-A26B-CFD26090F66A}"/>
    <cellStyle name="40% - Dekorfärg3 25 5 2" xfId="11734" xr:uid="{1FBB6D9A-6EB4-48E2-98E4-8676A84921CE}"/>
    <cellStyle name="40% - Dekorfärg3 25 5 3" xfId="11735" xr:uid="{B644443C-5F36-419C-B27F-484B78F84F2B}"/>
    <cellStyle name="40% - Dekorfärg3 25 5 4" xfId="32144" xr:uid="{03582F62-3581-43EF-B33C-B0FAD5BCBF6E}"/>
    <cellStyle name="40% - Dekorfärg3 25 5_EQL_AAL" xfId="31309" xr:uid="{A13466A8-9454-40AC-864E-143818E5DC91}"/>
    <cellStyle name="40% - Dekorfärg3 25 6" xfId="11736" xr:uid="{36A5C308-73DC-48F4-8310-72D01BCA4D5B}"/>
    <cellStyle name="40% - Dekorfärg3 25 6 2" xfId="11737" xr:uid="{E26E53C5-8053-4112-BD82-9AA1A69F0A50}"/>
    <cellStyle name="40% - Dekorfärg3 25 6 3" xfId="11738" xr:uid="{85571B1F-5648-4602-926D-4DEBEC30D8C1}"/>
    <cellStyle name="40% - Dekorfärg3 25 6_EQL_AAL" xfId="31310" xr:uid="{AE54D832-F695-4797-8FBB-80C026D586D3}"/>
    <cellStyle name="40% - Dekorfärg3 25 7" xfId="11739" xr:uid="{DFF788FA-7F12-43B6-BA97-793967584C8E}"/>
    <cellStyle name="40% - Dekorfärg3 25 7 2" xfId="11740" xr:uid="{C7108EA3-780A-4CE4-BBE7-084802AC3140}"/>
    <cellStyle name="40% - Dekorfärg3 25 7 3" xfId="11741" xr:uid="{D4F4FC19-15CC-48F4-BF8B-028404ED22D6}"/>
    <cellStyle name="40% - Dekorfärg3 25 7_EQL_AAL" xfId="31311" xr:uid="{4CE14AC5-2DA3-4280-B700-5DAA9B570842}"/>
    <cellStyle name="40% - Dekorfärg3 25 8" xfId="11742" xr:uid="{1A970BC2-777F-4914-A7AA-46407E997AAA}"/>
    <cellStyle name="40% - Dekorfärg3 25 9" xfId="11743" xr:uid="{52D15DA3-85CC-4993-BD5A-90AB1ACB0ACA}"/>
    <cellStyle name="40% - Dekorfärg3 25_3. Loans" xfId="11744" xr:uid="{E91487D4-F612-4F9A-9BF7-317CD9E85380}"/>
    <cellStyle name="40% - Dekorfärg3 26" xfId="11745" xr:uid="{F6DF9FA1-2E77-4CC9-B3D0-91066EDD1B94}"/>
    <cellStyle name="40% - Dekorfärg3 26 10" xfId="11746" xr:uid="{F0B7567F-CE36-4DEC-879E-995055C0641F}"/>
    <cellStyle name="40% - Dekorfärg3 26 11" xfId="37993" xr:uid="{246D9326-D2F7-475B-BD4E-2E2C0E039605}"/>
    <cellStyle name="40% - Dekorfärg3 26 2" xfId="11747" xr:uid="{4D766A08-5F60-4CC3-8A3A-DFA9886305C3}"/>
    <cellStyle name="40% - Dekorfärg3 26 2 2" xfId="11748" xr:uid="{23739995-8CAF-492C-9260-42539937AF41}"/>
    <cellStyle name="40% - Dekorfärg3 26 2 2 2" xfId="11749" xr:uid="{A597BB5B-3A9D-4EE7-B0EE-EFAE0CF68D02}"/>
    <cellStyle name="40% - Dekorfärg3 26 2 2 3" xfId="37995" xr:uid="{657C106C-D5CC-4B28-A9E8-9A9A73C26D5C}"/>
    <cellStyle name="40% - Dekorfärg3 26 2 2_3. Loans" xfId="11750" xr:uid="{699C9036-41DD-4DEB-8902-33B2D11DBE84}"/>
    <cellStyle name="40% - Dekorfärg3 26 2 3" xfId="11751" xr:uid="{B6F164AC-4DE2-4280-9C95-E458925D8996}"/>
    <cellStyle name="40% - Dekorfärg3 26 2 3 2" xfId="32145" xr:uid="{559178CA-615C-4665-A717-92FBEC9B0296}"/>
    <cellStyle name="40% - Dekorfärg3 26 2 4" xfId="11752" xr:uid="{9A23A4DE-9376-4325-B7A3-C11417B7D692}"/>
    <cellStyle name="40% - Dekorfärg3 26 2 5" xfId="37994" xr:uid="{5880785C-EF7C-4C4B-9608-E25CEE523FA2}"/>
    <cellStyle name="40% - Dekorfärg3 26 2_3. Loans" xfId="11753" xr:uid="{A3D59878-E748-4247-BA17-9293EC75849E}"/>
    <cellStyle name="40% - Dekorfärg3 26 3" xfId="11754" xr:uid="{58A88E99-613C-40BC-A0BD-7237274C731C}"/>
    <cellStyle name="40% - Dekorfärg3 26 3 2" xfId="11755" xr:uid="{1B7D3100-CFD0-4331-8BB2-8B17FF8890EF}"/>
    <cellStyle name="40% - Dekorfärg3 26 3 2 2" xfId="32146" xr:uid="{B1C8EF19-A31F-487D-87EE-84D8178F8008}"/>
    <cellStyle name="40% - Dekorfärg3 26 3 3" xfId="11756" xr:uid="{2994C7D3-5C70-4E26-A4FA-7AAA2164493C}"/>
    <cellStyle name="40% - Dekorfärg3 26 3 4" xfId="11757" xr:uid="{EBD97BC9-4C53-4A4D-82F6-C2E62A76CE36}"/>
    <cellStyle name="40% - Dekorfärg3 26 3 5" xfId="37996" xr:uid="{68EE039B-ABE9-45FA-8512-2CDE9DDB54FD}"/>
    <cellStyle name="40% - Dekorfärg3 26 3_3. Loans" xfId="11758" xr:uid="{163E9107-8B7B-46D1-9A12-8F4EED84F423}"/>
    <cellStyle name="40% - Dekorfärg3 26 4" xfId="11759" xr:uid="{DB5183B2-DB27-4E0B-BF12-2DB1E6C1ECAA}"/>
    <cellStyle name="40% - Dekorfärg3 26 4 2" xfId="11760" xr:uid="{0417F692-EE1C-4ABE-9261-9686443FE925}"/>
    <cellStyle name="40% - Dekorfärg3 26 4 3" xfId="11761" xr:uid="{3440F6BC-3D7E-4134-A56D-3AB48C0A0527}"/>
    <cellStyle name="40% - Dekorfärg3 26 4 4" xfId="37997" xr:uid="{5DDED3E9-3D93-4A8D-ACE1-0CECEDF67066}"/>
    <cellStyle name="40% - Dekorfärg3 26 4_3. Loans" xfId="11762" xr:uid="{7B7E10A8-03D6-41AC-AEF0-6C935DEAD839}"/>
    <cellStyle name="40% - Dekorfärg3 26 5" xfId="11763" xr:uid="{3ECB6F8B-8FE0-4970-8E52-F5D191A84CA3}"/>
    <cellStyle name="40% - Dekorfärg3 26 5 2" xfId="11764" xr:uid="{C427C320-A131-44EE-BAA1-48451F64B969}"/>
    <cellStyle name="40% - Dekorfärg3 26 5 3" xfId="11765" xr:uid="{3928B9EF-13C2-4FE6-B806-CE3786B6C3C0}"/>
    <cellStyle name="40% - Dekorfärg3 26 5 4" xfId="37998" xr:uid="{7FAA9D89-8D02-4404-A8DB-E1DB56C9116B}"/>
    <cellStyle name="40% - Dekorfärg3 26 5_3. Loans" xfId="11766" xr:uid="{4587F511-D649-4EF8-B729-EF4C47CC16D9}"/>
    <cellStyle name="40% - Dekorfärg3 26 6" xfId="11767" xr:uid="{720F882A-9F44-4C03-8FF9-F191A8F0D333}"/>
    <cellStyle name="40% - Dekorfärg3 26 6 2" xfId="11768" xr:uid="{372CFEB7-8328-4B0A-B2CD-0CCC4403B95B}"/>
    <cellStyle name="40% - Dekorfärg3 26 6 3" xfId="11769" xr:uid="{69F8EA9F-4EAC-4666-AD43-4BEA69336EC8}"/>
    <cellStyle name="40% - Dekorfärg3 26 6 4" xfId="32147" xr:uid="{D334BCAD-E40F-4412-AEFB-EA2BA27CD781}"/>
    <cellStyle name="40% - Dekorfärg3 26 6_EQL_AAL" xfId="31312" xr:uid="{03A1C566-CF5A-4346-9D11-FD6155BDE7BA}"/>
    <cellStyle name="40% - Dekorfärg3 26 7" xfId="11770" xr:uid="{0BE43AC8-5D9D-49FD-898F-A4B36BF0905A}"/>
    <cellStyle name="40% - Dekorfärg3 26 7 2" xfId="11771" xr:uid="{4D019478-2F78-43E6-AA6F-EAF99D5C705E}"/>
    <cellStyle name="40% - Dekorfärg3 26 7 3" xfId="11772" xr:uid="{50758E56-726F-4CAD-A50E-F3575DB72445}"/>
    <cellStyle name="40% - Dekorfärg3 26 7_EQL_AAL" xfId="31313" xr:uid="{436EC454-4700-40C0-AEC3-5107470971A9}"/>
    <cellStyle name="40% - Dekorfärg3 26 8" xfId="11773" xr:uid="{A74976F5-BC96-44EA-B370-3AC3A276F684}"/>
    <cellStyle name="40% - Dekorfärg3 26 9" xfId="11774" xr:uid="{025C021B-2D00-474F-819B-FA1DF1FC033C}"/>
    <cellStyle name="40% - Dekorfärg3 26_3. Loans" xfId="11775" xr:uid="{FF8F8729-86CC-4FFA-8DD7-CD0FB409AD03}"/>
    <cellStyle name="40% - Dekorfärg3 27" xfId="11776" xr:uid="{E9D1E66E-A121-4E35-9C45-5DC938E6EF5D}"/>
    <cellStyle name="40% - Dekorfärg3 27 2" xfId="11777" xr:uid="{BFB4B51D-AABB-4D9C-82A8-58AF49E0E01A}"/>
    <cellStyle name="40% - Dekorfärg3 27 2 2" xfId="11778" xr:uid="{20355F5C-75C0-4039-9A9C-12C99F5EF131}"/>
    <cellStyle name="40% - Dekorfärg3 27 2 2 2" xfId="38001" xr:uid="{06DEFE8D-7F58-4F49-84AE-5FF8204A5F63}"/>
    <cellStyle name="40% - Dekorfärg3 27 2 2_Apart tables" xfId="50190" xr:uid="{AA5E857E-D658-49C0-B6C9-E81899020B30}"/>
    <cellStyle name="40% - Dekorfärg3 27 2 3" xfId="11779" xr:uid="{8AC03E28-EBFA-4869-A915-3CFD57BDADED}"/>
    <cellStyle name="40% - Dekorfärg3 27 2 4" xfId="38000" xr:uid="{0E93DCBA-98E2-430C-9CD1-57A090303C59}"/>
    <cellStyle name="40% - Dekorfärg3 27 2_3. Loans" xfId="11780" xr:uid="{70071B0E-DD07-4082-BBD5-036EAEB30F6F}"/>
    <cellStyle name="40% - Dekorfärg3 27 3" xfId="11781" xr:uid="{AA82D794-AECC-48EF-8DDF-80DE2AAB80DD}"/>
    <cellStyle name="40% - Dekorfärg3 27 3 2" xfId="38002" xr:uid="{2B001246-F4CA-4BEC-9BE3-76493532D41C}"/>
    <cellStyle name="40% - Dekorfärg3 27 3_Apart tables" xfId="50191" xr:uid="{A61771B8-69BF-4D14-8805-E77F54B9BCF5}"/>
    <cellStyle name="40% - Dekorfärg3 27 4" xfId="11782" xr:uid="{F6B4C3B1-E867-4A6E-9F69-57234B5CD284}"/>
    <cellStyle name="40% - Dekorfärg3 27 4 2" xfId="32148" xr:uid="{3963528A-EA7A-464C-A31B-61BA24F1EDC7}"/>
    <cellStyle name="40% - Dekorfärg3 27 5" xfId="37999" xr:uid="{A87EB3DF-2672-4C28-BB5B-DC599365880E}"/>
    <cellStyle name="40% - Dekorfärg3 27_3. Loans" xfId="11783" xr:uid="{E94DB9D6-DB27-4F09-8493-5E69D4192D22}"/>
    <cellStyle name="40% - Dekorfärg3 28" xfId="11784" xr:uid="{EFB6D468-5838-444C-9E81-B78CD1E73DAF}"/>
    <cellStyle name="40% - Dekorfärg3 28 2" xfId="11785" xr:uid="{8F5CC8A9-35D1-414A-91C6-C6F75683F700}"/>
    <cellStyle name="40% - Dekorfärg3 28 2 2" xfId="11786" xr:uid="{2C5ABBEA-121C-43F1-89DF-D0A818F99FEB}"/>
    <cellStyle name="40% - Dekorfärg3 28 2 3" xfId="11787" xr:uid="{3E62EB0D-FEAD-4107-AF42-61906645B9F8}"/>
    <cellStyle name="40% - Dekorfärg3 28 2 4" xfId="38004" xr:uid="{257A7F6B-33CC-472F-BBF1-62AE7A257DAB}"/>
    <cellStyle name="40% - Dekorfärg3 28 2_3. Loans" xfId="11788" xr:uid="{390E1B15-536D-4F6F-8C34-262CF17B79DD}"/>
    <cellStyle name="40% - Dekorfärg3 28 3" xfId="11789" xr:uid="{EE53ED50-239C-4F17-BF82-FBB9EFD8B00E}"/>
    <cellStyle name="40% - Dekorfärg3 28 3 2" xfId="38005" xr:uid="{81F9EDF3-8032-4850-85C6-45B8B3ECBA65}"/>
    <cellStyle name="40% - Dekorfärg3 28 3_Apart tables" xfId="50192" xr:uid="{0401D654-B88B-4779-B0C5-A9F8F1CE2A1B}"/>
    <cellStyle name="40% - Dekorfärg3 28 4" xfId="11790" xr:uid="{76849341-2665-4721-892B-E05B5F50676C}"/>
    <cellStyle name="40% - Dekorfärg3 28 4 2" xfId="32149" xr:uid="{A9372A1E-8C25-4AC9-88AF-52A0A886A075}"/>
    <cellStyle name="40% - Dekorfärg3 28 5" xfId="38003" xr:uid="{96D4B21F-2795-455D-84C0-4CDBC178E1B6}"/>
    <cellStyle name="40% - Dekorfärg3 28_3. Loans" xfId="11791" xr:uid="{812C7E51-E4B2-46A1-9B6D-F593EE401292}"/>
    <cellStyle name="40% - Dekorfärg3 29" xfId="11792" xr:uid="{75F0CF78-881E-484E-8BB3-94C7E37137B0}"/>
    <cellStyle name="40% - Dekorfärg3 29 2" xfId="11793" xr:uid="{27B14CE1-EB48-4500-854D-65A0522C0EEC}"/>
    <cellStyle name="40% - Dekorfärg3 29 2 2" xfId="11794" xr:uid="{EE8F7A09-3384-4216-9122-7BC5D3CD022F}"/>
    <cellStyle name="40% - Dekorfärg3 29 2 2 2" xfId="38008" xr:uid="{532D21D6-B58F-4644-AE5A-36AA7DEDBF16}"/>
    <cellStyle name="40% - Dekorfärg3 29 2 2_Apart tables" xfId="50193" xr:uid="{20359764-D4F9-4BE7-A892-A020E6EB794E}"/>
    <cellStyle name="40% - Dekorfärg3 29 2 3" xfId="11795" xr:uid="{2CC12B8A-6624-4A45-972E-BE5C8A5ED2F7}"/>
    <cellStyle name="40% - Dekorfärg3 29 2 4" xfId="38007" xr:uid="{36BA23B7-585F-4AEC-BAFD-C6E50EB2171D}"/>
    <cellStyle name="40% - Dekorfärg3 29 2_3. Loans" xfId="11796" xr:uid="{1017DAFC-6CA9-4AAE-94D1-8D5B9BCDD77D}"/>
    <cellStyle name="40% - Dekorfärg3 29 3" xfId="11797" xr:uid="{85F3D32B-FAD2-419B-805E-438555E75025}"/>
    <cellStyle name="40% - Dekorfärg3 29 3 2" xfId="38009" xr:uid="{C4302BB5-59BC-4705-8DF1-BCA955182FFE}"/>
    <cellStyle name="40% - Dekorfärg3 29 3_Apart tables" xfId="50194" xr:uid="{30268013-9737-4B0C-8FD9-EE60530417E3}"/>
    <cellStyle name="40% - Dekorfärg3 29 4" xfId="11798" xr:uid="{C684C463-D466-48DD-B336-44BC227865F0}"/>
    <cellStyle name="40% - Dekorfärg3 29 4 2" xfId="32150" xr:uid="{CB710C3D-7919-475C-986A-D278DF3D965F}"/>
    <cellStyle name="40% - Dekorfärg3 29 5" xfId="38006" xr:uid="{5056ABDE-DA05-4CA9-86FD-527A70FA909E}"/>
    <cellStyle name="40% - Dekorfärg3 29_3. Loans" xfId="11799" xr:uid="{2A983DCD-A64F-4350-AD68-5DD7779E004C}"/>
    <cellStyle name="40% - Dekorfärg3 3" xfId="92" xr:uid="{D906DFB4-A06F-4F03-84E1-A7919949148C}"/>
    <cellStyle name="40% - Dekorfärg3 3 10" xfId="35153" xr:uid="{9BFC0D81-5FB1-4E02-9857-1CF0A5A3B69B}"/>
    <cellStyle name="40% - Dekorfärg3 3 2" xfId="11800" xr:uid="{B2C40A8A-D427-47B5-9BEA-37D52F746E53}"/>
    <cellStyle name="40% - Dekorfärg3 3 2 2" xfId="11801" xr:uid="{47FB03F6-F3A7-469C-BA8E-B482999C94FE}"/>
    <cellStyle name="40% - Dekorfärg3 3 2 2 2" xfId="11802" xr:uid="{C3CB56ED-B5C2-4214-B291-5FB0E329F985}"/>
    <cellStyle name="40% - Dekorfärg3 3 2 2 2 2" xfId="38011" xr:uid="{96D16CB8-308C-45D5-99AE-351A92BF9669}"/>
    <cellStyle name="40% - Dekorfärg3 3 2 2 2_Apart tables" xfId="50195" xr:uid="{F217D381-4298-413C-A99A-5D062C51482E}"/>
    <cellStyle name="40% - Dekorfärg3 3 2 2 3" xfId="32151" xr:uid="{64AB4AD6-8AD2-491D-8888-52726ADF690F}"/>
    <cellStyle name="40% - Dekorfärg3 3 2 2 4" xfId="38010" xr:uid="{15AD8811-9AF8-454F-B788-91A4D6B4D5F9}"/>
    <cellStyle name="40% - Dekorfärg3 3 2 2_3. Loans" xfId="11803" xr:uid="{579A14A9-2420-428D-A890-13534BBF988E}"/>
    <cellStyle name="40% - Dekorfärg3 3 2 3" xfId="11804" xr:uid="{DFC1DBC5-7FDE-4684-9FD3-41DADD306733}"/>
    <cellStyle name="40% - Dekorfärg3 3 2 3 2" xfId="11805" xr:uid="{0B113640-523F-4671-A13E-16511A7A4BEE}"/>
    <cellStyle name="40% - Dekorfärg3 3 2 3 2 2" xfId="38013" xr:uid="{81B0AA60-7CFA-4AD3-91F8-775EEAFBDEAF}"/>
    <cellStyle name="40% - Dekorfärg3 3 2 3 2_Apart tables" xfId="50196" xr:uid="{45D50C64-B716-4586-8323-D39E999E0BA6}"/>
    <cellStyle name="40% - Dekorfärg3 3 2 3 3" xfId="38012" xr:uid="{8AA612F9-EE6D-476B-94FF-30B947F107CE}"/>
    <cellStyle name="40% - Dekorfärg3 3 2 3_3. Loans" xfId="11806" xr:uid="{47337E24-68B6-42AB-84B9-395D1232D649}"/>
    <cellStyle name="40% - Dekorfärg3 3 2 4" xfId="11807" xr:uid="{31FC913C-3D94-4EF7-8D5B-CB32C8046175}"/>
    <cellStyle name="40% - Dekorfärg3 3 2 4 2" xfId="38014" xr:uid="{B696F3AD-1525-4AF1-913B-8351F76E3006}"/>
    <cellStyle name="40% - Dekorfärg3 3 2 4_Apart tables" xfId="50197" xr:uid="{C666A8F5-F5AB-40A3-B440-44D11D5C2DA8}"/>
    <cellStyle name="40% - Dekorfärg3 3 2 5" xfId="11808" xr:uid="{683590EB-03C7-45ED-AB72-D07AD818C568}"/>
    <cellStyle name="40% - Dekorfärg3 3 2 5 2" xfId="38015" xr:uid="{08642C90-D6AC-473E-A428-6055B851BDEA}"/>
    <cellStyle name="40% - Dekorfärg3 3 2 5_Apart tables" xfId="50198" xr:uid="{0BDE84DE-42E2-4613-99D1-724F814AEDBF}"/>
    <cellStyle name="40% - Dekorfärg3 3 2 6" xfId="32152" xr:uid="{D00CCCD2-6EE2-4EC9-B4C1-0D6701C28448}"/>
    <cellStyle name="40% - Dekorfärg3 3 2 7" xfId="35154" xr:uid="{9D624728-B52E-4337-81B8-40D06AD76033}"/>
    <cellStyle name="40% - Dekorfärg3 3 2 8" xfId="39428" xr:uid="{8BC54B1B-8010-4298-AAC0-4233F2A79BC4}"/>
    <cellStyle name="40% - Dekorfärg3 3 2_3. Loans" xfId="11809" xr:uid="{063B413A-CA13-4643-96A3-A639D079018E}"/>
    <cellStyle name="40% - Dekorfärg3 3 3" xfId="11810" xr:uid="{CC14E38D-F53C-45B4-9090-E2FBA56F0EC8}"/>
    <cellStyle name="40% - Dekorfärg3 3 3 2" xfId="11811" xr:uid="{E7B65469-0F08-49CC-A6FC-6EA31C109137}"/>
    <cellStyle name="40% - Dekorfärg3 3 3 2 2" xfId="11812" xr:uid="{72786F56-6234-4801-A862-FA9D64CFB95D}"/>
    <cellStyle name="40% - Dekorfärg3 3 3 2 2 2" xfId="38017" xr:uid="{D77A1FB4-968E-4C55-974B-2767B6F468EF}"/>
    <cellStyle name="40% - Dekorfärg3 3 3 2 2_Apart tables" xfId="50199" xr:uid="{701ABFA4-1EF3-48DB-BE62-C45972D9403B}"/>
    <cellStyle name="40% - Dekorfärg3 3 3 2 3" xfId="32153" xr:uid="{C025583B-81D2-4C85-8742-C361FD71AA70}"/>
    <cellStyle name="40% - Dekorfärg3 3 3 2 4" xfId="38016" xr:uid="{D589A279-2E8D-4F80-BEC4-9EAF4098DA6A}"/>
    <cellStyle name="40% - Dekorfärg3 3 3 2_3. Loans" xfId="11813" xr:uid="{B44A85E5-5BB7-41C1-A6E1-58E8BA86253A}"/>
    <cellStyle name="40% - Dekorfärg3 3 3 3" xfId="11814" xr:uid="{90178AA0-BD47-4A1A-86A3-5F5B1F761441}"/>
    <cellStyle name="40% - Dekorfärg3 3 3 3 2" xfId="11815" xr:uid="{57AB81C1-2A44-41FB-BE21-53FC12D4F8E3}"/>
    <cellStyle name="40% - Dekorfärg3 3 3 3 2 2" xfId="38019" xr:uid="{11ABD8D6-BFD4-4284-AA60-47B1D7AC47D6}"/>
    <cellStyle name="40% - Dekorfärg3 3 3 3 2_Apart tables" xfId="50200" xr:uid="{7AC08C16-8FF3-4CB8-896A-3D472D49C025}"/>
    <cellStyle name="40% - Dekorfärg3 3 3 3 3" xfId="38018" xr:uid="{5738FDFA-0A43-42D7-9FFE-46B9AFF9AAEC}"/>
    <cellStyle name="40% - Dekorfärg3 3 3 3_3. Loans" xfId="11816" xr:uid="{72DC886C-B664-4858-8591-002D10842399}"/>
    <cellStyle name="40% - Dekorfärg3 3 3 4" xfId="11817" xr:uid="{B08F0EB6-2324-444B-B153-0F3CD49B3408}"/>
    <cellStyle name="40% - Dekorfärg3 3 3 4 2" xfId="38020" xr:uid="{749F255A-7147-4DE3-8F32-B4B2C865C8B2}"/>
    <cellStyle name="40% - Dekorfärg3 3 3 4_Apart tables" xfId="50201" xr:uid="{67F1672F-F0AF-4BB6-B7CD-E5758A29AC29}"/>
    <cellStyle name="40% - Dekorfärg3 3 3 5" xfId="11818" xr:uid="{3E9D952D-AEDB-45D4-86E3-C094899D752B}"/>
    <cellStyle name="40% - Dekorfärg3 3 3 5 2" xfId="38021" xr:uid="{F25BCFB1-80AF-4649-B0B5-48E043CF7D1D}"/>
    <cellStyle name="40% - Dekorfärg3 3 3 5_Apart tables" xfId="50202" xr:uid="{07CEC0E6-85FA-488D-87C2-27D34479D7CC}"/>
    <cellStyle name="40% - Dekorfärg3 3 3 6" xfId="32154" xr:uid="{8BE4F9E7-A5A8-45B5-BC5F-02655F0F5D12}"/>
    <cellStyle name="40% - Dekorfärg3 3 3 7" xfId="35155" xr:uid="{74DCC53B-E0CD-4D96-A6EF-E0F0DB8F49D5}"/>
    <cellStyle name="40% - Dekorfärg3 3 3 8" xfId="39427" xr:uid="{F120AC88-7E49-43F0-B220-C152813030B9}"/>
    <cellStyle name="40% - Dekorfärg3 3 3_3. Loans" xfId="11819" xr:uid="{19B39B25-7CBE-49F4-BB91-4D1C38C77F3C}"/>
    <cellStyle name="40% - Dekorfärg3 3 4" xfId="11820" xr:uid="{89133F3E-34CC-43DE-8F5E-BD028B61C044}"/>
    <cellStyle name="40% - Dekorfärg3 3 4 2" xfId="11821" xr:uid="{04DD34F5-D841-47ED-ADB0-5B34563A8020}"/>
    <cellStyle name="40% - Dekorfärg3 3 4 2 2" xfId="11822" xr:uid="{7B9FC3A6-AE8D-4F1C-BDBF-D6D6BAA737B8}"/>
    <cellStyle name="40% - Dekorfärg3 3 4 2 2 2" xfId="38024" xr:uid="{26EAA96C-C69B-4AFE-8801-14FE73C38118}"/>
    <cellStyle name="40% - Dekorfärg3 3 4 2 2_Apart tables" xfId="50203" xr:uid="{C818BC98-E566-4B22-A1B5-1B569B516EBA}"/>
    <cellStyle name="40% - Dekorfärg3 3 4 2 3" xfId="38023" xr:uid="{F9FBE38D-A69C-44DF-B320-3CDC25C24B30}"/>
    <cellStyle name="40% - Dekorfärg3 3 4 2_3. Loans" xfId="11823" xr:uid="{0956400C-305A-4E46-805C-DB0C67DD9E02}"/>
    <cellStyle name="40% - Dekorfärg3 3 4 3" xfId="11824" xr:uid="{4D8AF22F-FABC-4A08-AF27-3329F5CD57CD}"/>
    <cellStyle name="40% - Dekorfärg3 3 4 3 2" xfId="38025" xr:uid="{9B0830CE-66FD-45AF-8AA6-9ACF74A8AF08}"/>
    <cellStyle name="40% - Dekorfärg3 3 4 3_Apart tables" xfId="50204" xr:uid="{1A0C4C3E-A926-4DBF-835A-DCDC2AE96CBF}"/>
    <cellStyle name="40% - Dekorfärg3 3 4 4" xfId="32155" xr:uid="{9F2FFC29-F4CE-450F-A1F8-7734F997A984}"/>
    <cellStyle name="40% - Dekorfärg3 3 4 5" xfId="38022" xr:uid="{FFA919C6-9612-4D65-8659-B161A078CAAC}"/>
    <cellStyle name="40% - Dekorfärg3 3 4_3. Loans" xfId="11825" xr:uid="{9B42F116-14C8-4C3E-88F3-B3E7CF966DB1}"/>
    <cellStyle name="40% - Dekorfärg3 3 5" xfId="11826" xr:uid="{76667741-B7CE-4BBD-80B9-0AE7C3060677}"/>
    <cellStyle name="40% - Dekorfärg3 3 5 2" xfId="11827" xr:uid="{D7244CDB-8138-4F79-A892-08E2C347D300}"/>
    <cellStyle name="40% - Dekorfärg3 3 5 2 2" xfId="38027" xr:uid="{8CD40DE7-4B9E-4FDF-A5A5-7E63AA187CB3}"/>
    <cellStyle name="40% - Dekorfärg3 3 5 2_Apart tables" xfId="50205" xr:uid="{F47C87A8-292A-4B07-B3B3-4F682B45DEBE}"/>
    <cellStyle name="40% - Dekorfärg3 3 5 3" xfId="11828" xr:uid="{32868306-89A4-4C2A-837E-0ACFB90F36D5}"/>
    <cellStyle name="40% - Dekorfärg3 3 5 4" xfId="38026" xr:uid="{B99B1C15-AC36-4F56-BC6E-DDFC324AABAE}"/>
    <cellStyle name="40% - Dekorfärg3 3 5_3. Loans" xfId="11829" xr:uid="{C1E68AD6-D20A-4E38-86AB-7A817E2771C0}"/>
    <cellStyle name="40% - Dekorfärg3 3 6" xfId="11830" xr:uid="{BF05B70D-7012-42AB-9547-6032200BDD4E}"/>
    <cellStyle name="40% - Dekorfärg3 3 6 2" xfId="11831" xr:uid="{C8E0240F-BDC3-4F59-894E-4EAAE70888CA}"/>
    <cellStyle name="40% - Dekorfärg3 3 6 3" xfId="11832" xr:uid="{5A4FD7E0-445D-45D5-B02E-B7B215F2D891}"/>
    <cellStyle name="40% - Dekorfärg3 3 6 4" xfId="38028" xr:uid="{A2BC6F3F-BE93-4524-A1F2-B66F5BC0E689}"/>
    <cellStyle name="40% - Dekorfärg3 3 6_3. Loans" xfId="11833" xr:uid="{FA46A8A7-FA03-45CB-907E-DBCBBD9C1E91}"/>
    <cellStyle name="40% - Dekorfärg3 3 7" xfId="11834" xr:uid="{AB3DDBB7-C22C-4D22-95B3-E93F68132DAD}"/>
    <cellStyle name="40% - Dekorfärg3 3 7 2" xfId="11835" xr:uid="{4AE6E252-8AA7-4A71-9D37-11F82AFA9345}"/>
    <cellStyle name="40% - Dekorfärg3 3 7 3" xfId="11836" xr:uid="{DDECE26E-CD81-44D2-8A52-CBA5C718C9A3}"/>
    <cellStyle name="40% - Dekorfärg3 3 7 4" xfId="38029" xr:uid="{FCCEF2ED-E6F9-4C49-9C8C-07427D906FEA}"/>
    <cellStyle name="40% - Dekorfärg3 3 7_3. Loans" xfId="11837" xr:uid="{B8C2783C-5CB8-4133-980D-2857610D9B31}"/>
    <cellStyle name="40% - Dekorfärg3 3 8" xfId="11838" xr:uid="{9DFF5F69-F2F8-4A71-9DCD-8E53E02B9D3C}"/>
    <cellStyle name="40% - Dekorfärg3 3 8 2" xfId="32156" xr:uid="{256D25F5-584B-4D80-8BAA-08698E19AAFD}"/>
    <cellStyle name="40% - Dekorfärg3 3 9" xfId="11839" xr:uid="{737832F0-6C1D-4708-BA9F-623ECEE2390F}"/>
    <cellStyle name="40% - Dekorfärg3 3_3. Loans" xfId="11840" xr:uid="{52223DBC-9E74-49D7-90F1-25EC8E644FEB}"/>
    <cellStyle name="40% - Dekorfärg3 30" xfId="11841" xr:uid="{23755887-0D03-4A34-824E-5B513157FB48}"/>
    <cellStyle name="40% - Dekorfärg3 30 2" xfId="11842" xr:uid="{3B4CADA4-B0C1-4246-8FB8-0D2008FFDFBD}"/>
    <cellStyle name="40% - Dekorfärg3 30 2 2" xfId="11843" xr:uid="{787F6265-9285-4AAE-B514-BF4F7D8C53C6}"/>
    <cellStyle name="40% - Dekorfärg3 30 2 2 2" xfId="38032" xr:uid="{314B858A-0F5E-4800-A5A3-4488C1348F96}"/>
    <cellStyle name="40% - Dekorfärg3 30 2 2_Apart tables" xfId="50206" xr:uid="{136BD68A-B7F8-4803-B06C-94C3CA8748D4}"/>
    <cellStyle name="40% - Dekorfärg3 30 2 3" xfId="11844" xr:uid="{695C8C94-FD22-4A0E-A7D5-4AA77D1D5401}"/>
    <cellStyle name="40% - Dekorfärg3 30 2 4" xfId="38031" xr:uid="{1B848B03-D599-474D-B72E-DA2335A39EA8}"/>
    <cellStyle name="40% - Dekorfärg3 30 2_3. Loans" xfId="11845" xr:uid="{6C46C200-F3A8-42AC-86D1-69B56020F487}"/>
    <cellStyle name="40% - Dekorfärg3 30 3" xfId="11846" xr:uid="{50B140EA-88FA-4805-897E-DA3DE3FE2DAF}"/>
    <cellStyle name="40% - Dekorfärg3 30 3 2" xfId="38033" xr:uid="{07822DF2-53EA-422B-BA02-3823C3CF88EC}"/>
    <cellStyle name="40% - Dekorfärg3 30 3_Apart tables" xfId="50207" xr:uid="{13CC2B81-FFAB-4B59-ACD6-451B98685464}"/>
    <cellStyle name="40% - Dekorfärg3 30 4" xfId="11847" xr:uid="{BE9033D4-5519-4F63-B295-5ABB53A4601D}"/>
    <cellStyle name="40% - Dekorfärg3 30 5" xfId="38030" xr:uid="{253FC47A-36B4-45BA-9C2A-65D3CABC893A}"/>
    <cellStyle name="40% - Dekorfärg3 30_3. Loans" xfId="11848" xr:uid="{30181630-9F22-4210-8753-7C700CED7824}"/>
    <cellStyle name="40% - Dekorfärg3 31" xfId="11849" xr:uid="{A2C47F17-6D0F-43FE-BCCE-9BFE24AF352C}"/>
    <cellStyle name="40% - Dekorfärg3 31 2" xfId="11850" xr:uid="{A94E4E05-49C8-49B9-8E04-DE068A023C0F}"/>
    <cellStyle name="40% - Dekorfärg3 31 2 2" xfId="11851" xr:uid="{E69C8C16-4897-4EB7-87FB-8E6D83CF9E2A}"/>
    <cellStyle name="40% - Dekorfärg3 31 2 2 2" xfId="38036" xr:uid="{27145E4E-94B0-4817-9B47-2AE68706EF28}"/>
    <cellStyle name="40% - Dekorfärg3 31 2 2_Apart tables" xfId="50208" xr:uid="{0851971C-2440-481D-8D7B-9D5BAC730CCD}"/>
    <cellStyle name="40% - Dekorfärg3 31 2 3" xfId="38035" xr:uid="{98F7A6FE-7095-49C1-8C4C-243669EFBBF5}"/>
    <cellStyle name="40% - Dekorfärg3 31 2_3. Loans" xfId="11852" xr:uid="{3B9A9764-2D4C-49D4-9C63-B87849BB9B06}"/>
    <cellStyle name="40% - Dekorfärg3 31 3" xfId="11853" xr:uid="{D2F71F99-971B-4F6B-873A-5B19B4076449}"/>
    <cellStyle name="40% - Dekorfärg3 31 3 2" xfId="38037" xr:uid="{3A8E2ACF-FA12-4F02-9221-46C9F64DFD93}"/>
    <cellStyle name="40% - Dekorfärg3 31 3_Apart tables" xfId="50209" xr:uid="{F9E711D7-0D63-421B-804C-994F117E3F84}"/>
    <cellStyle name="40% - Dekorfärg3 31 4" xfId="38034" xr:uid="{8375C851-099E-49BF-94CA-023C44331799}"/>
    <cellStyle name="40% - Dekorfärg3 31_3. Loans" xfId="11854" xr:uid="{43AEC804-F410-4088-A860-124A73600D80}"/>
    <cellStyle name="40% - Dekorfärg3 32" xfId="11855" xr:uid="{407655D7-02E2-4D56-8BBE-C12AD94362DD}"/>
    <cellStyle name="40% - Dekorfärg3 32 2" xfId="11856" xr:uid="{7276B0A6-32A2-4405-BDB3-D6376A4FDD9D}"/>
    <cellStyle name="40% - Dekorfärg3 32 2 2" xfId="38039" xr:uid="{BB70E99B-331D-40B3-A692-5C007A684369}"/>
    <cellStyle name="40% - Dekorfärg3 32 2_Apart tables" xfId="50210" xr:uid="{7CFACC92-EA81-40A4-B9DB-D5217EB4DF82}"/>
    <cellStyle name="40% - Dekorfärg3 32 3" xfId="11857" xr:uid="{D36A143E-363E-4425-999B-50DDF0B980E5}"/>
    <cellStyle name="40% - Dekorfärg3 32 4" xfId="38038" xr:uid="{D4F1A7E6-F39B-4479-82E8-2635D68DF476}"/>
    <cellStyle name="40% - Dekorfärg3 32_3. Loans" xfId="11858" xr:uid="{3E400861-940A-4A94-BAE9-E4D1125A285F}"/>
    <cellStyle name="40% - Dekorfärg3 33" xfId="11859" xr:uid="{A4C4EA9E-82C2-474E-900C-DF956796C106}"/>
    <cellStyle name="40% - Dekorfärg3 33 2" xfId="11860" xr:uid="{5B90373A-EFE6-488F-AF3F-8757492F1B03}"/>
    <cellStyle name="40% - Dekorfärg3 33 2 2" xfId="38041" xr:uid="{D20A47B2-96C9-4189-A1D4-AB392FC488F0}"/>
    <cellStyle name="40% - Dekorfärg3 33 2_Apart tables" xfId="50211" xr:uid="{6496AA76-BF82-467E-91B6-77AB0096D614}"/>
    <cellStyle name="40% - Dekorfärg3 33 3" xfId="11861" xr:uid="{4AB21FE3-C449-4343-8FCD-A5314EDCCF31}"/>
    <cellStyle name="40% - Dekorfärg3 33 4" xfId="38040" xr:uid="{302DC070-7812-4ACE-AD5F-9553386581F5}"/>
    <cellStyle name="40% - Dekorfärg3 33_3. Loans" xfId="11862" xr:uid="{DB886A1D-8DBA-4B3D-A603-1FF8737E5632}"/>
    <cellStyle name="40% - Dekorfärg3 34" xfId="11863" xr:uid="{2B90C850-739C-4100-B31C-F916D6B06EE0}"/>
    <cellStyle name="40% - Dekorfärg3 34 2" xfId="11864" xr:uid="{F102C65F-28D0-4A61-841A-7A9B676E2AD4}"/>
    <cellStyle name="40% - Dekorfärg3 34 3" xfId="11865" xr:uid="{EFC3BC32-BCB4-40D6-A69D-5DBCD0B029CE}"/>
    <cellStyle name="40% - Dekorfärg3 34 4" xfId="38042" xr:uid="{1D925F0A-5200-46D8-A01B-217D68227EA4}"/>
    <cellStyle name="40% - Dekorfärg3 34_3. Loans" xfId="11866" xr:uid="{359FA636-F790-4E09-BC54-963F80F2AB0C}"/>
    <cellStyle name="40% - Dekorfärg3 35" xfId="11867" xr:uid="{2BC39B37-C569-4ADF-9563-ADAF5A861B17}"/>
    <cellStyle name="40% - Dekorfärg3 35 2" xfId="11868" xr:uid="{60500EF8-B847-4F04-A2AF-9956CF350893}"/>
    <cellStyle name="40% - Dekorfärg3 35 3" xfId="11869" xr:uid="{09CEF459-F810-4945-AD2D-9501E0F73ECA}"/>
    <cellStyle name="40% - Dekorfärg3 35 4" xfId="38043" xr:uid="{3D536391-7BE1-447F-A459-48456771CFD8}"/>
    <cellStyle name="40% - Dekorfärg3 35_3. Loans" xfId="11870" xr:uid="{0DBF1ACF-CB65-46D9-9DC0-D46B42F90BCB}"/>
    <cellStyle name="40% - Dekorfärg3 36" xfId="11871" xr:uid="{83273C1A-06B5-4C93-B853-33BFD65165B6}"/>
    <cellStyle name="40% - Dekorfärg3 36 2" xfId="11872" xr:uid="{A85DB6CF-ACB5-48D7-9F8E-E0B0158918BE}"/>
    <cellStyle name="40% - Dekorfärg3 36 3" xfId="11873" xr:uid="{4290F3F8-54DD-4042-BB32-AB0A99C1843F}"/>
    <cellStyle name="40% - Dekorfärg3 36 4" xfId="38044" xr:uid="{979516F5-84AD-41CF-8B46-3AA6C5839B94}"/>
    <cellStyle name="40% - Dekorfärg3 36_3. Loans" xfId="11874" xr:uid="{F5422D92-E2A8-4FDE-A356-D6C84B814857}"/>
    <cellStyle name="40% - Dekorfärg3 37" xfId="11875" xr:uid="{1D8F393C-9881-40BB-9C5D-075A07E6C9AC}"/>
    <cellStyle name="40% - Dekorfärg3 37 2" xfId="11876" xr:uid="{8C3DF384-89B4-4650-8B99-04EB42C89A6B}"/>
    <cellStyle name="40% - Dekorfärg3 37 3" xfId="11877" xr:uid="{69DC4190-3BCD-4419-99D2-ABA902126D0D}"/>
    <cellStyle name="40% - Dekorfärg3 37 4" xfId="38045" xr:uid="{2DE584C2-F702-406B-93BB-8F82D22CCC8E}"/>
    <cellStyle name="40% - Dekorfärg3 37_3. Loans" xfId="11878" xr:uid="{2AFACE6B-9588-45CB-8A59-B7BD0D14B893}"/>
    <cellStyle name="40% - Dekorfärg3 38" xfId="11879" xr:uid="{4DCCEF17-B9A6-4DFE-9337-9FC8AE5593EC}"/>
    <cellStyle name="40% - Dekorfärg3 38 2" xfId="11880" xr:uid="{2DD89ADA-A554-4659-A1F5-7E84F7E03A07}"/>
    <cellStyle name="40% - Dekorfärg3 38 3" xfId="11881" xr:uid="{028027B8-C0EA-4029-A0F0-2135F2514C21}"/>
    <cellStyle name="40% - Dekorfärg3 38 4" xfId="38046" xr:uid="{7BF7C4B4-6EDB-424F-AE5D-429A134C2349}"/>
    <cellStyle name="40% - Dekorfärg3 38_3. Loans" xfId="11882" xr:uid="{028F28B2-3CD5-4A30-9231-69C20D3CF4DC}"/>
    <cellStyle name="40% - Dekorfärg3 39" xfId="11883" xr:uid="{F1DB1740-8C5A-4914-A395-6EDDF5D600C7}"/>
    <cellStyle name="40% - Dekorfärg3 39 2" xfId="11884" xr:uid="{FFFA2894-9748-409D-89A3-A3FDB568E10C}"/>
    <cellStyle name="40% - Dekorfärg3 39 3" xfId="11885" xr:uid="{EFAB3C77-7F12-4B92-B880-A8677786D43C}"/>
    <cellStyle name="40% - Dekorfärg3 39 4" xfId="38047" xr:uid="{AEB52F32-F5BA-4FCF-BA09-CC8CD6E3D32A}"/>
    <cellStyle name="40% - Dekorfärg3 39_3. Loans" xfId="11886" xr:uid="{0163E84A-CCAB-4344-8414-0761E005B32C}"/>
    <cellStyle name="40% - Dekorfärg3 4" xfId="93" xr:uid="{694A9854-470E-4B3E-868A-23DD4BE5C6A1}"/>
    <cellStyle name="40% - Dekorfärg3 4 10" xfId="35156" xr:uid="{44A6DD3C-7CC2-445F-96C4-A41FDA42E1FE}"/>
    <cellStyle name="40% - Dekorfärg3 4 2" xfId="11887" xr:uid="{85417317-3022-47BF-B279-FA0C73CD7829}"/>
    <cellStyle name="40% - Dekorfärg3 4 2 2" xfId="11888" xr:uid="{050189E8-C3FF-48BD-8602-D25BB9635D61}"/>
    <cellStyle name="40% - Dekorfärg3 4 2 2 2" xfId="11889" xr:uid="{B0A40204-7F27-40B0-8D32-66F4ABBEFF91}"/>
    <cellStyle name="40% - Dekorfärg3 4 2 2 2 2" xfId="38049" xr:uid="{08014120-0C18-4975-AAFF-B36CF62BADE9}"/>
    <cellStyle name="40% - Dekorfärg3 4 2 2 2_Apart tables" xfId="50212" xr:uid="{25D23E53-7515-44F2-9D04-659ADF78088A}"/>
    <cellStyle name="40% - Dekorfärg3 4 2 2 3" xfId="32157" xr:uid="{A0091375-9920-4036-99E7-73993EE043AE}"/>
    <cellStyle name="40% - Dekorfärg3 4 2 2 4" xfId="38048" xr:uid="{85BCDF9F-3624-401E-AF9E-82E0E45B2151}"/>
    <cellStyle name="40% - Dekorfärg3 4 2 2_3. Loans" xfId="11890" xr:uid="{F62F68C2-F646-4EC1-AEBC-D414A489288B}"/>
    <cellStyle name="40% - Dekorfärg3 4 2 3" xfId="11891" xr:uid="{07F77C70-CCDF-4BE5-AE48-596286055ACE}"/>
    <cellStyle name="40% - Dekorfärg3 4 2 3 2" xfId="11892" xr:uid="{C960A308-1BAF-4F8E-8BD1-5A830DE951F5}"/>
    <cellStyle name="40% - Dekorfärg3 4 2 3 2 2" xfId="38051" xr:uid="{EE081BE1-C21E-48D3-BE04-1903CF66F049}"/>
    <cellStyle name="40% - Dekorfärg3 4 2 3 2_Apart tables" xfId="50213" xr:uid="{2C3E7747-B386-41B9-944D-CDD4B5C7AA0B}"/>
    <cellStyle name="40% - Dekorfärg3 4 2 3 3" xfId="38050" xr:uid="{E6112D72-0360-42EE-B382-3EB0FA90AB7E}"/>
    <cellStyle name="40% - Dekorfärg3 4 2 3_3. Loans" xfId="11893" xr:uid="{14F12F26-8B8A-4830-B1FB-6C654BA0AE77}"/>
    <cellStyle name="40% - Dekorfärg3 4 2 4" xfId="11894" xr:uid="{726B99E6-2418-4C13-BCAF-3D9A05A7A6F5}"/>
    <cellStyle name="40% - Dekorfärg3 4 2 4 2" xfId="38052" xr:uid="{F19E9072-D688-4F32-ABA8-E0D240797E8F}"/>
    <cellStyle name="40% - Dekorfärg3 4 2 4_Apart tables" xfId="50214" xr:uid="{AE4E4842-6586-4F62-ADED-BBBAAEE24CE1}"/>
    <cellStyle name="40% - Dekorfärg3 4 2 5" xfId="11895" xr:uid="{4FF1DDD1-8B90-4E9D-899A-A325299B8B7E}"/>
    <cellStyle name="40% - Dekorfärg3 4 2 5 2" xfId="38053" xr:uid="{55413A90-F203-4E17-BCAC-346C973A71D5}"/>
    <cellStyle name="40% - Dekorfärg3 4 2 5_Apart tables" xfId="50215" xr:uid="{B283E981-673A-43F5-B3A4-E82947158E95}"/>
    <cellStyle name="40% - Dekorfärg3 4 2 6" xfId="32158" xr:uid="{A1347ACC-6205-49E9-9BA4-0CE3685A18F1}"/>
    <cellStyle name="40% - Dekorfärg3 4 2 7" xfId="35157" xr:uid="{AC65C44E-B735-4299-A8F2-FFECDA770929}"/>
    <cellStyle name="40% - Dekorfärg3 4 2 8" xfId="39426" xr:uid="{D5348238-D24F-463B-B94F-EAEE873733CF}"/>
    <cellStyle name="40% - Dekorfärg3 4 2_3. Loans" xfId="11896" xr:uid="{614B2105-8380-4250-B3B4-6CA3393CD861}"/>
    <cellStyle name="40% - Dekorfärg3 4 3" xfId="11897" xr:uid="{45615EC1-7C54-4E30-9775-DCA4D8C6F6DA}"/>
    <cellStyle name="40% - Dekorfärg3 4 3 2" xfId="11898" xr:uid="{938CFCEC-456B-4EE5-93C4-D677708B27D5}"/>
    <cellStyle name="40% - Dekorfärg3 4 3 2 2" xfId="11899" xr:uid="{D470A5B2-5380-48BB-B5C8-EBF5933DA205}"/>
    <cellStyle name="40% - Dekorfärg3 4 3 2 2 2" xfId="38055" xr:uid="{101E4BDE-B3C4-401D-BD13-1BB1BE4FE48D}"/>
    <cellStyle name="40% - Dekorfärg3 4 3 2 2_Apart tables" xfId="50216" xr:uid="{442AC156-767C-4CF3-9DAD-BDE0D14B28E6}"/>
    <cellStyle name="40% - Dekorfärg3 4 3 2 3" xfId="32159" xr:uid="{E1278081-E275-46A1-8130-DD310BCB4B28}"/>
    <cellStyle name="40% - Dekorfärg3 4 3 2 4" xfId="38054" xr:uid="{9678DACD-52DF-4DFE-8F87-C221F0E1E693}"/>
    <cellStyle name="40% - Dekorfärg3 4 3 2_3. Loans" xfId="11900" xr:uid="{51B832B5-64C7-47BA-8677-9A4A9DF0EFD9}"/>
    <cellStyle name="40% - Dekorfärg3 4 3 3" xfId="11901" xr:uid="{C9C547E4-E730-4CC6-BF56-B69DEA41BF79}"/>
    <cellStyle name="40% - Dekorfärg3 4 3 3 2" xfId="11902" xr:uid="{A9604175-DFB5-4BC2-865B-EF388B76F0AB}"/>
    <cellStyle name="40% - Dekorfärg3 4 3 3 2 2" xfId="38057" xr:uid="{3AC7059F-CF77-4AAA-8229-3931ECAC36DB}"/>
    <cellStyle name="40% - Dekorfärg3 4 3 3 2_Apart tables" xfId="50217" xr:uid="{B4C0EFC7-E6EA-453C-886D-2945E3F733C7}"/>
    <cellStyle name="40% - Dekorfärg3 4 3 3 3" xfId="38056" xr:uid="{25BB4B1E-1443-4DFD-A325-90EFE2B8B2D9}"/>
    <cellStyle name="40% - Dekorfärg3 4 3 3_3. Loans" xfId="11903" xr:uid="{E33BFA24-2347-42BD-A3E5-34AA746E641B}"/>
    <cellStyle name="40% - Dekorfärg3 4 3 4" xfId="11904" xr:uid="{9D939E15-3C3C-4965-BDFD-21E74F0CD166}"/>
    <cellStyle name="40% - Dekorfärg3 4 3 4 2" xfId="38058" xr:uid="{5900E92A-7790-4DA5-83E8-5B3B37A51956}"/>
    <cellStyle name="40% - Dekorfärg3 4 3 4_Apart tables" xfId="50218" xr:uid="{70AB97FA-4834-48B7-B3A0-C7D6BB9D8305}"/>
    <cellStyle name="40% - Dekorfärg3 4 3 5" xfId="11905" xr:uid="{428504C9-EC78-4C7E-AE1E-27A6B7F43B30}"/>
    <cellStyle name="40% - Dekorfärg3 4 3 5 2" xfId="38059" xr:uid="{21E7CBCF-03BA-4A3F-B768-23929FD9F85D}"/>
    <cellStyle name="40% - Dekorfärg3 4 3 5_Apart tables" xfId="50219" xr:uid="{DC739278-4AD9-46DD-ACEC-EB0EC0E95255}"/>
    <cellStyle name="40% - Dekorfärg3 4 3 6" xfId="32160" xr:uid="{D89D4087-86ED-4A0C-BA69-425974A47087}"/>
    <cellStyle name="40% - Dekorfärg3 4 3 7" xfId="35158" xr:uid="{EE1DEFA4-1593-4112-BBC0-C015FC61199F}"/>
    <cellStyle name="40% - Dekorfärg3 4 3 8" xfId="39425" xr:uid="{81DD5F03-6A7B-463A-9437-4FDFAAF8EC52}"/>
    <cellStyle name="40% - Dekorfärg3 4 3_3. Loans" xfId="11906" xr:uid="{19C183EC-3F4F-40EE-94FA-3475CC16F636}"/>
    <cellStyle name="40% - Dekorfärg3 4 4" xfId="11907" xr:uid="{604C02BC-3A06-4411-A694-E78FCE6CB2EE}"/>
    <cellStyle name="40% - Dekorfärg3 4 4 2" xfId="11908" xr:uid="{615DFCA3-D274-44E5-ADD3-556CE762649B}"/>
    <cellStyle name="40% - Dekorfärg3 4 4 2 2" xfId="11909" xr:uid="{163095AB-BFCB-4A47-94E3-273ABC5344FB}"/>
    <cellStyle name="40% - Dekorfärg3 4 4 2 2 2" xfId="38062" xr:uid="{F1BEAABE-88F8-4E0E-8819-8E032DED912C}"/>
    <cellStyle name="40% - Dekorfärg3 4 4 2 2_Apart tables" xfId="50220" xr:uid="{D18C063A-CB50-4020-9179-034FF80569E6}"/>
    <cellStyle name="40% - Dekorfärg3 4 4 2 3" xfId="38061" xr:uid="{41B3FE4D-2E1E-4C66-8893-745FB4114928}"/>
    <cellStyle name="40% - Dekorfärg3 4 4 2_3. Loans" xfId="11910" xr:uid="{F386B8EB-F546-4085-BBA1-DAB26C0F95A0}"/>
    <cellStyle name="40% - Dekorfärg3 4 4 3" xfId="11911" xr:uid="{92EDED05-C620-464B-BE0E-6EBE5318DFCB}"/>
    <cellStyle name="40% - Dekorfärg3 4 4 3 2" xfId="38063" xr:uid="{163AFB3A-6EED-4C23-B920-20463812A9BE}"/>
    <cellStyle name="40% - Dekorfärg3 4 4 3_Apart tables" xfId="50221" xr:uid="{8C2B2F0D-D69D-4733-A738-F14E377B14B3}"/>
    <cellStyle name="40% - Dekorfärg3 4 4 4" xfId="32161" xr:uid="{20A4399C-C010-41AE-8E1D-B59B35D6BB71}"/>
    <cellStyle name="40% - Dekorfärg3 4 4 5" xfId="38060" xr:uid="{0C6C1EEE-2913-4205-8C92-06540328B825}"/>
    <cellStyle name="40% - Dekorfärg3 4 4_3. Loans" xfId="11912" xr:uid="{561A4EE9-ABB4-4CFA-BC48-34271FD67915}"/>
    <cellStyle name="40% - Dekorfärg3 4 5" xfId="11913" xr:uid="{459EA3CE-1322-40C3-8ADA-04F2FA62437C}"/>
    <cellStyle name="40% - Dekorfärg3 4 5 2" xfId="11914" xr:uid="{3784EB8A-CFBF-4312-80FA-D8DFB5797337}"/>
    <cellStyle name="40% - Dekorfärg3 4 5 2 2" xfId="38065" xr:uid="{9A377BD1-DB73-4E47-94A1-AF58C8B828F4}"/>
    <cellStyle name="40% - Dekorfärg3 4 5 2_Apart tables" xfId="50222" xr:uid="{F7C6D696-839B-44F6-8693-148562159E2C}"/>
    <cellStyle name="40% - Dekorfärg3 4 5 3" xfId="11915" xr:uid="{D44DA2E8-0C81-49E1-96A9-981384AF1C81}"/>
    <cellStyle name="40% - Dekorfärg3 4 5 4" xfId="38064" xr:uid="{A52020D0-2FF7-4717-973D-19EDDCE242DC}"/>
    <cellStyle name="40% - Dekorfärg3 4 5_3. Loans" xfId="11916" xr:uid="{8263CEE7-97AE-4A96-8D14-2BD1E0F7D3D1}"/>
    <cellStyle name="40% - Dekorfärg3 4 6" xfId="11917" xr:uid="{DF6610B5-3563-4969-94FF-1548789C01C4}"/>
    <cellStyle name="40% - Dekorfärg3 4 6 2" xfId="11918" xr:uid="{C4DDEAE5-829C-492A-AB50-C0EA8668018C}"/>
    <cellStyle name="40% - Dekorfärg3 4 6 3" xfId="11919" xr:uid="{21978301-2EDD-4EF1-8C27-55FD6C8750D0}"/>
    <cellStyle name="40% - Dekorfärg3 4 6 4" xfId="38066" xr:uid="{1670B74D-7CB9-4B29-8C50-6533264552CC}"/>
    <cellStyle name="40% - Dekorfärg3 4 6_3. Loans" xfId="11920" xr:uid="{DE14137C-DF89-45EF-952C-0774D8D9DB92}"/>
    <cellStyle name="40% - Dekorfärg3 4 7" xfId="11921" xr:uid="{85D42BE2-0EDC-441F-A93C-50FD936AB353}"/>
    <cellStyle name="40% - Dekorfärg3 4 7 2" xfId="11922" xr:uid="{94CB011E-C385-4F53-A5FA-781B2736FCD1}"/>
    <cellStyle name="40% - Dekorfärg3 4 7 3" xfId="11923" xr:uid="{30325B0C-3DE8-4A78-ABE5-C63A759FA3EE}"/>
    <cellStyle name="40% - Dekorfärg3 4 7 4" xfId="38067" xr:uid="{D7ACF90B-6759-4D8D-9F9F-EE0CD6FFC479}"/>
    <cellStyle name="40% - Dekorfärg3 4 7_3. Loans" xfId="11924" xr:uid="{2A2D73E3-2ABA-4BC1-92B5-6A278185A02C}"/>
    <cellStyle name="40% - Dekorfärg3 4 8" xfId="11925" xr:uid="{E26B6F14-2B9A-47A1-831A-C559368BC13A}"/>
    <cellStyle name="40% - Dekorfärg3 4 8 2" xfId="32162" xr:uid="{DF4DC794-0D31-4120-B5AE-6CADB96DA07A}"/>
    <cellStyle name="40% - Dekorfärg3 4 9" xfId="11926" xr:uid="{8DEE8782-B7DA-4417-A29A-93BD31C24F2A}"/>
    <cellStyle name="40% - Dekorfärg3 4_3. Loans" xfId="11927" xr:uid="{BA405A02-E2CA-4D8B-B286-CE0EE7A6EBD8}"/>
    <cellStyle name="40% - Dekorfärg3 40" xfId="11928" xr:uid="{3F9F4E9B-B902-4E60-A120-563E2B12772F}"/>
    <cellStyle name="40% - Dekorfärg3 40 2" xfId="11929" xr:uid="{B90A7DA4-1AA8-43F4-92E8-990A55EDCD88}"/>
    <cellStyle name="40% - Dekorfärg3 40 3" xfId="11930" xr:uid="{D1631330-8994-4770-BF3B-76014B8DECF6}"/>
    <cellStyle name="40% - Dekorfärg3 40 4" xfId="38068" xr:uid="{8EA60CCE-E895-4FF1-B645-43E714875B0A}"/>
    <cellStyle name="40% - Dekorfärg3 40_3. Loans" xfId="11931" xr:uid="{62FC1873-A6B0-4047-B721-A2BBE00106C3}"/>
    <cellStyle name="40% - Dekorfärg3 41" xfId="11932" xr:uid="{C839E7B8-A11D-4E01-AF23-D697A88FD6C8}"/>
    <cellStyle name="40% - Dekorfärg3 41 2" xfId="11933" xr:uid="{1BA9F86A-DD3D-408E-A580-4D45D7B2B97E}"/>
    <cellStyle name="40% - Dekorfärg3 41 3" xfId="11934" xr:uid="{07F2E7C4-6BF7-4C67-8636-E5502A5D6ADE}"/>
    <cellStyle name="40% - Dekorfärg3 41 4" xfId="38069" xr:uid="{C5366361-C588-4AFA-AD54-BFA1F104502D}"/>
    <cellStyle name="40% - Dekorfärg3 41_3. Loans" xfId="11935" xr:uid="{6904329C-5F82-47A6-8834-2E8DA9A091A4}"/>
    <cellStyle name="40% - Dekorfärg3 42" xfId="11936" xr:uid="{84D1BF26-47EA-4D01-ABA9-F9DC4133B5F8}"/>
    <cellStyle name="40% - Dekorfärg3 42 2" xfId="11937" xr:uid="{ADD0DE9D-8281-4F0A-8655-D6DDCA648459}"/>
    <cellStyle name="40% - Dekorfärg3 42 3" xfId="11938" xr:uid="{462C11C7-E2D0-4917-B877-E3266FED5EEB}"/>
    <cellStyle name="40% - Dekorfärg3 42 4" xfId="38070" xr:uid="{C8C5EEA6-0DA6-4B2A-85C8-461A57860E05}"/>
    <cellStyle name="40% - Dekorfärg3 42_3. Loans" xfId="11939" xr:uid="{D965D149-6401-496C-B912-0EE8C2AF29CD}"/>
    <cellStyle name="40% - Dekorfärg3 43" xfId="11940" xr:uid="{A3624D42-9B02-4788-9D95-B0997B1926CD}"/>
    <cellStyle name="40% - Dekorfärg3 43 2" xfId="11941" xr:uid="{947AF3DE-7460-4D2A-9ECD-C033EC99B347}"/>
    <cellStyle name="40% - Dekorfärg3 43 3" xfId="11942" xr:uid="{050A2A63-737B-4B9A-82CE-826DEBCEA1AA}"/>
    <cellStyle name="40% - Dekorfärg3 43 4" xfId="38071" xr:uid="{73073B40-16D6-4965-84CA-8994EFD44C91}"/>
    <cellStyle name="40% - Dekorfärg3 43_3. Loans" xfId="11943" xr:uid="{EBA85370-2443-4507-B4BC-3A2629A5178F}"/>
    <cellStyle name="40% - Dekorfärg3 44" xfId="11944" xr:uid="{7D73DF20-0E84-4D72-AB2F-23A1B7F90F47}"/>
    <cellStyle name="40% - Dekorfärg3 44 2" xfId="11945" xr:uid="{95AAB052-3505-4316-96DD-DBCF4E1E8119}"/>
    <cellStyle name="40% - Dekorfärg3 44 3" xfId="11946" xr:uid="{304F14CC-2B16-4944-9749-73024A986A5C}"/>
    <cellStyle name="40% - Dekorfärg3 44 4" xfId="38072" xr:uid="{0CD58B2E-EE7C-45ED-9690-B10D2202ED90}"/>
    <cellStyle name="40% - Dekorfärg3 44_3. Loans" xfId="11947" xr:uid="{218CAB94-5033-400D-800C-889F2E0D0548}"/>
    <cellStyle name="40% - Dekorfärg3 45" xfId="11948" xr:uid="{70B7ADE6-1934-4ED8-87EA-F7E3CD0181F2}"/>
    <cellStyle name="40% - Dekorfärg3 45 2" xfId="11949" xr:uid="{2D1562C1-7B12-4DB0-A8D4-B57C5128BA54}"/>
    <cellStyle name="40% - Dekorfärg3 45 3" xfId="11950" xr:uid="{DF71EEE3-96BD-413E-96E1-FADD8B87618C}"/>
    <cellStyle name="40% - Dekorfärg3 45 4" xfId="38073" xr:uid="{F334913E-B815-41A0-BE3C-A236F0D0B096}"/>
    <cellStyle name="40% - Dekorfärg3 45_3. Loans" xfId="11951" xr:uid="{BC9BE603-F203-47E1-9A6D-A7AB6D7251EA}"/>
    <cellStyle name="40% - Dekorfärg3 46" xfId="11952" xr:uid="{09006941-237C-457F-8952-3FDEE89BBDC2}"/>
    <cellStyle name="40% - Dekorfärg3 46 2" xfId="11953" xr:uid="{7AADF788-3309-42E7-B5CF-93068EAE056B}"/>
    <cellStyle name="40% - Dekorfärg3 46 3" xfId="11954" xr:uid="{9FBEBE42-6200-4EA5-B548-99AB223C311D}"/>
    <cellStyle name="40% - Dekorfärg3 46 4" xfId="38074" xr:uid="{A598282C-B4DD-4B8B-B0DF-4A999F9B3364}"/>
    <cellStyle name="40% - Dekorfärg3 46_3. Loans" xfId="11955" xr:uid="{3438EA1D-112E-4070-AB7F-9B64E0B77FB6}"/>
    <cellStyle name="40% - Dekorfärg3 47" xfId="11956" xr:uid="{32192793-4778-4774-8ACB-39F37286FD66}"/>
    <cellStyle name="40% - Dekorfärg3 47 2" xfId="11957" xr:uid="{8D7C4D5E-E719-4003-A242-4C570556F0E0}"/>
    <cellStyle name="40% - Dekorfärg3 47 3" xfId="11958" xr:uid="{8A98C245-0412-4237-AAB9-33D30D4C2775}"/>
    <cellStyle name="40% - Dekorfärg3 47 4" xfId="38075" xr:uid="{B664D5AA-B1D0-43DE-A407-E2015C149A4D}"/>
    <cellStyle name="40% - Dekorfärg3 47_3. Loans" xfId="11959" xr:uid="{C7126EEF-90F5-4E19-BA49-97D3C2EF0828}"/>
    <cellStyle name="40% - Dekorfärg3 48" xfId="11960" xr:uid="{9809FC7C-4AD9-48D2-9570-327EC8E9CBB8}"/>
    <cellStyle name="40% - Dekorfärg3 48 2" xfId="11961" xr:uid="{7C38D638-99D7-40D6-8FB6-E44375F9C0B7}"/>
    <cellStyle name="40% - Dekorfärg3 48 3" xfId="11962" xr:uid="{AD6EF2BD-7CD8-43B1-8EF9-B1327639E5B7}"/>
    <cellStyle name="40% - Dekorfärg3 48 4" xfId="38076" xr:uid="{498A328F-2DC6-4305-9F32-0D3B962B6C29}"/>
    <cellStyle name="40% - Dekorfärg3 48_3. Loans" xfId="11963" xr:uid="{C5F82046-4362-4E06-A5D9-3F3A938DE17F}"/>
    <cellStyle name="40% - Dekorfärg3 49" xfId="11964" xr:uid="{6A1EC5FB-12AE-4AAF-908A-17AB75B6F735}"/>
    <cellStyle name="40% - Dekorfärg3 49 2" xfId="11965" xr:uid="{B46ED46E-790C-4A19-A35B-2E14BD479893}"/>
    <cellStyle name="40% - Dekorfärg3 49 3" xfId="11966" xr:uid="{CAE1FA85-C8ED-421B-9A70-4288DB9E40FC}"/>
    <cellStyle name="40% - Dekorfärg3 49_EQL_AAL" xfId="31314" xr:uid="{37CB6EC3-59BA-4154-ACF5-A344D2986B96}"/>
    <cellStyle name="40% - Dekorfärg3 5" xfId="11967" xr:uid="{482C9967-AE94-4FF0-B32E-97424BA7F3C0}"/>
    <cellStyle name="40% - Dekorfärg3 5 10" xfId="35159" xr:uid="{5A1B2679-7C2A-4A8C-8B7C-6F18F9BBD42F}"/>
    <cellStyle name="40% - Dekorfärg3 5 2" xfId="11968" xr:uid="{A54D810C-F329-4676-AFC4-50CA334D21B9}"/>
    <cellStyle name="40% - Dekorfärg3 5 2 2" xfId="11969" xr:uid="{66D61591-8127-4DB8-96F5-95402C009FF9}"/>
    <cellStyle name="40% - Dekorfärg3 5 2 2 2" xfId="11970" xr:uid="{BDA8137E-9F4C-445E-919F-345A29D21E20}"/>
    <cellStyle name="40% - Dekorfärg3 5 2 2 2 2" xfId="38078" xr:uid="{D5030A4C-65BD-4265-810D-A7D028C9ED5E}"/>
    <cellStyle name="40% - Dekorfärg3 5 2 2 2_Apart tables" xfId="50223" xr:uid="{34327372-3F58-4409-BA34-87603440B13C}"/>
    <cellStyle name="40% - Dekorfärg3 5 2 2 3" xfId="32163" xr:uid="{29B0CE7A-1248-40D3-9A75-534CD240CFA2}"/>
    <cellStyle name="40% - Dekorfärg3 5 2 2 4" xfId="38077" xr:uid="{DFE6AC5E-D55B-4F08-817B-6CFE1BC341BC}"/>
    <cellStyle name="40% - Dekorfärg3 5 2 2_3. Loans" xfId="11971" xr:uid="{FA149ECE-B192-4D63-A1D4-9790CB4201BE}"/>
    <cellStyle name="40% - Dekorfärg3 5 2 3" xfId="11972" xr:uid="{20494944-0FB0-4C79-BEF1-914E49437623}"/>
    <cellStyle name="40% - Dekorfärg3 5 2 3 2" xfId="11973" xr:uid="{C6DB3C07-FA19-46B9-A642-67AF2A971490}"/>
    <cellStyle name="40% - Dekorfärg3 5 2 3 2 2" xfId="38080" xr:uid="{E48C1C4E-A5AE-4ADB-B20F-0601736B0C32}"/>
    <cellStyle name="40% - Dekorfärg3 5 2 3 2_Apart tables" xfId="50224" xr:uid="{DC7B304E-40B6-46F2-92B7-C9ECF9130E1E}"/>
    <cellStyle name="40% - Dekorfärg3 5 2 3 3" xfId="38079" xr:uid="{C80F6EC4-84E0-4D18-A891-284B5A2C8E13}"/>
    <cellStyle name="40% - Dekorfärg3 5 2 3_3. Loans" xfId="11974" xr:uid="{5B810A8F-1547-48DF-8D7C-EC0666FB2522}"/>
    <cellStyle name="40% - Dekorfärg3 5 2 4" xfId="11975" xr:uid="{99EDA86C-248D-4AC9-AEF6-F14215A90CA3}"/>
    <cellStyle name="40% - Dekorfärg3 5 2 4 2" xfId="38081" xr:uid="{7529FCBF-8465-4E2E-8A0F-F1C2278D9670}"/>
    <cellStyle name="40% - Dekorfärg3 5 2 4_Apart tables" xfId="50225" xr:uid="{3CD17DBF-99F1-4877-BA92-827DFA5E219C}"/>
    <cellStyle name="40% - Dekorfärg3 5 2 5" xfId="11976" xr:uid="{B64A67F0-8D9E-4D5D-97FF-01BF1F28C887}"/>
    <cellStyle name="40% - Dekorfärg3 5 2 5 2" xfId="38082" xr:uid="{C2B923D0-8556-4184-80C4-A58B81848DBF}"/>
    <cellStyle name="40% - Dekorfärg3 5 2 5_Apart tables" xfId="50226" xr:uid="{A2820D57-8E6E-410D-B76D-B6D59F3831FE}"/>
    <cellStyle name="40% - Dekorfärg3 5 2 6" xfId="32164" xr:uid="{BB5C80B2-D39B-4B57-B849-A27790695476}"/>
    <cellStyle name="40% - Dekorfärg3 5 2 7" xfId="35160" xr:uid="{E947CA75-E986-4B0A-9EA5-7ED0577D2C64}"/>
    <cellStyle name="40% - Dekorfärg3 5 2 8" xfId="39424" xr:uid="{14AA0EFC-82CF-4AD2-A397-5CF334621AA3}"/>
    <cellStyle name="40% - Dekorfärg3 5 2_3. Loans" xfId="11977" xr:uid="{0E4D9302-5BEE-4199-8ED3-162757320C84}"/>
    <cellStyle name="40% - Dekorfärg3 5 3" xfId="11978" xr:uid="{E38CD8C5-ED15-4DA5-96CB-0DC7A90332DC}"/>
    <cellStyle name="40% - Dekorfärg3 5 3 2" xfId="11979" xr:uid="{30F6C076-77A7-44AE-B7A8-4440694BD65E}"/>
    <cellStyle name="40% - Dekorfärg3 5 3 2 2" xfId="11980" xr:uid="{09059FFA-D458-47DF-AF5B-02B6DE3E9B9C}"/>
    <cellStyle name="40% - Dekorfärg3 5 3 2 2 2" xfId="38085" xr:uid="{4623FDA9-C470-4C09-9FEF-54555251ACD1}"/>
    <cellStyle name="40% - Dekorfärg3 5 3 2 2_Apart tables" xfId="50227" xr:uid="{E594FADD-3C3B-4665-8AC0-04D8FAF71897}"/>
    <cellStyle name="40% - Dekorfärg3 5 3 2 3" xfId="38084" xr:uid="{9F13125C-4897-4074-AAD9-5B345DF8321B}"/>
    <cellStyle name="40% - Dekorfärg3 5 3 2_3. Loans" xfId="11981" xr:uid="{B7424F0B-9689-46D2-994B-9810088960F5}"/>
    <cellStyle name="40% - Dekorfärg3 5 3 3" xfId="11982" xr:uid="{3855FF89-58D5-4827-84F7-905A5891CA62}"/>
    <cellStyle name="40% - Dekorfärg3 5 3 3 2" xfId="38086" xr:uid="{F781E470-5BFC-4AB3-B16E-5E43B0274E8F}"/>
    <cellStyle name="40% - Dekorfärg3 5 3 3_Apart tables" xfId="50228" xr:uid="{DD8D11D6-3E3D-4F86-843E-B0B54B52197A}"/>
    <cellStyle name="40% - Dekorfärg3 5 3 4" xfId="32165" xr:uid="{419FE5F1-A4FE-4D82-A4A9-CDB476A76F8B}"/>
    <cellStyle name="40% - Dekorfärg3 5 3 5" xfId="38083" xr:uid="{0738215C-D2F5-4A6B-8D71-EA73F1F08A6B}"/>
    <cellStyle name="40% - Dekorfärg3 5 3_3. Loans" xfId="11983" xr:uid="{5027BDD0-2CC5-4689-AEE7-0035A95B3187}"/>
    <cellStyle name="40% - Dekorfärg3 5 4" xfId="11984" xr:uid="{29F98511-70D8-455C-AA7E-45CC73A78509}"/>
    <cellStyle name="40% - Dekorfärg3 5 4 2" xfId="11985" xr:uid="{549C249C-7ED3-468D-9280-B21C7408F7E7}"/>
    <cellStyle name="40% - Dekorfärg3 5 4 2 2" xfId="38088" xr:uid="{24D494A4-B8ED-4192-812C-7E1ACABCCD3B}"/>
    <cellStyle name="40% - Dekorfärg3 5 4 2_Apart tables" xfId="50229" xr:uid="{34918AC0-B8BF-4778-B658-26EFA2FDDE1D}"/>
    <cellStyle name="40% - Dekorfärg3 5 4 3" xfId="11986" xr:uid="{56F0B0B4-767F-4545-B4B7-93223EF00F2E}"/>
    <cellStyle name="40% - Dekorfärg3 5 4 4" xfId="38087" xr:uid="{EF3D577C-8837-4434-B07C-A0CB12BB7F3B}"/>
    <cellStyle name="40% - Dekorfärg3 5 4_3. Loans" xfId="11987" xr:uid="{FD42140D-304B-4544-91B7-39FDFD920BB5}"/>
    <cellStyle name="40% - Dekorfärg3 5 5" xfId="11988" xr:uid="{565CAEBD-8BD1-41F4-A0B6-7DFE32B0AE76}"/>
    <cellStyle name="40% - Dekorfärg3 5 5 2" xfId="11989" xr:uid="{3B60850B-E1E8-4109-A517-472B6FD0B99D}"/>
    <cellStyle name="40% - Dekorfärg3 5 5 3" xfId="11990" xr:uid="{C06CC547-9C47-4963-A4DD-922C28D9913F}"/>
    <cellStyle name="40% - Dekorfärg3 5 5 4" xfId="38089" xr:uid="{B68F8F29-B85C-4BCB-94A1-17D273EF0D1F}"/>
    <cellStyle name="40% - Dekorfärg3 5 5_3. Loans" xfId="11991" xr:uid="{AE7A5FA7-E0BE-4D4F-B5A4-CF18BAA79C4C}"/>
    <cellStyle name="40% - Dekorfärg3 5 6" xfId="11992" xr:uid="{F743D66E-D80F-4F3A-A703-834D45ADFA66}"/>
    <cellStyle name="40% - Dekorfärg3 5 6 2" xfId="11993" xr:uid="{E44E5BED-A773-42D5-B975-505708DEE1FB}"/>
    <cellStyle name="40% - Dekorfärg3 5 6 3" xfId="11994" xr:uid="{2446BF0E-4CA6-4817-AAAF-AC44728E86A0}"/>
    <cellStyle name="40% - Dekorfärg3 5 6 4" xfId="38090" xr:uid="{04760DCC-AFA3-4EC4-B75F-07191765D929}"/>
    <cellStyle name="40% - Dekorfärg3 5 6_3. Loans" xfId="11995" xr:uid="{805EDAE1-82A1-40E7-9D9A-F8A80850FD33}"/>
    <cellStyle name="40% - Dekorfärg3 5 7" xfId="11996" xr:uid="{645A5286-B309-4207-A919-12BB6B3E78AF}"/>
    <cellStyle name="40% - Dekorfärg3 5 7 2" xfId="11997" xr:uid="{8A1A269D-7603-4824-8BCE-76C467DC023E}"/>
    <cellStyle name="40% - Dekorfärg3 5 7 2 2" xfId="32166" xr:uid="{9BE8DB59-F294-4592-89CE-89D3B585D6B9}"/>
    <cellStyle name="40% - Dekorfärg3 5 7 3" xfId="11998" xr:uid="{8082AC1D-6831-467D-8BE9-EEA9B4968411}"/>
    <cellStyle name="40% - Dekorfärg3 5 7 4" xfId="32167" xr:uid="{7EDC4E5C-F330-4700-BACB-0346C2D580BC}"/>
    <cellStyle name="40% - Dekorfärg3 5 7_EQL_AAL" xfId="31315" xr:uid="{D608868C-FBEB-4DFA-A605-0CAB80B1938E}"/>
    <cellStyle name="40% - Dekorfärg3 5 8" xfId="11999" xr:uid="{1C4AD8C3-F9DC-4C37-897A-8EEE04E88B9D}"/>
    <cellStyle name="40% - Dekorfärg3 5 9" xfId="12000" xr:uid="{49250AD3-1392-4B77-B5A4-778D236F1899}"/>
    <cellStyle name="40% - Dekorfärg3 5_3. Loans" xfId="12001" xr:uid="{7878497A-D7E6-44BE-A604-716EDE97C144}"/>
    <cellStyle name="40% - Dekorfärg3 50" xfId="12002" xr:uid="{681E23A7-52AE-4165-809A-4B7D656F4F89}"/>
    <cellStyle name="40% - Dekorfärg3 50 2" xfId="12003" xr:uid="{1F6AF86D-75D8-4494-A8D8-0A61A2DC84EA}"/>
    <cellStyle name="40% - Dekorfärg3 50 3" xfId="12004" xr:uid="{5391A4B3-F264-471B-B397-698D88FC1FDB}"/>
    <cellStyle name="40% - Dekorfärg3 50_EQL_AAL" xfId="31316" xr:uid="{EDDC0EED-DEB8-48B2-BF18-5168B49E1E88}"/>
    <cellStyle name="40% - Dekorfärg3 51" xfId="12005" xr:uid="{F30A2905-F5A2-48F1-A0D0-90B7E61958C2}"/>
    <cellStyle name="40% - Dekorfärg3 51 2" xfId="12006" xr:uid="{644C686C-D14A-47BC-A51B-76B2B4CAE621}"/>
    <cellStyle name="40% - Dekorfärg3 51 3" xfId="12007" xr:uid="{3FE71B09-0ECC-485D-A933-9467C2599D63}"/>
    <cellStyle name="40% - Dekorfärg3 51_EQL_AAL" xfId="31317" xr:uid="{AC214F26-B43B-4082-8018-88FE12D62316}"/>
    <cellStyle name="40% - Dekorfärg3 52" xfId="12008" xr:uid="{83A332BD-00E3-479B-A04D-39D2865D3967}"/>
    <cellStyle name="40% - Dekorfärg3 52 2" xfId="12009" xr:uid="{EEA96344-8E19-4C8A-86AB-EF8932BB523C}"/>
    <cellStyle name="40% - Dekorfärg3 52 3" xfId="12010" xr:uid="{D5A54B54-3C9A-49D9-A967-6453EE0D02B4}"/>
    <cellStyle name="40% - Dekorfärg3 52_EQL_AAL" xfId="31318" xr:uid="{1F9974E0-C2D7-4EFC-BB41-BF315E11CB87}"/>
    <cellStyle name="40% - Dekorfärg3 53" xfId="12011" xr:uid="{ADD85A3A-677C-4944-A5D7-7C3E73BF61C5}"/>
    <cellStyle name="40% - Dekorfärg3 53 2" xfId="12012" xr:uid="{5F1209D7-BD44-4F3E-8253-C74773EEFB9C}"/>
    <cellStyle name="40% - Dekorfärg3 53 3" xfId="12013" xr:uid="{68E2FCA3-707F-4128-BE4F-9ED5B86B8D60}"/>
    <cellStyle name="40% - Dekorfärg3 53_EQL_AAL" xfId="31319" xr:uid="{E40F344F-3D8F-4BD8-B3B8-89F1C7C6EFD1}"/>
    <cellStyle name="40% - Dekorfärg3 54" xfId="12014" xr:uid="{2B3D06C2-6A9C-450A-B825-93D82518724C}"/>
    <cellStyle name="40% - Dekorfärg3 54 2" xfId="12015" xr:uid="{9FBDCBEC-16B0-4D45-B188-1A72EB2F009E}"/>
    <cellStyle name="40% - Dekorfärg3 54 3" xfId="12016" xr:uid="{D6F5F201-35CB-4D6E-ACF6-91AA24DBF9B9}"/>
    <cellStyle name="40% - Dekorfärg3 54_EQL_AAL" xfId="31320" xr:uid="{5AA911FF-0652-4561-8911-11371A3F7E8E}"/>
    <cellStyle name="40% - Dekorfärg3 55" xfId="12017" xr:uid="{BC662042-3395-46DA-87DC-88CC359FA432}"/>
    <cellStyle name="40% - Dekorfärg3 55 2" xfId="12018" xr:uid="{D7133248-C8F3-4162-A297-8A9CFD002BA8}"/>
    <cellStyle name="40% - Dekorfärg3 55 3" xfId="12019" xr:uid="{E6EF920A-20FE-4ABC-A52F-C33D84F2202C}"/>
    <cellStyle name="40% - Dekorfärg3 55_EQL_AAL" xfId="31321" xr:uid="{56CA5CDE-5879-40F1-84A9-2B7ECD52BCE8}"/>
    <cellStyle name="40% - Dekorfärg3 56" xfId="12020" xr:uid="{22F88C7E-B500-4400-B596-C12F69173788}"/>
    <cellStyle name="40% - Dekorfärg3 56 2" xfId="12021" xr:uid="{C836A2B8-1F80-438D-8F92-B79C7E29A182}"/>
    <cellStyle name="40% - Dekorfärg3 56 3" xfId="12022" xr:uid="{3AECE897-845E-4531-87C6-CFD7A12176EE}"/>
    <cellStyle name="40% - Dekorfärg3 56_EQL_AAL" xfId="31322" xr:uid="{9E9AE280-51B3-4D24-A8A2-2EEB95B96BE2}"/>
    <cellStyle name="40% - Dekorfärg3 57" xfId="12023" xr:uid="{DFE98FF2-FA44-481B-8736-3A64D7CA9271}"/>
    <cellStyle name="40% - Dekorfärg3 57 2" xfId="12024" xr:uid="{BF2FF883-B4AB-42DE-8C8C-128A11C40B6C}"/>
    <cellStyle name="40% - Dekorfärg3 57 3" xfId="12025" xr:uid="{F1F71A0B-2194-41DB-BFE5-2BC611B1FD89}"/>
    <cellStyle name="40% - Dekorfärg3 57_EQL_AAL" xfId="31323" xr:uid="{B91749DB-2D8B-4623-A0F5-9D808EE0B365}"/>
    <cellStyle name="40% - Dekorfärg3 58" xfId="12026" xr:uid="{1D0C2176-CCBC-44EE-8ACC-3B5684378577}"/>
    <cellStyle name="40% - Dekorfärg3 58 2" xfId="12027" xr:uid="{A8C8023E-AAAB-4060-8CC7-611164F34869}"/>
    <cellStyle name="40% - Dekorfärg3 58 3" xfId="12028" xr:uid="{D72B0408-E7DB-422A-A9BC-CAE26A4BD7C9}"/>
    <cellStyle name="40% - Dekorfärg3 58_EQL_AAL" xfId="31324" xr:uid="{01B7F3AB-66D7-4774-9E5C-41568616F05B}"/>
    <cellStyle name="40% - Dekorfärg3 59" xfId="12029" xr:uid="{3DFC93F0-0BEA-4B69-8D48-03EFC881EA71}"/>
    <cellStyle name="40% - Dekorfärg3 59 2" xfId="12030" xr:uid="{5BC625A2-56A6-4431-ABD0-A36AB4050C90}"/>
    <cellStyle name="40% - Dekorfärg3 59 3" xfId="12031" xr:uid="{8B60FFEB-3711-48BB-8ACB-B449F1B46EA4}"/>
    <cellStyle name="40% - Dekorfärg3 59_EQL_AAL" xfId="31325" xr:uid="{430B1D57-21CC-4868-886E-342693C63D3C}"/>
    <cellStyle name="40% - Dekorfärg3 6" xfId="12032" xr:uid="{306594BC-1BEC-4123-9D97-82FE7AEB56A5}"/>
    <cellStyle name="40% - Dekorfärg3 6 10" xfId="35161" xr:uid="{64258878-606D-4FD9-9370-06E66FE61CD0}"/>
    <cellStyle name="40% - Dekorfärg3 6 2" xfId="12033" xr:uid="{E3924A13-6D94-4FA6-9C31-F1FF26E7F7A4}"/>
    <cellStyle name="40% - Dekorfärg3 6 2 2" xfId="12034" xr:uid="{56F2C9B8-6AD8-4CA2-9588-3E5559D84DB1}"/>
    <cellStyle name="40% - Dekorfärg3 6 2 2 2" xfId="12035" xr:uid="{572FE25F-A165-4748-802F-488DAD1B8E66}"/>
    <cellStyle name="40% - Dekorfärg3 6 2 2 2 2" xfId="38092" xr:uid="{B649D3F7-4A5C-4369-BD27-82DF1A67BAD1}"/>
    <cellStyle name="40% - Dekorfärg3 6 2 2 2_Apart tables" xfId="50230" xr:uid="{E001891D-1F7C-474D-B29A-C77F8C342158}"/>
    <cellStyle name="40% - Dekorfärg3 6 2 2 3" xfId="32168" xr:uid="{76ED2BD8-CAC6-4BEC-9064-0E6D192BEA35}"/>
    <cellStyle name="40% - Dekorfärg3 6 2 2 4" xfId="38091" xr:uid="{9D2414D8-750D-4D8F-8C86-CD11031FAD24}"/>
    <cellStyle name="40% - Dekorfärg3 6 2 2_3. Loans" xfId="12036" xr:uid="{0CB426E7-73E0-4126-801E-625E136CD90D}"/>
    <cellStyle name="40% - Dekorfärg3 6 2 3" xfId="12037" xr:uid="{A5FCFF50-A4C8-4F20-B0D3-1B8D9104A2DF}"/>
    <cellStyle name="40% - Dekorfärg3 6 2 3 2" xfId="12038" xr:uid="{F94D6B8F-C539-4293-BAFE-6415359CC644}"/>
    <cellStyle name="40% - Dekorfärg3 6 2 3 2 2" xfId="38094" xr:uid="{285E84C9-4165-41F1-9BE2-98902D042450}"/>
    <cellStyle name="40% - Dekorfärg3 6 2 3 2_Apart tables" xfId="50231" xr:uid="{2D91DB60-B22D-45A1-A3DB-209E037D2C5D}"/>
    <cellStyle name="40% - Dekorfärg3 6 2 3 3" xfId="38093" xr:uid="{FD99E8BE-020A-42C2-A15F-5600DAA4CA79}"/>
    <cellStyle name="40% - Dekorfärg3 6 2 3_3. Loans" xfId="12039" xr:uid="{156225E0-CB7E-42FE-8974-1C5781623AD6}"/>
    <cellStyle name="40% - Dekorfärg3 6 2 4" xfId="12040" xr:uid="{62A6B46E-FED4-4865-ACF5-B8C0FFC7F47B}"/>
    <cellStyle name="40% - Dekorfärg3 6 2 4 2" xfId="38095" xr:uid="{7E21139E-BD6F-48E7-B441-6B9BDC31DD36}"/>
    <cellStyle name="40% - Dekorfärg3 6 2 4_Apart tables" xfId="50232" xr:uid="{C473F89F-6A0F-47F6-AA42-456DDAE50787}"/>
    <cellStyle name="40% - Dekorfärg3 6 2 5" xfId="12041" xr:uid="{782F6D20-ADEC-485D-9696-FFF2F78CB812}"/>
    <cellStyle name="40% - Dekorfärg3 6 2 5 2" xfId="38096" xr:uid="{175E6564-1142-4A85-82A9-DFB901688F90}"/>
    <cellStyle name="40% - Dekorfärg3 6 2 5_Apart tables" xfId="50233" xr:uid="{BA4BB991-147A-4C82-B5F3-9D3FAA7BDA7A}"/>
    <cellStyle name="40% - Dekorfärg3 6 2 6" xfId="32169" xr:uid="{B7467531-F77E-4874-BEEE-64925B45F7B6}"/>
    <cellStyle name="40% - Dekorfärg3 6 2 7" xfId="35162" xr:uid="{C55EAE0F-BE55-48E3-8A48-99B89D81804B}"/>
    <cellStyle name="40% - Dekorfärg3 6 2 8" xfId="39423" xr:uid="{B4952B87-03F3-4DD6-B1B1-7A1FC747D007}"/>
    <cellStyle name="40% - Dekorfärg3 6 2_3. Loans" xfId="12042" xr:uid="{EF05DA56-27AC-4F0D-958C-91AD81816732}"/>
    <cellStyle name="40% - Dekorfärg3 6 3" xfId="12043" xr:uid="{51F28AEB-A5CA-480B-92D8-643A1C377075}"/>
    <cellStyle name="40% - Dekorfärg3 6 3 2" xfId="12044" xr:uid="{524109CC-9CEA-4573-81BB-756056C23F46}"/>
    <cellStyle name="40% - Dekorfärg3 6 3 2 2" xfId="12045" xr:uid="{203BBEEE-ACFD-4317-8ABF-CF9D4F65CCC5}"/>
    <cellStyle name="40% - Dekorfärg3 6 3 2 2 2" xfId="38099" xr:uid="{FD7573D3-EE3F-40D7-B603-094B2D856B56}"/>
    <cellStyle name="40% - Dekorfärg3 6 3 2 2_Apart tables" xfId="50234" xr:uid="{244431E8-D272-48B7-80C5-65BF4AF86FD5}"/>
    <cellStyle name="40% - Dekorfärg3 6 3 2 3" xfId="38098" xr:uid="{0C81E74F-3976-4747-98E5-B3F3BF7991DD}"/>
    <cellStyle name="40% - Dekorfärg3 6 3 2_3. Loans" xfId="12046" xr:uid="{2268818E-EBE6-49CB-A2F2-76C4431AD74D}"/>
    <cellStyle name="40% - Dekorfärg3 6 3 3" xfId="12047" xr:uid="{30CAD36C-FDC1-48DC-872A-15A2BF6E464A}"/>
    <cellStyle name="40% - Dekorfärg3 6 3 3 2" xfId="38100" xr:uid="{66C51E5C-2E7B-405D-8565-69A67DAB9E76}"/>
    <cellStyle name="40% - Dekorfärg3 6 3 3_Apart tables" xfId="50235" xr:uid="{FC7421C1-9FB7-4E84-B5D0-FC1DD5E1030A}"/>
    <cellStyle name="40% - Dekorfärg3 6 3 4" xfId="32170" xr:uid="{D265DE32-1E85-4688-8FE9-8642088B1DE3}"/>
    <cellStyle name="40% - Dekorfärg3 6 3 5" xfId="38097" xr:uid="{FFFDECAA-750D-48DC-B05A-1A9BC586F888}"/>
    <cellStyle name="40% - Dekorfärg3 6 3_3. Loans" xfId="12048" xr:uid="{8A808A12-B23B-49BE-BBD5-B5D6FE277ABA}"/>
    <cellStyle name="40% - Dekorfärg3 6 4" xfId="12049" xr:uid="{6B57F5B0-C659-44EA-B4E5-C7D0586D0BD0}"/>
    <cellStyle name="40% - Dekorfärg3 6 4 2" xfId="12050" xr:uid="{E6DEC02E-952A-4D45-AF18-9D8B783F3B9A}"/>
    <cellStyle name="40% - Dekorfärg3 6 4 2 2" xfId="38102" xr:uid="{CACF5154-04EF-40A5-B2EB-A810C18BF452}"/>
    <cellStyle name="40% - Dekorfärg3 6 4 2_Apart tables" xfId="50236" xr:uid="{942755DE-0E45-4287-B1DC-13547252DD0C}"/>
    <cellStyle name="40% - Dekorfärg3 6 4 3" xfId="12051" xr:uid="{ED1C3FE9-0293-4E06-840E-20F4C6839061}"/>
    <cellStyle name="40% - Dekorfärg3 6 4 4" xfId="38101" xr:uid="{34EA0262-E1BA-4089-B02E-E1BD77728A11}"/>
    <cellStyle name="40% - Dekorfärg3 6 4_3. Loans" xfId="12052" xr:uid="{AE4189A2-66A0-40D3-9B87-BBC5CA3D5920}"/>
    <cellStyle name="40% - Dekorfärg3 6 5" xfId="12053" xr:uid="{7C9B2DB4-6FDF-44FE-B1DC-0A0A0DBC89C7}"/>
    <cellStyle name="40% - Dekorfärg3 6 5 2" xfId="12054" xr:uid="{110E7584-25F0-4759-8C94-E694E663C8B9}"/>
    <cellStyle name="40% - Dekorfärg3 6 5 3" xfId="12055" xr:uid="{ABA42603-F806-4ADF-A55D-1A44EED76573}"/>
    <cellStyle name="40% - Dekorfärg3 6 5 4" xfId="38103" xr:uid="{F075115D-7BEC-4E1D-A25D-65EEB2F4CAFC}"/>
    <cellStyle name="40% - Dekorfärg3 6 5_3. Loans" xfId="12056" xr:uid="{E98608AB-5C5D-48F8-A21F-8EF4A21DDD13}"/>
    <cellStyle name="40% - Dekorfärg3 6 6" xfId="12057" xr:uid="{A57B248D-1862-49DF-A792-ACB79D8FC0CA}"/>
    <cellStyle name="40% - Dekorfärg3 6 6 2" xfId="12058" xr:uid="{418400E5-2232-4377-8239-77247921D652}"/>
    <cellStyle name="40% - Dekorfärg3 6 6 3" xfId="12059" xr:uid="{06CA497A-0ABE-4A73-807F-5BF2BBF5DCB1}"/>
    <cellStyle name="40% - Dekorfärg3 6 6 4" xfId="38104" xr:uid="{7E5B2A84-BB04-400E-AA75-A899287342BF}"/>
    <cellStyle name="40% - Dekorfärg3 6 6_3. Loans" xfId="12060" xr:uid="{38D99DD3-479A-4DB6-9D18-9F12A38E9550}"/>
    <cellStyle name="40% - Dekorfärg3 6 7" xfId="12061" xr:uid="{CC8C645C-464F-40BC-ADCC-4A35A7E641C2}"/>
    <cellStyle name="40% - Dekorfärg3 6 7 2" xfId="12062" xr:uid="{A0E4B9D8-5EBA-4326-ADDC-A6146D15C7C8}"/>
    <cellStyle name="40% - Dekorfärg3 6 7 2 2" xfId="32171" xr:uid="{F62AC301-7433-498D-B890-864AD9722EA3}"/>
    <cellStyle name="40% - Dekorfärg3 6 7 3" xfId="12063" xr:uid="{6AA2CB10-3157-4012-824E-F56EFD4CE97F}"/>
    <cellStyle name="40% - Dekorfärg3 6 7 4" xfId="32172" xr:uid="{0529BE49-2365-4673-8692-33FA3E80C162}"/>
    <cellStyle name="40% - Dekorfärg3 6 7_EQL_AAL" xfId="31326" xr:uid="{B1603B4D-F873-4FF8-AF51-183CFA06435B}"/>
    <cellStyle name="40% - Dekorfärg3 6 8" xfId="12064" xr:uid="{294747CA-A95A-46EF-8C1E-92FE5ED52629}"/>
    <cellStyle name="40% - Dekorfärg3 6 9" xfId="12065" xr:uid="{9439EA09-C665-488E-A319-07FB2D9B3FC3}"/>
    <cellStyle name="40% - Dekorfärg3 6_3. Loans" xfId="12066" xr:uid="{BEF19640-7BC4-4424-B012-1DBB45A01ED0}"/>
    <cellStyle name="40% - Dekorfärg3 60" xfId="12067" xr:uid="{5E3F0209-BBD4-4DB6-9862-9C19F213F255}"/>
    <cellStyle name="40% - Dekorfärg3 60 2" xfId="12068" xr:uid="{98B17B2A-5171-4195-9705-7192B943039A}"/>
    <cellStyle name="40% - Dekorfärg3 60 3" xfId="12069" xr:uid="{B10C599D-CAFF-4C83-959C-2813EA6CE6C6}"/>
    <cellStyle name="40% - Dekorfärg3 60_EQL_AAL" xfId="31327" xr:uid="{C11E5FAB-9043-4373-B9FF-CD0F1857044E}"/>
    <cellStyle name="40% - Dekorfärg3 61" xfId="12070" xr:uid="{E044EE4E-4D9E-452E-B2AD-4AFDEEDBD25B}"/>
    <cellStyle name="40% - Dekorfärg3 61 2" xfId="12071" xr:uid="{F14A20E8-5586-4F79-AF76-0921A6C347E0}"/>
    <cellStyle name="40% - Dekorfärg3 61 3" xfId="12072" xr:uid="{2AAE2DE3-3E15-43BC-8ADF-F10503ACA23C}"/>
    <cellStyle name="40% - Dekorfärg3 61_EQL_AAL" xfId="31328" xr:uid="{E7DFF630-11E0-4509-B889-7D8BE911B7C7}"/>
    <cellStyle name="40% - Dekorfärg3 62" xfId="12073" xr:uid="{06B44100-D113-48FB-84CE-7D242A45EE4D}"/>
    <cellStyle name="40% - Dekorfärg3 62 2" xfId="12074" xr:uid="{4CAEBA84-6FEC-4CCC-93D3-2DBC1DC03ED2}"/>
    <cellStyle name="40% - Dekorfärg3 62 3" xfId="12075" xr:uid="{94E15DE7-C601-47E6-BAA4-8881CCBF9953}"/>
    <cellStyle name="40% - Dekorfärg3 62_EQL_AAL" xfId="31329" xr:uid="{E2B0B6E6-514F-480D-A903-AF29FB6B0316}"/>
    <cellStyle name="40% - Dekorfärg3 63" xfId="12076" xr:uid="{6CE1D04E-2684-45BF-8011-4F74E3736669}"/>
    <cellStyle name="40% - Dekorfärg3 63 2" xfId="12077" xr:uid="{62E7DA71-BD69-47B5-A9D3-4791CAB1A386}"/>
    <cellStyle name="40% - Dekorfärg3 63 3" xfId="12078" xr:uid="{6D135B1B-E0DE-4E8A-AB37-2DF8173E6A7B}"/>
    <cellStyle name="40% - Dekorfärg3 63_EQL_AAL" xfId="31330" xr:uid="{7DF955D7-2192-41FE-B652-FE28602BABF4}"/>
    <cellStyle name="40% - Dekorfärg3 64" xfId="12079" xr:uid="{49831251-41B5-46D8-858B-DE58F5EBB315}"/>
    <cellStyle name="40% - Dekorfärg3 65" xfId="12080" xr:uid="{12CBA64E-316F-43D6-9FAB-CCE7F5F150F5}"/>
    <cellStyle name="40% - Dekorfärg3 66" xfId="12081" xr:uid="{05C7DA37-55F8-4924-862F-C05A572FE74B}"/>
    <cellStyle name="40% - Dekorfärg3 67" xfId="12082" xr:uid="{955356A9-8D0D-4DD0-8320-51527F82C971}"/>
    <cellStyle name="40% - Dekorfärg3 68" xfId="12083" xr:uid="{CCAC9974-1998-42EB-9022-39C63ECB36EF}"/>
    <cellStyle name="40% - Dekorfärg3 69" xfId="12084" xr:uid="{EC27C261-494E-4552-B3B6-1D8084550ED6}"/>
    <cellStyle name="40% - Dekorfärg3 7" xfId="12085" xr:uid="{5D90083B-781E-45DA-9BCA-17C7057B8A16}"/>
    <cellStyle name="40% - Dekorfärg3 7 10" xfId="35163" xr:uid="{1E030C9B-E409-41E8-AD0F-C90E7FE32E43}"/>
    <cellStyle name="40% - Dekorfärg3 7 2" xfId="12086" xr:uid="{3BFAE3B1-93A0-4CE7-A15C-86AC981222B8}"/>
    <cellStyle name="40% - Dekorfärg3 7 2 2" xfId="12087" xr:uid="{F82E6DC3-2F07-4183-BEC3-946C501C5567}"/>
    <cellStyle name="40% - Dekorfärg3 7 2 2 2" xfId="12088" xr:uid="{340F5C00-98E9-4A26-97B7-F6C1C3935D47}"/>
    <cellStyle name="40% - Dekorfärg3 7 2 2 2 2" xfId="38106" xr:uid="{89D5E2E1-8199-41A0-B8CE-717FD1A5A20E}"/>
    <cellStyle name="40% - Dekorfärg3 7 2 2 2_Apart tables" xfId="50237" xr:uid="{8EAFE3D1-65B6-4522-A467-D31871C5F9FF}"/>
    <cellStyle name="40% - Dekorfärg3 7 2 2 3" xfId="32173" xr:uid="{2169652F-1CE3-427C-BB53-C31D23CFD5D2}"/>
    <cellStyle name="40% - Dekorfärg3 7 2 2 4" xfId="38105" xr:uid="{C1D78556-9D40-4BAD-9FF0-F6C7CC431DED}"/>
    <cellStyle name="40% - Dekorfärg3 7 2 2_3. Loans" xfId="12089" xr:uid="{F09BDA8E-95BB-44E5-90DF-F22DD2D1DFFB}"/>
    <cellStyle name="40% - Dekorfärg3 7 2 3" xfId="12090" xr:uid="{29E3F674-451B-4E4C-9778-3CF9BFFA4206}"/>
    <cellStyle name="40% - Dekorfärg3 7 2 3 2" xfId="12091" xr:uid="{78E50495-1202-4F9F-9D51-66CE91DF5A78}"/>
    <cellStyle name="40% - Dekorfärg3 7 2 3 2 2" xfId="38108" xr:uid="{426336C7-4214-4FA6-991D-F882BC366BBA}"/>
    <cellStyle name="40% - Dekorfärg3 7 2 3 2_Apart tables" xfId="50238" xr:uid="{85AC2E75-4A69-4149-A682-AB41999F4674}"/>
    <cellStyle name="40% - Dekorfärg3 7 2 3 3" xfId="38107" xr:uid="{A628A7F0-0C0F-44D7-B1DD-D2ACBC4BC223}"/>
    <cellStyle name="40% - Dekorfärg3 7 2 3_3. Loans" xfId="12092" xr:uid="{6D32B5C1-BA53-4595-8FFF-8814464A2F8D}"/>
    <cellStyle name="40% - Dekorfärg3 7 2 4" xfId="12093" xr:uid="{9AE0ADD0-1086-4318-BBC8-CEFBD0AEE917}"/>
    <cellStyle name="40% - Dekorfärg3 7 2 4 2" xfId="38109" xr:uid="{51870C38-D7DA-488C-B35B-D546A25E2ECC}"/>
    <cellStyle name="40% - Dekorfärg3 7 2 4_Apart tables" xfId="50239" xr:uid="{07A858B6-F9F4-485E-837F-45F65D028C8D}"/>
    <cellStyle name="40% - Dekorfärg3 7 2 5" xfId="12094" xr:uid="{2B422423-E8E3-4234-97FF-2E54C54CDC18}"/>
    <cellStyle name="40% - Dekorfärg3 7 2 5 2" xfId="38110" xr:uid="{F9B37D50-DE04-4C07-BE65-FF61FF887CF6}"/>
    <cellStyle name="40% - Dekorfärg3 7 2 5_Apart tables" xfId="50240" xr:uid="{E443AB8F-A273-4F33-973A-35980B30D19C}"/>
    <cellStyle name="40% - Dekorfärg3 7 2 6" xfId="32174" xr:uid="{5229DABC-02F8-4BA3-A547-2A70FBE7B59F}"/>
    <cellStyle name="40% - Dekorfärg3 7 2 7" xfId="35164" xr:uid="{2FCB7E57-CBBC-45B0-96F7-F00D3304BAE3}"/>
    <cellStyle name="40% - Dekorfärg3 7 2 8" xfId="39422" xr:uid="{DAA6DBDA-51A8-46A5-91FF-9303BA184762}"/>
    <cellStyle name="40% - Dekorfärg3 7 2_3. Loans" xfId="12095" xr:uid="{CC07B2AD-A5C2-407D-9F99-096ECAC5B2BB}"/>
    <cellStyle name="40% - Dekorfärg3 7 3" xfId="12096" xr:uid="{44C07888-CFB2-4311-9974-154660DB9311}"/>
    <cellStyle name="40% - Dekorfärg3 7 3 2" xfId="12097" xr:uid="{435CB3CD-AA87-45E9-9FCD-63AF2338C213}"/>
    <cellStyle name="40% - Dekorfärg3 7 3 2 2" xfId="12098" xr:uid="{51547F5D-52CC-4CB9-9BA1-8CBC24827325}"/>
    <cellStyle name="40% - Dekorfärg3 7 3 2 2 2" xfId="38113" xr:uid="{E73F1941-46BD-4D11-AEB5-41AEB3DF3EE2}"/>
    <cellStyle name="40% - Dekorfärg3 7 3 2 2_Apart tables" xfId="50241" xr:uid="{966B8A3A-DCCE-4A37-8DDF-292E74623478}"/>
    <cellStyle name="40% - Dekorfärg3 7 3 2 3" xfId="38112" xr:uid="{1B96016B-ABC5-48C9-9ABF-584BA1D495F7}"/>
    <cellStyle name="40% - Dekorfärg3 7 3 2_3. Loans" xfId="12099" xr:uid="{DB9E0E7B-85CF-49BE-A5AF-46E8AB4E5043}"/>
    <cellStyle name="40% - Dekorfärg3 7 3 3" xfId="12100" xr:uid="{750C6B3B-0134-4B82-AE35-E3B49DEC8822}"/>
    <cellStyle name="40% - Dekorfärg3 7 3 3 2" xfId="38114" xr:uid="{FA42F1E5-FF20-4633-B0DF-F7345CAE077E}"/>
    <cellStyle name="40% - Dekorfärg3 7 3 3_Apart tables" xfId="50242" xr:uid="{45F26E97-E985-4738-B31E-94B98FD8F9B0}"/>
    <cellStyle name="40% - Dekorfärg3 7 3 4" xfId="32175" xr:uid="{1413E409-001F-44B8-B299-6E1441468560}"/>
    <cellStyle name="40% - Dekorfärg3 7 3 5" xfId="38111" xr:uid="{3FE82855-8CFA-4DC9-9B86-8FB5E436FB93}"/>
    <cellStyle name="40% - Dekorfärg3 7 3_3. Loans" xfId="12101" xr:uid="{F07732B7-2783-4307-AF80-E600C9976E2A}"/>
    <cellStyle name="40% - Dekorfärg3 7 4" xfId="12102" xr:uid="{4B663C1D-199F-4F18-9F7D-7B2A38AD9007}"/>
    <cellStyle name="40% - Dekorfärg3 7 4 2" xfId="12103" xr:uid="{79E91CE4-F94C-48B3-A063-73F655305DC2}"/>
    <cellStyle name="40% - Dekorfärg3 7 4 2 2" xfId="38116" xr:uid="{D798BAA8-714D-4C3C-8718-ADDA65A2F478}"/>
    <cellStyle name="40% - Dekorfärg3 7 4 2_Apart tables" xfId="50243" xr:uid="{E7ECC8F4-1BF9-4094-B385-5369541B1683}"/>
    <cellStyle name="40% - Dekorfärg3 7 4 3" xfId="12104" xr:uid="{484E8375-1F77-43E9-BF96-C1DA15B51765}"/>
    <cellStyle name="40% - Dekorfärg3 7 4 4" xfId="38115" xr:uid="{9379DD4F-772B-430F-82FC-D7627222E5F0}"/>
    <cellStyle name="40% - Dekorfärg3 7 4_3. Loans" xfId="12105" xr:uid="{55ECB92A-681C-48F2-879A-CAC9E1EF057D}"/>
    <cellStyle name="40% - Dekorfärg3 7 5" xfId="12106" xr:uid="{457632E8-6C69-43A6-9457-78B6E77DB70B}"/>
    <cellStyle name="40% - Dekorfärg3 7 5 2" xfId="12107" xr:uid="{3C5575F0-5DAB-4317-87C1-D91DBC505757}"/>
    <cellStyle name="40% - Dekorfärg3 7 5 3" xfId="12108" xr:uid="{5D715A1E-B39C-4C3F-AB5B-6AE54B811880}"/>
    <cellStyle name="40% - Dekorfärg3 7 5 4" xfId="38117" xr:uid="{D7EE5E27-FA8B-4A5C-B39A-962E8755385E}"/>
    <cellStyle name="40% - Dekorfärg3 7 5_3. Loans" xfId="12109" xr:uid="{8210E557-21AE-441E-92F9-1534E87E6DA2}"/>
    <cellStyle name="40% - Dekorfärg3 7 6" xfId="12110" xr:uid="{39CAFD5F-5839-4F35-8D29-269FA7962DCE}"/>
    <cellStyle name="40% - Dekorfärg3 7 6 2" xfId="12111" xr:uid="{5333D0C1-2B88-4832-887F-F07BF3A76B20}"/>
    <cellStyle name="40% - Dekorfärg3 7 6 3" xfId="12112" xr:uid="{7039E6CA-BDCE-4C79-B6DB-6C91D10E6F36}"/>
    <cellStyle name="40% - Dekorfärg3 7 6 4" xfId="38118" xr:uid="{95EB019E-BA87-4B8D-9265-61AD97806129}"/>
    <cellStyle name="40% - Dekorfärg3 7 6_3. Loans" xfId="12113" xr:uid="{3FB1877A-2120-4D34-A76E-6C301E790E97}"/>
    <cellStyle name="40% - Dekorfärg3 7 7" xfId="12114" xr:uid="{70D60B9E-DE9C-420F-B3F2-99266E8E0BC1}"/>
    <cellStyle name="40% - Dekorfärg3 7 7 2" xfId="12115" xr:uid="{E7078745-DB31-42F9-9B47-8AD1359F5A43}"/>
    <cellStyle name="40% - Dekorfärg3 7 7 3" xfId="12116" xr:uid="{B87AAE75-5D1A-4DAF-BC78-D04044D088BC}"/>
    <cellStyle name="40% - Dekorfärg3 7 7 4" xfId="32176" xr:uid="{8AC6C412-2A32-4B78-A8E7-EAAB31B4C702}"/>
    <cellStyle name="40% - Dekorfärg3 7 7_EQL_AAL" xfId="31331" xr:uid="{94E1179B-1D3C-4708-8759-C67790B4F2BB}"/>
    <cellStyle name="40% - Dekorfärg3 7 8" xfId="12117" xr:uid="{4D7F0296-518F-4145-96D0-09922F599549}"/>
    <cellStyle name="40% - Dekorfärg3 7 9" xfId="12118" xr:uid="{F9846131-512F-42A6-A683-506781E54DD3}"/>
    <cellStyle name="40% - Dekorfärg3 7_3. Loans" xfId="12119" xr:uid="{B323BA63-F583-4F38-871D-C197152B60BE}"/>
    <cellStyle name="40% - Dekorfärg3 70" xfId="12120" xr:uid="{98508B31-FCCB-4152-A763-B41B547DCA04}"/>
    <cellStyle name="40% - Dekorfärg3 71" xfId="12121" xr:uid="{46F4B0CC-8276-4475-9BFF-1C0EE9213BC5}"/>
    <cellStyle name="40% - Dekorfärg3 72" xfId="12122" xr:uid="{581C3D42-1463-4406-AB1A-B32907BADB8E}"/>
    <cellStyle name="40% - Dekorfärg3 73" xfId="12123" xr:uid="{55259B47-52C5-4D1B-8A79-FF7D34011001}"/>
    <cellStyle name="40% - Dekorfärg3 74" xfId="12124" xr:uid="{1C101AC9-1FEC-4B4C-824D-5E41693A3296}"/>
    <cellStyle name="40% - Dekorfärg3 75" xfId="12125" xr:uid="{C625C74E-7D13-42F5-87CE-E8FE33A3E120}"/>
    <cellStyle name="40% - Dekorfärg3 75 2" xfId="12126" xr:uid="{CC58CD80-EA9C-454B-AE33-BD9AF96E7B7C}"/>
    <cellStyle name="40% - Dekorfärg3 75_EQL_AAL" xfId="31332" xr:uid="{37E4C60B-E02A-4ED2-81A6-A2A93FABFD19}"/>
    <cellStyle name="40% - Dekorfärg3 76" xfId="12127" xr:uid="{000524D5-94F0-49AD-988D-2DF68AA9DE44}"/>
    <cellStyle name="40% - Dekorfärg3 76 2" xfId="12128" xr:uid="{D11C6E01-6DFF-4FB0-9B3A-E73D7E3D981C}"/>
    <cellStyle name="40% - Dekorfärg3 76_EQL_AAL" xfId="31333" xr:uid="{505CF16B-ADB0-40E5-B3EC-D8F41DCC865F}"/>
    <cellStyle name="40% - Dekorfärg3 77" xfId="12129" xr:uid="{4CE22DB3-4B64-41B6-B8B3-62394B9B7BAF}"/>
    <cellStyle name="40% - Dekorfärg3 78" xfId="12130" xr:uid="{CE45E296-5C12-419E-80B9-8D21404BFA14}"/>
    <cellStyle name="40% - Dekorfärg3 79" xfId="44677" xr:uid="{077F7744-22D1-4617-9F01-41F90E051FDE}"/>
    <cellStyle name="40% - Dekorfärg3 8" xfId="12131" xr:uid="{EB8379FB-9188-46A0-9BE9-C17541868DAB}"/>
    <cellStyle name="40% - Dekorfärg3 8 10" xfId="35165" xr:uid="{DB0821C0-FA54-4EA8-A78A-D4CD381BA50D}"/>
    <cellStyle name="40% - Dekorfärg3 8 2" xfId="12132" xr:uid="{A12086BC-7CC7-47EB-B019-851BAC9800C2}"/>
    <cellStyle name="40% - Dekorfärg3 8 2 2" xfId="12133" xr:uid="{5F4EC1AB-9077-43E6-A5CA-6D893267568A}"/>
    <cellStyle name="40% - Dekorfärg3 8 2 2 2" xfId="12134" xr:uid="{02A8B39C-5F96-46F0-886A-42791F0B0215}"/>
    <cellStyle name="40% - Dekorfärg3 8 2 2 2 2" xfId="38120" xr:uid="{72AECCE3-DE24-47F9-8A08-93A0683EDC10}"/>
    <cellStyle name="40% - Dekorfärg3 8 2 2 2_Apart tables" xfId="50244" xr:uid="{757AC96A-878E-4B6F-A945-2D482F6329A9}"/>
    <cellStyle name="40% - Dekorfärg3 8 2 2 3" xfId="32177" xr:uid="{CEB39CD4-7883-4E5E-A725-EBC9A3A077D3}"/>
    <cellStyle name="40% - Dekorfärg3 8 2 2 4" xfId="38119" xr:uid="{569FA3F3-E60E-4E6D-8994-A414A828E9FE}"/>
    <cellStyle name="40% - Dekorfärg3 8 2 2_3. Loans" xfId="12135" xr:uid="{19B44D03-1AC8-4EAD-897B-44200FB4316E}"/>
    <cellStyle name="40% - Dekorfärg3 8 2 3" xfId="12136" xr:uid="{3940B81E-9D30-41E7-90CE-B5C332EDC1D4}"/>
    <cellStyle name="40% - Dekorfärg3 8 2 3 2" xfId="12137" xr:uid="{83384E06-4C2B-43F1-9F4F-CE848618A0DF}"/>
    <cellStyle name="40% - Dekorfärg3 8 2 3 2 2" xfId="38122" xr:uid="{A8950A9B-CD15-4716-9197-C4D1828E904A}"/>
    <cellStyle name="40% - Dekorfärg3 8 2 3 2_Apart tables" xfId="50245" xr:uid="{C8A0F3FA-5050-4702-B9E8-A04F0BC9A686}"/>
    <cellStyle name="40% - Dekorfärg3 8 2 3 3" xfId="38121" xr:uid="{FAAC522E-C8E4-46AC-9B51-9EBF1EA1A667}"/>
    <cellStyle name="40% - Dekorfärg3 8 2 3_3. Loans" xfId="12138" xr:uid="{54A9B45D-3664-4934-A6A1-77520ABD7B44}"/>
    <cellStyle name="40% - Dekorfärg3 8 2 4" xfId="12139" xr:uid="{FE586AE9-2B59-4D0D-8B38-DE2366B3EC6B}"/>
    <cellStyle name="40% - Dekorfärg3 8 2 4 2" xfId="38123" xr:uid="{DC8473F2-EB40-49D2-B5D0-B371CE954146}"/>
    <cellStyle name="40% - Dekorfärg3 8 2 4_Apart tables" xfId="50246" xr:uid="{A268EAA6-A597-4363-B6D1-0E587CBD0336}"/>
    <cellStyle name="40% - Dekorfärg3 8 2 5" xfId="12140" xr:uid="{E3B7C806-CBE5-4489-8358-EC7B21F94D0B}"/>
    <cellStyle name="40% - Dekorfärg3 8 2 5 2" xfId="38124" xr:uid="{ADAC6792-3B00-46C4-8FFA-ADBC3325D9C3}"/>
    <cellStyle name="40% - Dekorfärg3 8 2 5_Apart tables" xfId="50247" xr:uid="{F25C2DC1-0FDB-4A27-B8F7-FF582D16D1BE}"/>
    <cellStyle name="40% - Dekorfärg3 8 2 6" xfId="32178" xr:uid="{26D158D9-9F0A-492F-8D12-D2279E1573D7}"/>
    <cellStyle name="40% - Dekorfärg3 8 2 7" xfId="35166" xr:uid="{EBE5C0EE-1832-4624-8919-B2662DA0F618}"/>
    <cellStyle name="40% - Dekorfärg3 8 2 8" xfId="39421" xr:uid="{4426B2A7-44C5-4AAA-AE84-ADB4E07BA264}"/>
    <cellStyle name="40% - Dekorfärg3 8 2_3. Loans" xfId="12141" xr:uid="{AEF67FA5-5BCF-4DD2-81EB-1A291645D349}"/>
    <cellStyle name="40% - Dekorfärg3 8 3" xfId="12142" xr:uid="{8CBA9D46-629D-4D9B-94C9-545156177A76}"/>
    <cellStyle name="40% - Dekorfärg3 8 3 2" xfId="12143" xr:uid="{6814A994-7E74-4070-9F85-5CAD8DD089AA}"/>
    <cellStyle name="40% - Dekorfärg3 8 3 2 2" xfId="12144" xr:uid="{9C7163B0-C2BE-4BCB-8E22-7DCA49A472F5}"/>
    <cellStyle name="40% - Dekorfärg3 8 3 2 2 2" xfId="38127" xr:uid="{582F206E-E25D-43F5-968C-5F7B9EA2B2F2}"/>
    <cellStyle name="40% - Dekorfärg3 8 3 2 2_Apart tables" xfId="50248" xr:uid="{2E87E7E6-56D7-4A86-917E-6F23FF2D86E1}"/>
    <cellStyle name="40% - Dekorfärg3 8 3 2 3" xfId="38126" xr:uid="{7D108D5D-16B5-4CC8-8208-B93B5C2E0428}"/>
    <cellStyle name="40% - Dekorfärg3 8 3 2_3. Loans" xfId="12145" xr:uid="{5BF4EDF1-EB91-4E8D-BC02-66289E4F29A4}"/>
    <cellStyle name="40% - Dekorfärg3 8 3 3" xfId="12146" xr:uid="{9508A944-C6EA-4841-BA74-FE110BB3A55D}"/>
    <cellStyle name="40% - Dekorfärg3 8 3 3 2" xfId="38128" xr:uid="{447F6599-2D67-4D19-A9FD-03EE28DFD941}"/>
    <cellStyle name="40% - Dekorfärg3 8 3 3_Apart tables" xfId="50249" xr:uid="{6170BD9F-7285-4903-BAA9-0DACA610DD51}"/>
    <cellStyle name="40% - Dekorfärg3 8 3 4" xfId="32179" xr:uid="{0860CEF2-855F-47CF-9EE6-4FD08E8E2D34}"/>
    <cellStyle name="40% - Dekorfärg3 8 3 5" xfId="38125" xr:uid="{1AB0246B-C985-41A5-99FD-56DCCC4AA073}"/>
    <cellStyle name="40% - Dekorfärg3 8 3_3. Loans" xfId="12147" xr:uid="{65FE0BF4-1CEE-468C-8E99-8252D9317B54}"/>
    <cellStyle name="40% - Dekorfärg3 8 4" xfId="12148" xr:uid="{3A0EE69E-D03F-4FD3-A70C-2A610524B7CD}"/>
    <cellStyle name="40% - Dekorfärg3 8 4 2" xfId="12149" xr:uid="{663F9851-4EE7-4D6F-89D0-486FE815A5E3}"/>
    <cellStyle name="40% - Dekorfärg3 8 4 2 2" xfId="38130" xr:uid="{C81C0319-2FFE-4F4D-9A48-E677AF182F99}"/>
    <cellStyle name="40% - Dekorfärg3 8 4 2_Apart tables" xfId="50250" xr:uid="{57C9F5B3-B7C7-4352-9D8C-3560365AD8CC}"/>
    <cellStyle name="40% - Dekorfärg3 8 4 3" xfId="12150" xr:uid="{AF1D48A0-BB4E-419B-8BC4-0CAB71BA7374}"/>
    <cellStyle name="40% - Dekorfärg3 8 4 4" xfId="38129" xr:uid="{9B250F82-97AD-4F7C-8CE3-211D8BB54CDC}"/>
    <cellStyle name="40% - Dekorfärg3 8 4_3. Loans" xfId="12151" xr:uid="{601C6CE2-68A5-4A96-AEDF-00AD9070DDA5}"/>
    <cellStyle name="40% - Dekorfärg3 8 5" xfId="12152" xr:uid="{D8A7D50B-D118-4798-97D2-195BE474B6D0}"/>
    <cellStyle name="40% - Dekorfärg3 8 5 2" xfId="12153" xr:uid="{6F328735-AD0B-490C-A419-FC5A6B53AC31}"/>
    <cellStyle name="40% - Dekorfärg3 8 5 3" xfId="12154" xr:uid="{D5966BC8-F434-4DB8-A6B5-E42EB9C2C79B}"/>
    <cellStyle name="40% - Dekorfärg3 8 5 4" xfId="38131" xr:uid="{6FD68828-6417-4D50-9D47-479599699257}"/>
    <cellStyle name="40% - Dekorfärg3 8 5_3. Loans" xfId="12155" xr:uid="{679E5458-CB24-4C71-B65A-9C003AFD4A91}"/>
    <cellStyle name="40% - Dekorfärg3 8 6" xfId="12156" xr:uid="{E41F16F2-0D9F-421C-8CED-8BD77FE6FA0E}"/>
    <cellStyle name="40% - Dekorfärg3 8 6 2" xfId="12157" xr:uid="{D934A396-542E-4BD6-8150-52395FD58855}"/>
    <cellStyle name="40% - Dekorfärg3 8 6 3" xfId="12158" xr:uid="{62E29974-B954-4BDA-BD8A-CBE6C8410C4F}"/>
    <cellStyle name="40% - Dekorfärg3 8 6 4" xfId="38132" xr:uid="{2E2F44DC-95D2-41B1-B312-E4CBE09468EA}"/>
    <cellStyle name="40% - Dekorfärg3 8 6_3. Loans" xfId="12159" xr:uid="{48315A9F-9AAA-4C6A-AF5A-A4CC1F06FE91}"/>
    <cellStyle name="40% - Dekorfärg3 8 7" xfId="12160" xr:uid="{BC684301-F3A5-4042-AF9A-9BE78B275190}"/>
    <cellStyle name="40% - Dekorfärg3 8 7 2" xfId="12161" xr:uid="{DC977E87-A597-4417-B877-4CBAEDA1E2AE}"/>
    <cellStyle name="40% - Dekorfärg3 8 7 3" xfId="12162" xr:uid="{DE687156-B5EF-49C2-837B-CAD700969262}"/>
    <cellStyle name="40% - Dekorfärg3 8 7 4" xfId="32180" xr:uid="{3EF7939B-AD78-4DEB-8BA9-365615CB8919}"/>
    <cellStyle name="40% - Dekorfärg3 8 7_EQL_AAL" xfId="31334" xr:uid="{216BC04A-F9C1-4AB1-ACE9-65DF544C53D4}"/>
    <cellStyle name="40% - Dekorfärg3 8 8" xfId="12163" xr:uid="{58AFCB0C-5ADB-4E65-AA9B-6D67E17417FF}"/>
    <cellStyle name="40% - Dekorfärg3 8 9" xfId="12164" xr:uid="{A5DACAC1-22CC-41B2-9027-78785118EBC8}"/>
    <cellStyle name="40% - Dekorfärg3 8_3. Loans" xfId="12165" xr:uid="{B7F7D9D3-F8F1-4BBF-B6DC-A2AA0E75F4CE}"/>
    <cellStyle name="40% - Dekorfärg3 80" xfId="44727" xr:uid="{177EB922-5418-4DB8-9D8F-AD74BFC95B72}"/>
    <cellStyle name="40% - Dekorfärg3 81" xfId="44840" xr:uid="{551BADD5-B3A7-4C7D-BFD3-7D66A3BA2BC2}"/>
    <cellStyle name="40% - Dekorfärg3 9" xfId="12166" xr:uid="{5F849EE5-5B16-4589-8164-AFB56A1C6D89}"/>
    <cellStyle name="40% - Dekorfärg3 9 10" xfId="35167" xr:uid="{2508E295-64D6-4807-8897-82EB66264DCA}"/>
    <cellStyle name="40% - Dekorfärg3 9 2" xfId="12167" xr:uid="{BA3E6697-7FA0-4E07-8964-674948D7FD79}"/>
    <cellStyle name="40% - Dekorfärg3 9 2 2" xfId="12168" xr:uid="{009EF90F-8FAC-4F49-8384-A39D2EA7B61A}"/>
    <cellStyle name="40% - Dekorfärg3 9 2 2 2" xfId="12169" xr:uid="{29BE8090-2AF6-41BD-9048-09FD7C5E4530}"/>
    <cellStyle name="40% - Dekorfärg3 9 2 2 2 2" xfId="38134" xr:uid="{058EFE5A-72BC-411C-882F-A7E9209EC85E}"/>
    <cellStyle name="40% - Dekorfärg3 9 2 2 2_Apart tables" xfId="50251" xr:uid="{A8B5E8DC-127E-4180-9AF4-D3E425E7EDAF}"/>
    <cellStyle name="40% - Dekorfärg3 9 2 2 3" xfId="32181" xr:uid="{44508EE2-16AC-44B3-AAB3-142D89EF6480}"/>
    <cellStyle name="40% - Dekorfärg3 9 2 2 4" xfId="38133" xr:uid="{D7A1F201-1E5A-43FA-91C9-264B01BE13B0}"/>
    <cellStyle name="40% - Dekorfärg3 9 2 2_3. Loans" xfId="12170" xr:uid="{9C110399-3FA9-4413-8B9A-D69AA06E667F}"/>
    <cellStyle name="40% - Dekorfärg3 9 2 3" xfId="12171" xr:uid="{148B3902-6A7E-4527-9779-B9579820D304}"/>
    <cellStyle name="40% - Dekorfärg3 9 2 3 2" xfId="12172" xr:uid="{087AEB37-1F95-4C53-B1CF-8D28B69CB0B1}"/>
    <cellStyle name="40% - Dekorfärg3 9 2 3 2 2" xfId="38136" xr:uid="{10109DD1-0223-45C9-AE60-990D5D126D9C}"/>
    <cellStyle name="40% - Dekorfärg3 9 2 3 2_Apart tables" xfId="50252" xr:uid="{E92BF38E-B131-4255-8D34-3877635F6BEA}"/>
    <cellStyle name="40% - Dekorfärg3 9 2 3 3" xfId="38135" xr:uid="{91705044-6A0A-409C-8334-9B94D0067A34}"/>
    <cellStyle name="40% - Dekorfärg3 9 2 3_3. Loans" xfId="12173" xr:uid="{79A4E4EF-00E1-426B-8BA8-EA207C6D2972}"/>
    <cellStyle name="40% - Dekorfärg3 9 2 4" xfId="12174" xr:uid="{E5D8493B-0F29-4614-8A64-EF10873E4840}"/>
    <cellStyle name="40% - Dekorfärg3 9 2 4 2" xfId="38137" xr:uid="{FE30EEF3-5C28-4F3A-9E06-AF915D356742}"/>
    <cellStyle name="40% - Dekorfärg3 9 2 4_Apart tables" xfId="50253" xr:uid="{24552AE4-4790-48D8-B1B2-8C4F3F922930}"/>
    <cellStyle name="40% - Dekorfärg3 9 2 5" xfId="12175" xr:uid="{74B5800B-29B6-4140-9BF3-8584AAAF4C49}"/>
    <cellStyle name="40% - Dekorfärg3 9 2 5 2" xfId="38138" xr:uid="{9C87881C-48F4-439F-A7B3-1A70D5E89CEF}"/>
    <cellStyle name="40% - Dekorfärg3 9 2 5_Apart tables" xfId="50254" xr:uid="{F279E377-54F8-447C-BA5D-6F6FC6A7EF06}"/>
    <cellStyle name="40% - Dekorfärg3 9 2 6" xfId="32182" xr:uid="{F54B36D8-B0C6-42F7-916F-0225AAC5E8DA}"/>
    <cellStyle name="40% - Dekorfärg3 9 2 7" xfId="35168" xr:uid="{5F9A8E6A-57B7-4737-8169-3DA9B6EB1988}"/>
    <cellStyle name="40% - Dekorfärg3 9 2 8" xfId="39420" xr:uid="{54AF60C3-341C-4E1B-82FF-BC89EC53F1A1}"/>
    <cellStyle name="40% - Dekorfärg3 9 2_3. Loans" xfId="12176" xr:uid="{769A50CE-8773-47FB-9A51-BAF7792DBC88}"/>
    <cellStyle name="40% - Dekorfärg3 9 3" xfId="12177" xr:uid="{9B055031-DA84-4BCB-98D8-AC2166AA4DAE}"/>
    <cellStyle name="40% - Dekorfärg3 9 3 2" xfId="12178" xr:uid="{81425A62-52C3-426F-9AE7-0887EB43D4EF}"/>
    <cellStyle name="40% - Dekorfärg3 9 3 2 2" xfId="12179" xr:uid="{0AF91CD8-454C-44DF-A649-0F3B0A6960E3}"/>
    <cellStyle name="40% - Dekorfärg3 9 3 2 2 2" xfId="38141" xr:uid="{FC9FB5F4-6C6D-4DE4-B7DD-4A7D502E5100}"/>
    <cellStyle name="40% - Dekorfärg3 9 3 2 2_Apart tables" xfId="50255" xr:uid="{A60727B3-A50D-4212-B503-88D632A3D8E2}"/>
    <cellStyle name="40% - Dekorfärg3 9 3 2 3" xfId="38140" xr:uid="{9E0814F5-8849-4591-8374-8C7EBF61970B}"/>
    <cellStyle name="40% - Dekorfärg3 9 3 2_3. Loans" xfId="12180" xr:uid="{56231930-DC51-4996-AA52-9DD34B69C118}"/>
    <cellStyle name="40% - Dekorfärg3 9 3 3" xfId="12181" xr:uid="{5682BA30-BF6B-42C3-961B-6AC5EB406B64}"/>
    <cellStyle name="40% - Dekorfärg3 9 3 3 2" xfId="38142" xr:uid="{1A9A41EC-A2AF-4D7B-AE78-B5F0E61D4A0F}"/>
    <cellStyle name="40% - Dekorfärg3 9 3 3_Apart tables" xfId="50256" xr:uid="{A9A4E76A-91A7-48DA-9233-5A847475C3B9}"/>
    <cellStyle name="40% - Dekorfärg3 9 3 4" xfId="32183" xr:uid="{EFFC7A5F-EA8C-43A3-8D84-8765DCD75E4D}"/>
    <cellStyle name="40% - Dekorfärg3 9 3 5" xfId="38139" xr:uid="{8DCB5C9A-C277-471A-B765-64DF0E2B3DC9}"/>
    <cellStyle name="40% - Dekorfärg3 9 3_3. Loans" xfId="12182" xr:uid="{6471293A-18F0-4CF0-80EF-BACA8D0BCE73}"/>
    <cellStyle name="40% - Dekorfärg3 9 4" xfId="12183" xr:uid="{F2B2033F-897B-41EA-AA28-FCBED4A795BB}"/>
    <cellStyle name="40% - Dekorfärg3 9 4 2" xfId="12184" xr:uid="{498C5040-AC5E-4293-B3F4-623B5AACE88F}"/>
    <cellStyle name="40% - Dekorfärg3 9 4 2 2" xfId="38144" xr:uid="{352954F9-72EE-40F8-A846-7833BDD19132}"/>
    <cellStyle name="40% - Dekorfärg3 9 4 2_Apart tables" xfId="50257" xr:uid="{7267A410-5ED4-45DD-BB11-2AD1C0E149CB}"/>
    <cellStyle name="40% - Dekorfärg3 9 4 3" xfId="12185" xr:uid="{4E8AFBB5-F6E9-49C1-8530-4B6EDDC5264C}"/>
    <cellStyle name="40% - Dekorfärg3 9 4 4" xfId="38143" xr:uid="{037A2352-AF00-4DCB-AA67-A6ED96FD3E1D}"/>
    <cellStyle name="40% - Dekorfärg3 9 4_3. Loans" xfId="12186" xr:uid="{C041DD53-D043-411B-8371-68ED4095F33D}"/>
    <cellStyle name="40% - Dekorfärg3 9 5" xfId="12187" xr:uid="{FC9E2DD0-F8A6-4F76-ADFD-42DDAB261E5B}"/>
    <cellStyle name="40% - Dekorfärg3 9 5 2" xfId="12188" xr:uid="{B1377D86-1836-457E-B800-A0E0FDAC2C4A}"/>
    <cellStyle name="40% - Dekorfärg3 9 5 3" xfId="12189" xr:uid="{9141F664-B051-4221-B266-1760083EB1B6}"/>
    <cellStyle name="40% - Dekorfärg3 9 5 4" xfId="38145" xr:uid="{FDB5E494-E490-4E77-A298-491996CE9092}"/>
    <cellStyle name="40% - Dekorfärg3 9 5_3. Loans" xfId="12190" xr:uid="{8CA5CA66-90A4-42BC-9533-2E6A1B22E72C}"/>
    <cellStyle name="40% - Dekorfärg3 9 6" xfId="12191" xr:uid="{F41868A6-7AE8-4A6F-A890-33AFBBD0D849}"/>
    <cellStyle name="40% - Dekorfärg3 9 6 2" xfId="12192" xr:uid="{8CEAEE3F-7EEF-458C-AF39-2D98ABED8CD6}"/>
    <cellStyle name="40% - Dekorfärg3 9 6 3" xfId="12193" xr:uid="{5CE0ACC5-1A79-45B8-BB48-BDBA9A84BABE}"/>
    <cellStyle name="40% - Dekorfärg3 9 6 4" xfId="38146" xr:uid="{0B5FF75A-1022-4EA4-BF4A-F83D08799F9A}"/>
    <cellStyle name="40% - Dekorfärg3 9 6_3. Loans" xfId="12194" xr:uid="{B045E0AF-CD1D-4F4C-AD03-9109619C934D}"/>
    <cellStyle name="40% - Dekorfärg3 9 7" xfId="12195" xr:uid="{F02CF0CF-7D6C-4921-B890-85C7241051FB}"/>
    <cellStyle name="40% - Dekorfärg3 9 7 2" xfId="12196" xr:uid="{80E9C8A0-D967-4B3C-BF2F-6621168C64EA}"/>
    <cellStyle name="40% - Dekorfärg3 9 7 3" xfId="12197" xr:uid="{BEDFDACF-9ADE-4E96-8334-1474D551EB7E}"/>
    <cellStyle name="40% - Dekorfärg3 9 7 4" xfId="32184" xr:uid="{AB42EE70-28D6-4D43-926E-62754F35912A}"/>
    <cellStyle name="40% - Dekorfärg3 9 7_EQL_AAL" xfId="31335" xr:uid="{E97C8809-872A-4EFE-87A5-B32C309E54BD}"/>
    <cellStyle name="40% - Dekorfärg3 9 8" xfId="12198" xr:uid="{CEDE1751-42B2-43DF-BBD3-6814789A54AE}"/>
    <cellStyle name="40% - Dekorfärg3 9 9" xfId="12199" xr:uid="{71D819AB-E621-4F3E-A1E4-0253F7F86798}"/>
    <cellStyle name="40% - Dekorfärg3 9_3. Loans" xfId="12200" xr:uid="{AE92A1A1-BA3E-4394-8DFE-6EE9A16EA445}"/>
    <cellStyle name="40% - Dekorfärg4" xfId="51283" xr:uid="{42D62FBE-F7F4-4DB7-81A7-08CDD39C80F3}"/>
    <cellStyle name="40% - Dekorfärg4 10" xfId="12201" xr:uid="{5CD9DF08-0135-4D51-BB65-F888A779F9AB}"/>
    <cellStyle name="40% - Dekorfärg4 10 10" xfId="35169" xr:uid="{F91E3928-97C7-45E4-968E-6B48B700D7CA}"/>
    <cellStyle name="40% - Dekorfärg4 10 2" xfId="12202" xr:uid="{8835FD34-F3D1-4C5E-AF27-47A0C4EA66A0}"/>
    <cellStyle name="40% - Dekorfärg4 10 2 2" xfId="12203" xr:uid="{C7098796-EB69-42DA-998C-7C6337F68BB0}"/>
    <cellStyle name="40% - Dekorfärg4 10 2 2 2" xfId="12204" xr:uid="{34CD37C2-FAE2-4827-96ED-79ECEB5FACBB}"/>
    <cellStyle name="40% - Dekorfärg4 10 2 2 2 2" xfId="38148" xr:uid="{716A02BA-E6B4-4E07-B0BA-D39B0C00A833}"/>
    <cellStyle name="40% - Dekorfärg4 10 2 2 2_Apart tables" xfId="50258" xr:uid="{0F27B05C-D48D-4294-9942-B4780BE7BA63}"/>
    <cellStyle name="40% - Dekorfärg4 10 2 2 3" xfId="32185" xr:uid="{143F7290-B619-4ABA-8532-8649DA676E53}"/>
    <cellStyle name="40% - Dekorfärg4 10 2 2 4" xfId="38147" xr:uid="{67A8B0BF-0F22-49B4-9A01-30FA086DC681}"/>
    <cellStyle name="40% - Dekorfärg4 10 2 2_3. Loans" xfId="12205" xr:uid="{E9B43DFF-EBA8-470D-B2E0-039D8B7DC9C4}"/>
    <cellStyle name="40% - Dekorfärg4 10 2 3" xfId="12206" xr:uid="{34457A59-3305-4526-8914-29D205C6A0A4}"/>
    <cellStyle name="40% - Dekorfärg4 10 2 3 2" xfId="12207" xr:uid="{7B0A236C-B1B6-40AF-A455-5B67BE90CEB5}"/>
    <cellStyle name="40% - Dekorfärg4 10 2 3 2 2" xfId="38150" xr:uid="{98FD4011-BD8A-411C-A025-C9DB2043149A}"/>
    <cellStyle name="40% - Dekorfärg4 10 2 3 2_Apart tables" xfId="50259" xr:uid="{FF63D3F6-4AAB-4457-A47C-A15D40DE700E}"/>
    <cellStyle name="40% - Dekorfärg4 10 2 3 3" xfId="38149" xr:uid="{A30EC1B9-3C6C-4B3E-BFDF-3A7159CF13C9}"/>
    <cellStyle name="40% - Dekorfärg4 10 2 3_3. Loans" xfId="12208" xr:uid="{61A04BBA-7869-4CEC-BC1B-CAC330A9F75F}"/>
    <cellStyle name="40% - Dekorfärg4 10 2 4" xfId="12209" xr:uid="{08B84340-7276-4A43-A696-4D7DBB756A54}"/>
    <cellStyle name="40% - Dekorfärg4 10 2 4 2" xfId="38151" xr:uid="{06DE1B9E-AF67-423B-B580-C950DA2574EF}"/>
    <cellStyle name="40% - Dekorfärg4 10 2 4_Apart tables" xfId="50260" xr:uid="{10FB1784-E5A8-4AAC-8E21-ED8E3C5DFFD9}"/>
    <cellStyle name="40% - Dekorfärg4 10 2 5" xfId="12210" xr:uid="{352B38B3-7C2A-423A-A8F9-EFB63AC821BA}"/>
    <cellStyle name="40% - Dekorfärg4 10 2 5 2" xfId="38152" xr:uid="{27816E31-08D3-4EF2-BCCC-AAA1FD2CE1C4}"/>
    <cellStyle name="40% - Dekorfärg4 10 2 5_Apart tables" xfId="50261" xr:uid="{2B6B2AA1-9C80-44C9-89BC-96A29E059FD5}"/>
    <cellStyle name="40% - Dekorfärg4 10 2 6" xfId="32186" xr:uid="{81128E14-42CD-4E13-B4FD-F56BA9DC81DA}"/>
    <cellStyle name="40% - Dekorfärg4 10 2 7" xfId="35170" xr:uid="{237B4DC0-D3C2-4B19-B382-D9099A7E45FA}"/>
    <cellStyle name="40% - Dekorfärg4 10 2 8" xfId="39419" xr:uid="{F76AB46F-8A9F-45C8-9F48-191298051E73}"/>
    <cellStyle name="40% - Dekorfärg4 10 2_3. Loans" xfId="12211" xr:uid="{279DAAD9-5EF4-44C9-BBC5-5D70CCDD581F}"/>
    <cellStyle name="40% - Dekorfärg4 10 3" xfId="12212" xr:uid="{F2185A3A-7880-4E91-917B-37B05A7B1427}"/>
    <cellStyle name="40% - Dekorfärg4 10 3 2" xfId="12213" xr:uid="{4481CFAF-592A-4E72-BEC4-4800015B5B70}"/>
    <cellStyle name="40% - Dekorfärg4 10 3 2 2" xfId="12214" xr:uid="{0DE7533F-2A32-4DB4-AEEE-715F6F21393A}"/>
    <cellStyle name="40% - Dekorfärg4 10 3 2 2 2" xfId="38155" xr:uid="{BA0E2559-D4D9-403F-B232-76DD09A30AE5}"/>
    <cellStyle name="40% - Dekorfärg4 10 3 2 2_Apart tables" xfId="50262" xr:uid="{634FFAE2-A86B-4CA1-AE30-B41D0DCE51D2}"/>
    <cellStyle name="40% - Dekorfärg4 10 3 2 3" xfId="38154" xr:uid="{FE884904-CB12-44AD-8E38-130A03BD7E13}"/>
    <cellStyle name="40% - Dekorfärg4 10 3 2_3. Loans" xfId="12215" xr:uid="{3EE430EF-67DD-4760-B8CC-F98F85A3E31D}"/>
    <cellStyle name="40% - Dekorfärg4 10 3 3" xfId="12216" xr:uid="{89655A81-3BF8-4293-A7C4-8D4D24DEAF09}"/>
    <cellStyle name="40% - Dekorfärg4 10 3 3 2" xfId="38156" xr:uid="{F6A37A87-BEAB-4982-A9D6-689D188557A9}"/>
    <cellStyle name="40% - Dekorfärg4 10 3 3_Apart tables" xfId="50263" xr:uid="{06A266DE-0AF5-4950-BA91-680A0C68CB14}"/>
    <cellStyle name="40% - Dekorfärg4 10 3 4" xfId="32187" xr:uid="{5065397C-9BEF-4BC1-8930-0F9C962115FC}"/>
    <cellStyle name="40% - Dekorfärg4 10 3 5" xfId="38153" xr:uid="{E7BBCAB6-9412-4476-8140-5C3BF01E44F3}"/>
    <cellStyle name="40% - Dekorfärg4 10 3_3. Loans" xfId="12217" xr:uid="{1AB5007B-9280-498F-A300-760C4CA64837}"/>
    <cellStyle name="40% - Dekorfärg4 10 4" xfId="12218" xr:uid="{085F8737-A1E4-471C-B59C-46A7962894BF}"/>
    <cellStyle name="40% - Dekorfärg4 10 4 2" xfId="12219" xr:uid="{A74328BD-E143-4C76-8CB8-3A36BD582936}"/>
    <cellStyle name="40% - Dekorfärg4 10 4 2 2" xfId="38158" xr:uid="{91CE84FB-BBC6-41C1-BACE-4C9986C4F16F}"/>
    <cellStyle name="40% - Dekorfärg4 10 4 2_Apart tables" xfId="50264" xr:uid="{17633B6D-FEDF-48B0-852C-492274FB1F8B}"/>
    <cellStyle name="40% - Dekorfärg4 10 4 3" xfId="12220" xr:uid="{3A97519B-F656-4699-AD28-418440FDC81A}"/>
    <cellStyle name="40% - Dekorfärg4 10 4 4" xfId="38157" xr:uid="{53FD5825-59DE-4164-828D-502447A7582A}"/>
    <cellStyle name="40% - Dekorfärg4 10 4_3. Loans" xfId="12221" xr:uid="{2A1B01F6-BF04-407A-A188-F7A0619F4B5D}"/>
    <cellStyle name="40% - Dekorfärg4 10 5" xfId="12222" xr:uid="{D75250CA-27E4-40A5-A2A7-18AEA0615237}"/>
    <cellStyle name="40% - Dekorfärg4 10 5 2" xfId="12223" xr:uid="{1EF21F4E-B65D-4DB1-8DB2-0D202131E45E}"/>
    <cellStyle name="40% - Dekorfärg4 10 5 3" xfId="12224" xr:uid="{D0F4392B-891C-407F-B862-706C01D1DE78}"/>
    <cellStyle name="40% - Dekorfärg4 10 5 4" xfId="38159" xr:uid="{BF38BFF1-0764-4BC6-8F6A-05D9112A9F9A}"/>
    <cellStyle name="40% - Dekorfärg4 10 5_3. Loans" xfId="12225" xr:uid="{FFF10DA4-538F-476B-87FA-D39C56246704}"/>
    <cellStyle name="40% - Dekorfärg4 10 6" xfId="12226" xr:uid="{A61EFD99-985A-4BD0-AD3A-63D4B7EBD7F6}"/>
    <cellStyle name="40% - Dekorfärg4 10 6 2" xfId="12227" xr:uid="{A5674829-0229-489F-82E3-171A36A059A1}"/>
    <cellStyle name="40% - Dekorfärg4 10 6 3" xfId="12228" xr:uid="{42756146-8B54-4885-B3FD-3F24F9FDE4E5}"/>
    <cellStyle name="40% - Dekorfärg4 10 6 4" xfId="38160" xr:uid="{B653B3BB-AB4F-48AC-857D-4A7763539733}"/>
    <cellStyle name="40% - Dekorfärg4 10 6_3. Loans" xfId="12229" xr:uid="{FFD749BA-093A-48DD-87BB-DA2790495363}"/>
    <cellStyle name="40% - Dekorfärg4 10 7" xfId="12230" xr:uid="{6D9A8D9C-A82C-41C9-965B-48F01DA7D03C}"/>
    <cellStyle name="40% - Dekorfärg4 10 7 2" xfId="12231" xr:uid="{43491373-5FE1-4192-985B-C46CA3FF2CFF}"/>
    <cellStyle name="40% - Dekorfärg4 10 7 3" xfId="12232" xr:uid="{AA86A0E7-34DB-462B-B895-B37A05630C25}"/>
    <cellStyle name="40% - Dekorfärg4 10 7 4" xfId="32188" xr:uid="{B5F5A6D7-0F0D-42EC-AAF0-E8BFEA7F35D2}"/>
    <cellStyle name="40% - Dekorfärg4 10 7_EQL_AAL" xfId="31336" xr:uid="{681E15D7-24D1-4339-B189-30E63E76616E}"/>
    <cellStyle name="40% - Dekorfärg4 10 8" xfId="12233" xr:uid="{1AA0857E-4401-4980-8588-6ECCF4C1E263}"/>
    <cellStyle name="40% - Dekorfärg4 10 9" xfId="12234" xr:uid="{D2F7D366-A787-40CF-8AD4-4FC8BB075DEF}"/>
    <cellStyle name="40% - Dekorfärg4 10_3. Loans" xfId="12235" xr:uid="{00CF89E2-42D7-4BB6-ADAE-5B765C29A70E}"/>
    <cellStyle name="40% - Dekorfärg4 11" xfId="12236" xr:uid="{711DD4C2-63E2-4397-84FD-3AE111A73561}"/>
    <cellStyle name="40% - Dekorfärg4 11 10" xfId="35171" xr:uid="{343E382D-A1C0-4E5E-A73C-1148A08A5B7E}"/>
    <cellStyle name="40% - Dekorfärg4 11 2" xfId="12237" xr:uid="{37B099FD-2282-4406-8718-B9A904A49482}"/>
    <cellStyle name="40% - Dekorfärg4 11 2 2" xfId="12238" xr:uid="{7B9E3412-BF1D-4A01-8FBB-33803B938010}"/>
    <cellStyle name="40% - Dekorfärg4 11 2 2 2" xfId="12239" xr:uid="{D8655B22-5B2D-493D-9E50-EE94D7E8B412}"/>
    <cellStyle name="40% - Dekorfärg4 11 2 2 2 2" xfId="38163" xr:uid="{68615742-8DE8-4E4F-92D7-D41A368E4AE5}"/>
    <cellStyle name="40% - Dekorfärg4 11 2 2 2_Apart tables" xfId="50265" xr:uid="{5878C488-6DC8-4E7A-8AE8-BA0BFFEAED99}"/>
    <cellStyle name="40% - Dekorfärg4 11 2 2 3" xfId="38162" xr:uid="{B0795122-570E-4653-A0B7-38CC91BF4898}"/>
    <cellStyle name="40% - Dekorfärg4 11 2 2_3. Loans" xfId="12240" xr:uid="{74031048-E5AF-4B73-A07F-8E3F41FC3411}"/>
    <cellStyle name="40% - Dekorfärg4 11 2 3" xfId="12241" xr:uid="{A72E0EA4-540A-4B33-8D48-0ACB2DDE0D39}"/>
    <cellStyle name="40% - Dekorfärg4 11 2 3 2" xfId="38164" xr:uid="{D9DCAC92-AAA6-4C5F-9B95-75B04F8CF185}"/>
    <cellStyle name="40% - Dekorfärg4 11 2 3_Apart tables" xfId="50266" xr:uid="{5821860B-D2F5-433A-A857-6BAFBEA2971C}"/>
    <cellStyle name="40% - Dekorfärg4 11 2 4" xfId="32189" xr:uid="{83D2F552-4753-4C18-B4AF-0637C9EBE7D0}"/>
    <cellStyle name="40% - Dekorfärg4 11 2 5" xfId="38161" xr:uid="{77EFF9EC-A6A7-4B65-BF1A-FD2F5F5A56EE}"/>
    <cellStyle name="40% - Dekorfärg4 11 2_3. Loans" xfId="12242" xr:uid="{F0437EC3-16D7-44D1-B8A6-EE848E1CE4D3}"/>
    <cellStyle name="40% - Dekorfärg4 11 3" xfId="12243" xr:uid="{FBD0EF10-116C-4418-8734-44226F89BB1A}"/>
    <cellStyle name="40% - Dekorfärg4 11 3 2" xfId="12244" xr:uid="{3A182375-84E6-40DE-BB38-A1A23718779E}"/>
    <cellStyle name="40% - Dekorfärg4 11 3 2 2" xfId="38166" xr:uid="{59246873-2941-426B-B993-D25C2CF2D074}"/>
    <cellStyle name="40% - Dekorfärg4 11 3 2_Apart tables" xfId="50267" xr:uid="{5031AF13-A919-4681-817B-2A4EAEE64A2D}"/>
    <cellStyle name="40% - Dekorfärg4 11 3 3" xfId="12245" xr:uid="{6D781409-13FD-4F13-AE66-7BA5652F1994}"/>
    <cellStyle name="40% - Dekorfärg4 11 3 4" xfId="38165" xr:uid="{6003B2CD-B1B0-4D26-A221-CCC9B07698BF}"/>
    <cellStyle name="40% - Dekorfärg4 11 3_3. Loans" xfId="12246" xr:uid="{CF9D32D2-1992-4E37-B701-D5720AF9447E}"/>
    <cellStyle name="40% - Dekorfärg4 11 4" xfId="12247" xr:uid="{6EC7DE74-263A-4525-924E-4D1A5359E3B2}"/>
    <cellStyle name="40% - Dekorfärg4 11 4 2" xfId="12248" xr:uid="{BAEFB520-F04E-40E0-B2D2-03B8EEFC8563}"/>
    <cellStyle name="40% - Dekorfärg4 11 4 3" xfId="12249" xr:uid="{016EA973-735D-4E4C-B1F7-A77DB686012C}"/>
    <cellStyle name="40% - Dekorfärg4 11 4 4" xfId="38167" xr:uid="{CF75FB5D-7AFB-4FE8-9533-0A14A22EA46C}"/>
    <cellStyle name="40% - Dekorfärg4 11 4_3. Loans" xfId="12250" xr:uid="{51E16726-0E23-44F0-80D6-05F5E815DD1A}"/>
    <cellStyle name="40% - Dekorfärg4 11 5" xfId="12251" xr:uid="{10803A70-D9A0-490D-B9D2-1F3CF049CDCB}"/>
    <cellStyle name="40% - Dekorfärg4 11 5 2" xfId="12252" xr:uid="{2C2CEF90-3239-43B0-AD83-2B6B7C6B28A8}"/>
    <cellStyle name="40% - Dekorfärg4 11 5 3" xfId="12253" xr:uid="{86BF1003-581E-44C6-95B3-6B4938927D92}"/>
    <cellStyle name="40% - Dekorfärg4 11 5 4" xfId="38168" xr:uid="{76240A1F-A971-4CBE-953D-98971E97E135}"/>
    <cellStyle name="40% - Dekorfärg4 11 5_3. Loans" xfId="12254" xr:uid="{AC3BA17C-C7BA-4C81-A7CD-95E51FEE71FF}"/>
    <cellStyle name="40% - Dekorfärg4 11 6" xfId="12255" xr:uid="{3B0F5D91-52AF-4828-BA48-E4827833E3CF}"/>
    <cellStyle name="40% - Dekorfärg4 11 6 2" xfId="12256" xr:uid="{81E249B1-D911-424F-B7FA-A88E6B0E91FB}"/>
    <cellStyle name="40% - Dekorfärg4 11 6 3" xfId="12257" xr:uid="{4F16E355-BBBF-44A0-BD55-4A5546F8EBA8}"/>
    <cellStyle name="40% - Dekorfärg4 11 6 4" xfId="32190" xr:uid="{21637C14-83F5-42FD-9011-6CCBADD6520D}"/>
    <cellStyle name="40% - Dekorfärg4 11 6_EQL_AAL" xfId="31337" xr:uid="{D97F4D39-7378-473C-B830-B963F395E9E6}"/>
    <cellStyle name="40% - Dekorfärg4 11 7" xfId="12258" xr:uid="{2C63839B-7C90-4271-AC66-B90F7D61225F}"/>
    <cellStyle name="40% - Dekorfärg4 11 7 2" xfId="12259" xr:uid="{FF7919B7-280C-43BA-A4FA-B5F4262D23E0}"/>
    <cellStyle name="40% - Dekorfärg4 11 7 3" xfId="12260" xr:uid="{42CE02D7-2975-489D-AFCA-FC789B76AF11}"/>
    <cellStyle name="40% - Dekorfärg4 11 7_EQL_AAL" xfId="31338" xr:uid="{6ECB97F6-9BEF-4091-8D27-92BF27C7509B}"/>
    <cellStyle name="40% - Dekorfärg4 11 8" xfId="12261" xr:uid="{69F279B9-3DFA-4D63-BE1E-094CAAC77C49}"/>
    <cellStyle name="40% - Dekorfärg4 11 9" xfId="12262" xr:uid="{CB297BEB-A5A8-4792-9102-7D503AAC79EB}"/>
    <cellStyle name="40% - Dekorfärg4 11_3. Loans" xfId="12263" xr:uid="{34755D72-3813-48D4-AD49-8F682198086E}"/>
    <cellStyle name="40% - Dekorfärg4 12" xfId="12264" xr:uid="{666FC543-3AF0-4FA3-A778-1CBE5943D669}"/>
    <cellStyle name="40% - Dekorfärg4 12 10" xfId="35172" xr:uid="{476D3AA2-74D4-4A92-A090-B286108B4549}"/>
    <cellStyle name="40% - Dekorfärg4 12 2" xfId="12265" xr:uid="{C002A1B1-0D39-406E-ADC6-4A227113E356}"/>
    <cellStyle name="40% - Dekorfärg4 12 2 2" xfId="12266" xr:uid="{C9A4FB78-519A-4969-AEE0-53593F98E8FD}"/>
    <cellStyle name="40% - Dekorfärg4 12 2 2 2" xfId="12267" xr:uid="{83989A51-1400-4E9D-8DB9-70F8AE3A15C7}"/>
    <cellStyle name="40% - Dekorfärg4 12 2 2 2 2" xfId="38171" xr:uid="{399165EF-4BD6-4D20-A9B3-7B4D680BEFB0}"/>
    <cellStyle name="40% - Dekorfärg4 12 2 2 3" xfId="38170" xr:uid="{E09EDB2B-CF9A-4A65-8332-DB678D2271C6}"/>
    <cellStyle name="40% - Dekorfärg4 12 2 2_3. Loans" xfId="12268" xr:uid="{FF3900E2-0563-4C93-9E3C-B9FEC2264351}"/>
    <cellStyle name="40% - Dekorfärg4 12 2 3" xfId="12269" xr:uid="{E5C6B368-10F7-414B-97E8-0893B8E3BEDA}"/>
    <cellStyle name="40% - Dekorfärg4 12 2 3 2" xfId="38172" xr:uid="{EBDED8B4-15DE-4D4C-AC5F-701BB146888F}"/>
    <cellStyle name="40% - Dekorfärg4 12 2 4" xfId="32191" xr:uid="{863012E8-09C0-40BB-ACF8-DDF26ECD95CA}"/>
    <cellStyle name="40% - Dekorfärg4 12 2 5" xfId="38169" xr:uid="{86BC60D3-0E18-42BA-9427-696763289268}"/>
    <cellStyle name="40% - Dekorfärg4 12 2_3. Loans" xfId="12270" xr:uid="{3D3F487E-6F77-48DD-94A0-0E2F3AAF060E}"/>
    <cellStyle name="40% - Dekorfärg4 12 3" xfId="12271" xr:uid="{EF96502C-3488-485B-970E-EC4F6E034B61}"/>
    <cellStyle name="40% - Dekorfärg4 12 3 2" xfId="12272" xr:uid="{7C886221-5ECB-4AC4-997E-9DAC5BFF6404}"/>
    <cellStyle name="40% - Dekorfärg4 12 3 2 2" xfId="38174" xr:uid="{4BD11360-014C-4260-8A66-1054C79ABE02}"/>
    <cellStyle name="40% - Dekorfärg4 12 3 3" xfId="12273" xr:uid="{98F28CA0-5528-4320-A8E5-73294CA36B5F}"/>
    <cellStyle name="40% - Dekorfärg4 12 3 4" xfId="38173" xr:uid="{8B8109D6-3B57-4DA4-AE49-4E2ADCC200E2}"/>
    <cellStyle name="40% - Dekorfärg4 12 3_3. Loans" xfId="12274" xr:uid="{D54D1191-CBE5-4E29-BD84-D667510248CA}"/>
    <cellStyle name="40% - Dekorfärg4 12 4" xfId="12275" xr:uid="{F0F98748-FA75-472D-844D-7F3A1690068D}"/>
    <cellStyle name="40% - Dekorfärg4 12 4 2" xfId="12276" xr:uid="{CE934528-3043-495C-94F3-56F1A33F06A1}"/>
    <cellStyle name="40% - Dekorfärg4 12 4 3" xfId="12277" xr:uid="{69604501-8466-4ACB-8840-4EF07BA967A8}"/>
    <cellStyle name="40% - Dekorfärg4 12 4 4" xfId="38175" xr:uid="{4FFF5AFB-F8EA-4F9A-B055-5467BBC39129}"/>
    <cellStyle name="40% - Dekorfärg4 12 4_3. Loans" xfId="12278" xr:uid="{BC350C4F-15DF-41DC-BBF6-02934154A37D}"/>
    <cellStyle name="40% - Dekorfärg4 12 5" xfId="12279" xr:uid="{7F0B3550-D694-4E34-B593-1580B371DDBE}"/>
    <cellStyle name="40% - Dekorfärg4 12 5 2" xfId="12280" xr:uid="{8173AE86-B26D-4BD2-BAAD-6A231B36BFBB}"/>
    <cellStyle name="40% - Dekorfärg4 12 5 3" xfId="12281" xr:uid="{5A081F16-9C0A-4781-A4F4-99732232FCCB}"/>
    <cellStyle name="40% - Dekorfärg4 12 5 4" xfId="38176" xr:uid="{1559F678-4840-4195-939C-20BB1C31C35C}"/>
    <cellStyle name="40% - Dekorfärg4 12 5_3. Loans" xfId="12282" xr:uid="{5EFE3A3A-E216-4554-AE8C-E7546DD7BBC8}"/>
    <cellStyle name="40% - Dekorfärg4 12 6" xfId="12283" xr:uid="{C8E9A9ED-5F26-41E8-971B-B756E9831FE2}"/>
    <cellStyle name="40% - Dekorfärg4 12 6 2" xfId="12284" xr:uid="{F3138FBB-0F1B-43F8-9306-86DFFF9A9C59}"/>
    <cellStyle name="40% - Dekorfärg4 12 6 3" xfId="12285" xr:uid="{997C0810-F95D-4688-BACB-9B248A8084CB}"/>
    <cellStyle name="40% - Dekorfärg4 12 6 4" xfId="32192" xr:uid="{D90BADFF-930A-4FD4-A1E3-8252F6BAF798}"/>
    <cellStyle name="40% - Dekorfärg4 12 6_EQL_AAL" xfId="31339" xr:uid="{B3FBAE40-53C6-4532-9DC5-C57E545494AB}"/>
    <cellStyle name="40% - Dekorfärg4 12 7" xfId="12286" xr:uid="{8A9F0725-04D7-4992-82C9-E4AA8E89CC1C}"/>
    <cellStyle name="40% - Dekorfärg4 12 7 2" xfId="12287" xr:uid="{594E8403-BAF8-4F21-AF89-DD58C692D468}"/>
    <cellStyle name="40% - Dekorfärg4 12 7 3" xfId="12288" xr:uid="{83E421B5-6A0C-41DD-B1C5-A302F03E8A06}"/>
    <cellStyle name="40% - Dekorfärg4 12 7_EQL_AAL" xfId="31340" xr:uid="{9EA19CE1-CFCB-4874-A110-D96F9C977A19}"/>
    <cellStyle name="40% - Dekorfärg4 12 8" xfId="12289" xr:uid="{4F753D2D-07B8-48F6-8B09-96FEE77C06D6}"/>
    <cellStyle name="40% - Dekorfärg4 12 9" xfId="12290" xr:uid="{86458BFC-F310-4B6E-BDA0-593B73440607}"/>
    <cellStyle name="40% - Dekorfärg4 12_3. Loans" xfId="12291" xr:uid="{E2055BF5-2819-4B59-8850-5FBC5327F32C}"/>
    <cellStyle name="40% - Dekorfärg4 13" xfId="12292" xr:uid="{47C8670D-4642-42D3-937D-5D02B1ECF94A}"/>
    <cellStyle name="40% - Dekorfärg4 13 10" xfId="35173" xr:uid="{6C664C6C-57DC-46B6-A0EB-8AE821EF938D}"/>
    <cellStyle name="40% - Dekorfärg4 13 2" xfId="12293" xr:uid="{7166DCBC-C7E0-4087-9A33-29D39D09BC35}"/>
    <cellStyle name="40% - Dekorfärg4 13 2 2" xfId="12294" xr:uid="{42FC465D-6190-4D85-AC88-5AD65723C712}"/>
    <cellStyle name="40% - Dekorfärg4 13 2 2 2" xfId="12295" xr:uid="{135855AE-E735-42E8-9685-57D98247C85C}"/>
    <cellStyle name="40% - Dekorfärg4 13 2 2 2 2" xfId="38179" xr:uid="{37372342-17B0-4C2E-9D67-BA43A733369A}"/>
    <cellStyle name="40% - Dekorfärg4 13 2 2 3" xfId="38178" xr:uid="{06E56A54-0776-45C4-8EF3-0A09F684B4B1}"/>
    <cellStyle name="40% - Dekorfärg4 13 2 2_3. Loans" xfId="12296" xr:uid="{2CCBB03B-47AB-42E9-A8E6-DC5CECB1A082}"/>
    <cellStyle name="40% - Dekorfärg4 13 2 3" xfId="12297" xr:uid="{5AB442BE-ACFC-401E-9137-E65E8B0F3D1D}"/>
    <cellStyle name="40% - Dekorfärg4 13 2 3 2" xfId="38180" xr:uid="{9A9D4C37-7345-46E1-B6DC-7450827E6331}"/>
    <cellStyle name="40% - Dekorfärg4 13 2 4" xfId="32193" xr:uid="{389DD66E-C58A-4D08-8F8A-B27CAB203A86}"/>
    <cellStyle name="40% - Dekorfärg4 13 2 5" xfId="38177" xr:uid="{4A9E120A-08CE-4D2A-B073-AAE05858FA26}"/>
    <cellStyle name="40% - Dekorfärg4 13 2_3. Loans" xfId="12298" xr:uid="{95E6EE85-FFFE-45B9-A60A-903750AE1A83}"/>
    <cellStyle name="40% - Dekorfärg4 13 3" xfId="12299" xr:uid="{C537BC22-A4AB-4DE1-A647-C1F73B526ACC}"/>
    <cellStyle name="40% - Dekorfärg4 13 3 2" xfId="12300" xr:uid="{6C7DC06C-5177-4B88-BD1F-4D0D31D04AF9}"/>
    <cellStyle name="40% - Dekorfärg4 13 3 2 2" xfId="38182" xr:uid="{C2D6E57F-164C-4E77-A089-9B9F374D2FD8}"/>
    <cellStyle name="40% - Dekorfärg4 13 3 3" xfId="12301" xr:uid="{31A19FE7-557E-41F3-BDAD-F06A17B86F9F}"/>
    <cellStyle name="40% - Dekorfärg4 13 3 4" xfId="38181" xr:uid="{173FAAE6-BFC1-4E0D-A482-F6C0B53E32CF}"/>
    <cellStyle name="40% - Dekorfärg4 13 3_3. Loans" xfId="12302" xr:uid="{A5E5AAA2-16DC-4012-8DA8-9B95D72FE5B4}"/>
    <cellStyle name="40% - Dekorfärg4 13 4" xfId="12303" xr:uid="{FA26A614-A3E3-487F-AA11-AB535EF59D9E}"/>
    <cellStyle name="40% - Dekorfärg4 13 4 2" xfId="12304" xr:uid="{A8E4EB01-5872-49D6-8581-0F90E2F6033E}"/>
    <cellStyle name="40% - Dekorfärg4 13 4 3" xfId="12305" xr:uid="{DAC8375C-96B7-4C07-9533-10289401E68D}"/>
    <cellStyle name="40% - Dekorfärg4 13 4 4" xfId="38183" xr:uid="{618EB203-10F1-4C3C-9D23-765F9DF5CA5E}"/>
    <cellStyle name="40% - Dekorfärg4 13 4_3. Loans" xfId="12306" xr:uid="{B561A75B-54DD-4FE3-B2EA-96EEDAFD46E2}"/>
    <cellStyle name="40% - Dekorfärg4 13 5" xfId="12307" xr:uid="{FF0C0BB4-CB99-45F2-8A14-6E3E7F0F2DE7}"/>
    <cellStyle name="40% - Dekorfärg4 13 5 2" xfId="12308" xr:uid="{1B170B92-0AAD-46E1-A2FC-0481E0744D30}"/>
    <cellStyle name="40% - Dekorfärg4 13 5 3" xfId="12309" xr:uid="{1E7E7C3B-203A-449D-8FB8-00E2EB3FC7BC}"/>
    <cellStyle name="40% - Dekorfärg4 13 5 4" xfId="38184" xr:uid="{19010D28-2623-4382-8E06-7FADC6526585}"/>
    <cellStyle name="40% - Dekorfärg4 13 5_3. Loans" xfId="12310" xr:uid="{23AE4DF1-6937-422D-BAB6-B6AED4F29D5F}"/>
    <cellStyle name="40% - Dekorfärg4 13 6" xfId="12311" xr:uid="{1DADB98E-A887-4799-88E0-7D231F49A645}"/>
    <cellStyle name="40% - Dekorfärg4 13 6 2" xfId="12312" xr:uid="{D941531B-F998-4E14-9689-09880D5AA7A4}"/>
    <cellStyle name="40% - Dekorfärg4 13 6 3" xfId="12313" xr:uid="{8A5393C9-59C3-4F37-AF19-AEC676B784C1}"/>
    <cellStyle name="40% - Dekorfärg4 13 6 4" xfId="32194" xr:uid="{5EB1D3C8-3DB6-4C04-9183-78DBBEF817E3}"/>
    <cellStyle name="40% - Dekorfärg4 13 6_EQL_AAL" xfId="31341" xr:uid="{DB800277-8920-4C5B-9240-7BFD3A8B8E9C}"/>
    <cellStyle name="40% - Dekorfärg4 13 7" xfId="12314" xr:uid="{9A45BCC4-9131-4E3C-9174-D8196434011C}"/>
    <cellStyle name="40% - Dekorfärg4 13 7 2" xfId="12315" xr:uid="{572C7B57-F349-4D99-9D7D-E8CD04718885}"/>
    <cellStyle name="40% - Dekorfärg4 13 7 3" xfId="12316" xr:uid="{F8DBE757-919C-4492-AE8E-021DA32DBCB6}"/>
    <cellStyle name="40% - Dekorfärg4 13 7_EQL_AAL" xfId="31342" xr:uid="{3CC7AFE4-5097-4B08-AF4A-F20E5FCB995B}"/>
    <cellStyle name="40% - Dekorfärg4 13 8" xfId="12317" xr:uid="{F3D32B11-A249-4BB6-98E7-1745DE2D5EC3}"/>
    <cellStyle name="40% - Dekorfärg4 13 9" xfId="12318" xr:uid="{335366F0-DE4A-42F2-B981-3397EEE5AFE2}"/>
    <cellStyle name="40% - Dekorfärg4 13_3. Loans" xfId="12319" xr:uid="{59214C6B-12CC-4A3A-8D02-F5A1D7B8E62B}"/>
    <cellStyle name="40% - Dekorfärg4 14" xfId="12320" xr:uid="{10F9FE71-7639-49F7-936F-A0576471D45B}"/>
    <cellStyle name="40% - Dekorfärg4 14 10" xfId="35174" xr:uid="{1AF4F1FC-B9D6-43A3-83C3-9EA5B14045BA}"/>
    <cellStyle name="40% - Dekorfärg4 14 2" xfId="12321" xr:uid="{AE653FD1-CB36-4FD9-AB82-3A81E5FAA189}"/>
    <cellStyle name="40% - Dekorfärg4 14 2 2" xfId="12322" xr:uid="{9DEFE553-5BC7-4D40-AA14-39A2A695B8FA}"/>
    <cellStyle name="40% - Dekorfärg4 14 2 2 2" xfId="12323" xr:uid="{9A83C570-B4E2-48F0-8E06-70E7611732E2}"/>
    <cellStyle name="40% - Dekorfärg4 14 2 2 2 2" xfId="38187" xr:uid="{8B67864D-0FA3-4067-A77D-CC061F34D38E}"/>
    <cellStyle name="40% - Dekorfärg4 14 2 2 3" xfId="38186" xr:uid="{B50A2506-CE45-484E-8C7E-5329AC8CA1EA}"/>
    <cellStyle name="40% - Dekorfärg4 14 2 2_3. Loans" xfId="12324" xr:uid="{86507070-77AD-403F-ACB9-9F2DC4442CBD}"/>
    <cellStyle name="40% - Dekorfärg4 14 2 3" xfId="12325" xr:uid="{8AA81F7C-5041-4AA1-8E02-AC615F8B030A}"/>
    <cellStyle name="40% - Dekorfärg4 14 2 3 2" xfId="38188" xr:uid="{CAF7A5BC-40BB-4317-822E-1DB608538776}"/>
    <cellStyle name="40% - Dekorfärg4 14 2 4" xfId="32195" xr:uid="{E7187BEF-30A5-41E6-9E7D-99079143C886}"/>
    <cellStyle name="40% - Dekorfärg4 14 2 5" xfId="38185" xr:uid="{5DBF04F1-A74C-4189-8CC6-1BF5D4C3AD7F}"/>
    <cellStyle name="40% - Dekorfärg4 14 2_3. Loans" xfId="12326" xr:uid="{50A2AB7B-61F2-4AB7-A506-1B1CED71A277}"/>
    <cellStyle name="40% - Dekorfärg4 14 3" xfId="12327" xr:uid="{0D9F3B2C-0F2A-4042-9B98-4068A3799DEF}"/>
    <cellStyle name="40% - Dekorfärg4 14 3 2" xfId="12328" xr:uid="{46E085C6-CBD8-45C6-BFDD-B3F2A9764622}"/>
    <cellStyle name="40% - Dekorfärg4 14 3 2 2" xfId="38190" xr:uid="{0D88B4B7-2EE7-4897-8ED8-F5B29E14BC2A}"/>
    <cellStyle name="40% - Dekorfärg4 14 3 3" xfId="12329" xr:uid="{DD4BD3F1-8F20-480D-B778-665513BA506D}"/>
    <cellStyle name="40% - Dekorfärg4 14 3 4" xfId="38189" xr:uid="{C0A73091-6E9E-4ADA-BB55-4336C43452A0}"/>
    <cellStyle name="40% - Dekorfärg4 14 3_3. Loans" xfId="12330" xr:uid="{BE60D2B5-0FAE-4FCA-A141-CC0D47C11F38}"/>
    <cellStyle name="40% - Dekorfärg4 14 4" xfId="12331" xr:uid="{086C64DF-EFA1-4493-854D-92B64C616D90}"/>
    <cellStyle name="40% - Dekorfärg4 14 4 2" xfId="12332" xr:uid="{5859E59D-CDD6-4BAE-9D39-F3384D4E8631}"/>
    <cellStyle name="40% - Dekorfärg4 14 4 3" xfId="12333" xr:uid="{A2B0A922-57C9-48C4-AC8E-4DC33E377FF3}"/>
    <cellStyle name="40% - Dekorfärg4 14 4 4" xfId="38191" xr:uid="{8331B70B-7FCA-483B-87D9-9AF7517A305E}"/>
    <cellStyle name="40% - Dekorfärg4 14 4_3. Loans" xfId="12334" xr:uid="{43061FD2-7E61-4A42-B379-87CDE6AA8ED0}"/>
    <cellStyle name="40% - Dekorfärg4 14 5" xfId="12335" xr:uid="{6BD6114B-3613-4927-8501-F88F2450C0F7}"/>
    <cellStyle name="40% - Dekorfärg4 14 5 2" xfId="12336" xr:uid="{DF16E41E-1983-41FA-842B-48931E387A58}"/>
    <cellStyle name="40% - Dekorfärg4 14 5 3" xfId="12337" xr:uid="{0F43F623-A26A-4732-920B-3DBFA7C6128A}"/>
    <cellStyle name="40% - Dekorfärg4 14 5 4" xfId="38192" xr:uid="{230941E7-4BAC-4C51-9252-9292909EF46D}"/>
    <cellStyle name="40% - Dekorfärg4 14 5_3. Loans" xfId="12338" xr:uid="{E7260C61-3DA5-436A-AA1F-0A341684EA9F}"/>
    <cellStyle name="40% - Dekorfärg4 14 6" xfId="12339" xr:uid="{6E8D315A-DBDF-4BD7-A486-909089087357}"/>
    <cellStyle name="40% - Dekorfärg4 14 6 2" xfId="12340" xr:uid="{63811400-60E4-4781-A75E-6EDF78E41CDD}"/>
    <cellStyle name="40% - Dekorfärg4 14 6 3" xfId="12341" xr:uid="{E8BC1D75-FDA9-404A-B417-A69BE81A53A1}"/>
    <cellStyle name="40% - Dekorfärg4 14 6 4" xfId="32196" xr:uid="{F515DB3F-CB1C-4B25-A27A-3D6CBB276FB7}"/>
    <cellStyle name="40% - Dekorfärg4 14 6_EQL_AAL" xfId="31343" xr:uid="{4691C6E1-3C95-4A97-BDF8-B5D5F51BF906}"/>
    <cellStyle name="40% - Dekorfärg4 14 7" xfId="12342" xr:uid="{A02780FE-52FC-42D9-8B9C-D23D1DA551AB}"/>
    <cellStyle name="40% - Dekorfärg4 14 7 2" xfId="12343" xr:uid="{06E07771-F465-45DD-A535-98C2A9E60921}"/>
    <cellStyle name="40% - Dekorfärg4 14 7 3" xfId="12344" xr:uid="{544328AD-37C8-490F-B818-4F977AE78F7B}"/>
    <cellStyle name="40% - Dekorfärg4 14 7_EQL_AAL" xfId="31344" xr:uid="{AD7EC6FA-7588-4409-AF3B-059FBD033E34}"/>
    <cellStyle name="40% - Dekorfärg4 14 8" xfId="12345" xr:uid="{7E5CE154-AECE-410F-B5D2-D5B51CFCA948}"/>
    <cellStyle name="40% - Dekorfärg4 14 9" xfId="12346" xr:uid="{2D6509C6-7489-4DA4-BD4B-75F8F1EFF6A4}"/>
    <cellStyle name="40% - Dekorfärg4 14_3. Loans" xfId="12347" xr:uid="{74FE1682-A38E-432C-BB75-0B03079F8668}"/>
    <cellStyle name="40% - Dekorfärg4 15" xfId="12348" xr:uid="{46DAE2FA-7F4C-4E6B-BD3A-758563B28284}"/>
    <cellStyle name="40% - Dekorfärg4 15 10" xfId="35175" xr:uid="{DA675BC5-F93C-4AF6-9A59-45DE9E1A8E58}"/>
    <cellStyle name="40% - Dekorfärg4 15 2" xfId="12349" xr:uid="{FFB0C4E9-579B-4823-A4BD-593EF0CFC7D0}"/>
    <cellStyle name="40% - Dekorfärg4 15 2 2" xfId="12350" xr:uid="{7BBF3015-6C6C-4630-96A1-E10A5CF1D1A6}"/>
    <cellStyle name="40% - Dekorfärg4 15 2 2 2" xfId="12351" xr:uid="{768A2A42-5E2B-4062-AD40-4DA6E85219F3}"/>
    <cellStyle name="40% - Dekorfärg4 15 2 2 2 2" xfId="38195" xr:uid="{E08685D4-095E-449C-A3FB-BBD89AFBF703}"/>
    <cellStyle name="40% - Dekorfärg4 15 2 2 3" xfId="38194" xr:uid="{02C0E8AA-215C-450E-922D-29CB4E3B8D29}"/>
    <cellStyle name="40% - Dekorfärg4 15 2 2_3. Loans" xfId="12352" xr:uid="{2C8B94DC-FAB6-495E-9A2B-104D4A030F01}"/>
    <cellStyle name="40% - Dekorfärg4 15 2 3" xfId="12353" xr:uid="{7E9062C7-EA2C-4C9C-9D17-03F0420B9A25}"/>
    <cellStyle name="40% - Dekorfärg4 15 2 3 2" xfId="38196" xr:uid="{73A0B7FF-43F7-42A9-B912-C08CCA0D8865}"/>
    <cellStyle name="40% - Dekorfärg4 15 2 4" xfId="32197" xr:uid="{BC63210B-2FCF-42EF-A893-C02FF64F4625}"/>
    <cellStyle name="40% - Dekorfärg4 15 2 5" xfId="38193" xr:uid="{2D5A579A-511A-4345-A137-B08D2AE6C138}"/>
    <cellStyle name="40% - Dekorfärg4 15 2_3. Loans" xfId="12354" xr:uid="{830A3A64-E793-477D-817E-B5BD3E2CB9DF}"/>
    <cellStyle name="40% - Dekorfärg4 15 3" xfId="12355" xr:uid="{E344A5B4-E7E5-4DE8-9F27-83D11E9E9220}"/>
    <cellStyle name="40% - Dekorfärg4 15 3 2" xfId="12356" xr:uid="{2775F3B0-7D73-42D8-827C-E5D97FD243CF}"/>
    <cellStyle name="40% - Dekorfärg4 15 3 2 2" xfId="38198" xr:uid="{FA4BF7A7-3B50-4C84-AB98-6786CD1EC4CA}"/>
    <cellStyle name="40% - Dekorfärg4 15 3 3" xfId="12357" xr:uid="{1FB86D0A-BCF8-402C-93C1-5DD13AEF7CB7}"/>
    <cellStyle name="40% - Dekorfärg4 15 3 4" xfId="38197" xr:uid="{271487BC-D5E8-40C2-A332-A8F877535C26}"/>
    <cellStyle name="40% - Dekorfärg4 15 3_3. Loans" xfId="12358" xr:uid="{831E1C99-CDE0-46F3-B6DE-C4790024DE8A}"/>
    <cellStyle name="40% - Dekorfärg4 15 4" xfId="12359" xr:uid="{D14411B4-C524-4545-86DF-5FAABE1F4236}"/>
    <cellStyle name="40% - Dekorfärg4 15 4 2" xfId="12360" xr:uid="{2A4EAA83-F185-4173-A6EC-849C6FEBBEDE}"/>
    <cellStyle name="40% - Dekorfärg4 15 4 3" xfId="12361" xr:uid="{073DB8A5-520B-4281-AF63-CF097F7187F4}"/>
    <cellStyle name="40% - Dekorfärg4 15 4 4" xfId="38199" xr:uid="{4AFC9772-6431-44E3-8FA0-4E1DDCC6C291}"/>
    <cellStyle name="40% - Dekorfärg4 15 4_3. Loans" xfId="12362" xr:uid="{379D0E98-2B77-4A14-9BD1-514E52003E4A}"/>
    <cellStyle name="40% - Dekorfärg4 15 5" xfId="12363" xr:uid="{C0436F37-85DF-4228-B3B1-F0B5E9B42658}"/>
    <cellStyle name="40% - Dekorfärg4 15 5 2" xfId="12364" xr:uid="{7211B964-DA29-43C6-82AB-DD819A4C2348}"/>
    <cellStyle name="40% - Dekorfärg4 15 5 3" xfId="12365" xr:uid="{AEA2AB98-3905-49EF-A397-E0E2275FDD1E}"/>
    <cellStyle name="40% - Dekorfärg4 15 5 4" xfId="38200" xr:uid="{40E69E7C-01CD-462A-A50F-904FFA5964E9}"/>
    <cellStyle name="40% - Dekorfärg4 15 5_3. Loans" xfId="12366" xr:uid="{DF1BB4A0-36AC-40C0-B5D7-102DA3D531F6}"/>
    <cellStyle name="40% - Dekorfärg4 15 6" xfId="12367" xr:uid="{921798C5-1D9D-4464-A2F4-AB6076A24723}"/>
    <cellStyle name="40% - Dekorfärg4 15 6 2" xfId="12368" xr:uid="{068C4B49-FA74-463A-8C9E-418FE798BD6B}"/>
    <cellStyle name="40% - Dekorfärg4 15 6 3" xfId="12369" xr:uid="{B99C5B33-113D-4E44-B2C7-80F1385D3A4D}"/>
    <cellStyle name="40% - Dekorfärg4 15 6 4" xfId="32198" xr:uid="{C131D53D-9556-4DDB-BFC3-2403BF1F9465}"/>
    <cellStyle name="40% - Dekorfärg4 15 6_EQL_AAL" xfId="31345" xr:uid="{83E6AFB7-8982-4BFD-91CC-3418F38DF424}"/>
    <cellStyle name="40% - Dekorfärg4 15 7" xfId="12370" xr:uid="{97B9022C-9DD6-4C3A-AB09-F973C7EEF444}"/>
    <cellStyle name="40% - Dekorfärg4 15 7 2" xfId="12371" xr:uid="{49972464-F766-4ABE-BCE2-2A93856C2AD1}"/>
    <cellStyle name="40% - Dekorfärg4 15 7 3" xfId="12372" xr:uid="{6A1FD063-3A11-4669-836D-27ABBBAC1E91}"/>
    <cellStyle name="40% - Dekorfärg4 15 7_EQL_AAL" xfId="31346" xr:uid="{C465AA1A-B621-442A-9A8F-58BD376E5D27}"/>
    <cellStyle name="40% - Dekorfärg4 15 8" xfId="12373" xr:uid="{578E3CC1-DE3B-41E7-A936-5E0BB14E7B04}"/>
    <cellStyle name="40% - Dekorfärg4 15 9" xfId="12374" xr:uid="{63E129B8-2455-4C8D-8108-64B7D78DDFD7}"/>
    <cellStyle name="40% - Dekorfärg4 15_3. Loans" xfId="12375" xr:uid="{6130D573-354D-41FB-AE9D-976F0D48A500}"/>
    <cellStyle name="40% - Dekorfärg4 16" xfId="12376" xr:uid="{831EFCB8-0AC0-4605-BF41-89DE944006E0}"/>
    <cellStyle name="40% - Dekorfärg4 16 10" xfId="35176" xr:uid="{6365EFB1-4210-4EA0-8C50-6BE9A68A892C}"/>
    <cellStyle name="40% - Dekorfärg4 16 2" xfId="12377" xr:uid="{8BAD202D-F4D8-4A9A-9211-A0BD09142588}"/>
    <cellStyle name="40% - Dekorfärg4 16 2 2" xfId="12378" xr:uid="{433D62D4-D603-4B2A-9B00-454265721C84}"/>
    <cellStyle name="40% - Dekorfärg4 16 2 2 2" xfId="12379" xr:uid="{8C37E132-AA46-4C7B-AE04-B880DBBA59FF}"/>
    <cellStyle name="40% - Dekorfärg4 16 2 2 2 2" xfId="38203" xr:uid="{04EA1FF0-9CA2-40C7-A3EC-A97B845445D3}"/>
    <cellStyle name="40% - Dekorfärg4 16 2 2 3" xfId="38202" xr:uid="{524F31E8-7577-4E67-AE64-E9303D7F9F41}"/>
    <cellStyle name="40% - Dekorfärg4 16 2 2_3. Loans" xfId="12380" xr:uid="{531969B8-2EEE-4656-AF81-7555D21BA845}"/>
    <cellStyle name="40% - Dekorfärg4 16 2 3" xfId="12381" xr:uid="{5256664E-01CC-4458-82E0-E42400063684}"/>
    <cellStyle name="40% - Dekorfärg4 16 2 3 2" xfId="38204" xr:uid="{8CA3EA1D-0D84-417E-BFEC-471E07059E6F}"/>
    <cellStyle name="40% - Dekorfärg4 16 2 4" xfId="32199" xr:uid="{3885B6DA-9695-449F-AA58-558FCC7FE732}"/>
    <cellStyle name="40% - Dekorfärg4 16 2 5" xfId="38201" xr:uid="{8F504669-901F-43D0-860D-D13790EF3409}"/>
    <cellStyle name="40% - Dekorfärg4 16 2_3. Loans" xfId="12382" xr:uid="{38781A07-F0B8-48D0-8341-47A47E7AFBEF}"/>
    <cellStyle name="40% - Dekorfärg4 16 3" xfId="12383" xr:uid="{C5BE951C-7107-4A57-8FAE-8869B6C16A70}"/>
    <cellStyle name="40% - Dekorfärg4 16 3 2" xfId="12384" xr:uid="{B366C770-BF46-45E6-A076-A543CAB2E475}"/>
    <cellStyle name="40% - Dekorfärg4 16 3 2 2" xfId="38206" xr:uid="{6CB052B0-C4BB-410A-BCE8-11F6108BCE52}"/>
    <cellStyle name="40% - Dekorfärg4 16 3 3" xfId="12385" xr:uid="{88F290B5-778B-4EE9-B297-47322F0AB86B}"/>
    <cellStyle name="40% - Dekorfärg4 16 3 4" xfId="38205" xr:uid="{B4BEBFD1-76A7-407D-899A-ADC53FFA87E7}"/>
    <cellStyle name="40% - Dekorfärg4 16 3_3. Loans" xfId="12386" xr:uid="{D198F8A2-04F3-4748-8441-0731479318FE}"/>
    <cellStyle name="40% - Dekorfärg4 16 4" xfId="12387" xr:uid="{33318ACB-5CAD-484E-979E-B96D7196D135}"/>
    <cellStyle name="40% - Dekorfärg4 16 4 2" xfId="12388" xr:uid="{5DE04F6E-91DE-483D-AE29-9AA440D645C9}"/>
    <cellStyle name="40% - Dekorfärg4 16 4 3" xfId="12389" xr:uid="{AF459F7F-EC0A-4E85-860C-DE6D944AE9CC}"/>
    <cellStyle name="40% - Dekorfärg4 16 4 4" xfId="38207" xr:uid="{AEB30C78-C4BC-4617-8328-5270F169F22F}"/>
    <cellStyle name="40% - Dekorfärg4 16 4_3. Loans" xfId="12390" xr:uid="{B7F39AFD-0711-439B-99D1-C75FC354CC41}"/>
    <cellStyle name="40% - Dekorfärg4 16 5" xfId="12391" xr:uid="{6DE70BEA-5D5D-4C84-B3A9-5CC1B4638AE4}"/>
    <cellStyle name="40% - Dekorfärg4 16 5 2" xfId="12392" xr:uid="{3A9C3BCD-AB7F-42F2-BC8D-48CD410D88D4}"/>
    <cellStyle name="40% - Dekorfärg4 16 5 3" xfId="12393" xr:uid="{6B783330-70EE-4ECD-AB6D-5DF04057ED9F}"/>
    <cellStyle name="40% - Dekorfärg4 16 5 4" xfId="38208" xr:uid="{A4C65A47-FB04-4465-9E52-09A0F7D8F5DD}"/>
    <cellStyle name="40% - Dekorfärg4 16 5_3. Loans" xfId="12394" xr:uid="{75628E7B-0037-471D-ABBE-02D2EFC5B89C}"/>
    <cellStyle name="40% - Dekorfärg4 16 6" xfId="12395" xr:uid="{C5BB2826-1295-4946-9CFA-F8BCB99890A4}"/>
    <cellStyle name="40% - Dekorfärg4 16 6 2" xfId="12396" xr:uid="{DE40DEB6-2337-4CDE-BEE2-B4242A704305}"/>
    <cellStyle name="40% - Dekorfärg4 16 6 3" xfId="12397" xr:uid="{2C5A833F-3D03-4B64-92B9-2F0E01A704A3}"/>
    <cellStyle name="40% - Dekorfärg4 16 6 4" xfId="32200" xr:uid="{473E4A02-86EF-4CD3-8220-9D2ED3645CD9}"/>
    <cellStyle name="40% - Dekorfärg4 16 6_EQL_AAL" xfId="31347" xr:uid="{0307C789-FD3A-4E26-BF1A-B9B2D58B1194}"/>
    <cellStyle name="40% - Dekorfärg4 16 7" xfId="12398" xr:uid="{F7461B1D-95E6-49A1-86EB-65FE8C688A12}"/>
    <cellStyle name="40% - Dekorfärg4 16 7 2" xfId="12399" xr:uid="{DF08B175-0EFF-4EAA-B802-F1CE3DF8DDB2}"/>
    <cellStyle name="40% - Dekorfärg4 16 7 3" xfId="12400" xr:uid="{F87B7AF9-A3A2-40CF-9A00-AB3F86521F63}"/>
    <cellStyle name="40% - Dekorfärg4 16 7_EQL_AAL" xfId="31348" xr:uid="{BE61EB77-F3F5-45FF-8B6E-F201DCA7F3F4}"/>
    <cellStyle name="40% - Dekorfärg4 16 8" xfId="12401" xr:uid="{5B9E8122-17DD-4C24-986F-75349AFE41C7}"/>
    <cellStyle name="40% - Dekorfärg4 16 9" xfId="12402" xr:uid="{06974962-63AC-4430-8703-782EC1B2EBFA}"/>
    <cellStyle name="40% - Dekorfärg4 16_3. Loans" xfId="12403" xr:uid="{A7F2BCE0-2A45-47CB-BF7A-878039AD7CCB}"/>
    <cellStyle name="40% - Dekorfärg4 17" xfId="12404" xr:uid="{0E1387FC-052D-4087-9913-035914A41B56}"/>
    <cellStyle name="40% - Dekorfärg4 17 10" xfId="35177" xr:uid="{041BD25A-9001-4C46-AAE2-B4967A0F7B48}"/>
    <cellStyle name="40% - Dekorfärg4 17 2" xfId="12405" xr:uid="{D513065B-A3E4-4448-AB89-01028089E39A}"/>
    <cellStyle name="40% - Dekorfärg4 17 2 2" xfId="12406" xr:uid="{751A4542-C72A-45E8-A55C-97F755FBA5C3}"/>
    <cellStyle name="40% - Dekorfärg4 17 2 2 2" xfId="12407" xr:uid="{339212B1-45A1-427E-8B2D-50E50F00329B}"/>
    <cellStyle name="40% - Dekorfärg4 17 2 2 2 2" xfId="38211" xr:uid="{7CED1840-DA70-4BE0-B015-091B5AFF39EB}"/>
    <cellStyle name="40% - Dekorfärg4 17 2 2 3" xfId="38210" xr:uid="{1A53E452-43EF-4200-B098-4C4928644501}"/>
    <cellStyle name="40% - Dekorfärg4 17 2 2_3. Loans" xfId="12408" xr:uid="{54BC84E4-423E-483E-809E-F961B4C5E69B}"/>
    <cellStyle name="40% - Dekorfärg4 17 2 3" xfId="12409" xr:uid="{9B6F4045-8A10-4F96-8F7E-47423A8A59E2}"/>
    <cellStyle name="40% - Dekorfärg4 17 2 3 2" xfId="38212" xr:uid="{AE2A9423-24CD-45D9-9AE2-A821BC7812E4}"/>
    <cellStyle name="40% - Dekorfärg4 17 2 4" xfId="32201" xr:uid="{96AD45D5-BB59-43DA-B3E0-2FB64F596BAB}"/>
    <cellStyle name="40% - Dekorfärg4 17 2 5" xfId="38209" xr:uid="{81B2E479-B2D6-4276-BC12-EFF284DE165C}"/>
    <cellStyle name="40% - Dekorfärg4 17 2_3. Loans" xfId="12410" xr:uid="{61A7DD1E-0D6D-46BE-BBC1-08ABE02CFD54}"/>
    <cellStyle name="40% - Dekorfärg4 17 3" xfId="12411" xr:uid="{A27FC1E3-C3F7-4BB9-8805-41EDC5657954}"/>
    <cellStyle name="40% - Dekorfärg4 17 3 2" xfId="12412" xr:uid="{5C891C13-1E35-469D-B109-10015FA5B3B5}"/>
    <cellStyle name="40% - Dekorfärg4 17 3 2 2" xfId="38214" xr:uid="{4E41FC64-6F88-443C-865E-5896E3E08DF7}"/>
    <cellStyle name="40% - Dekorfärg4 17 3 3" xfId="12413" xr:uid="{2443FA2C-F779-4F1B-BC9F-FF65F4649351}"/>
    <cellStyle name="40% - Dekorfärg4 17 3 4" xfId="38213" xr:uid="{17F08103-562E-470A-963E-F922622055AF}"/>
    <cellStyle name="40% - Dekorfärg4 17 3_3. Loans" xfId="12414" xr:uid="{B4206458-ADA3-4E1C-84BB-AB0765AB8C86}"/>
    <cellStyle name="40% - Dekorfärg4 17 4" xfId="12415" xr:uid="{6E2D0666-9B80-49BD-A3A9-6CBDE20E61E1}"/>
    <cellStyle name="40% - Dekorfärg4 17 4 2" xfId="12416" xr:uid="{5896C46D-D5AC-4677-A7A1-273DC34A5378}"/>
    <cellStyle name="40% - Dekorfärg4 17 4 3" xfId="12417" xr:uid="{6686CC26-C756-495C-BDFF-CEDB6A3662E9}"/>
    <cellStyle name="40% - Dekorfärg4 17 4 4" xfId="38215" xr:uid="{FEC942F5-A0F6-4500-A547-EC5A430F5214}"/>
    <cellStyle name="40% - Dekorfärg4 17 4_3. Loans" xfId="12418" xr:uid="{123F0E83-8E7F-44B1-878A-EF7E82971F38}"/>
    <cellStyle name="40% - Dekorfärg4 17 5" xfId="12419" xr:uid="{D1A9B72C-00EC-45A4-BD06-FE7466214969}"/>
    <cellStyle name="40% - Dekorfärg4 17 5 2" xfId="12420" xr:uid="{72AEBE98-7E27-4F04-B536-0FC927414B33}"/>
    <cellStyle name="40% - Dekorfärg4 17 5 3" xfId="12421" xr:uid="{C2D03A2C-9519-468D-AA87-F4B2A3B58F09}"/>
    <cellStyle name="40% - Dekorfärg4 17 5 4" xfId="38216" xr:uid="{9BCF6056-BF34-4E92-BBC0-77B4F0BF50F2}"/>
    <cellStyle name="40% - Dekorfärg4 17 5_3. Loans" xfId="12422" xr:uid="{A4FFF30F-CDC0-4209-BB71-4F2B4E864584}"/>
    <cellStyle name="40% - Dekorfärg4 17 6" xfId="12423" xr:uid="{19BF3AD0-D648-4D84-AD1C-F69E3B864790}"/>
    <cellStyle name="40% - Dekorfärg4 17 6 2" xfId="12424" xr:uid="{9A0AD4FE-F717-44FC-830F-C7BCE87736D9}"/>
    <cellStyle name="40% - Dekorfärg4 17 6 3" xfId="12425" xr:uid="{0A208C24-2282-42A0-A696-F8EF47012003}"/>
    <cellStyle name="40% - Dekorfärg4 17 6 4" xfId="32202" xr:uid="{A448CEA4-10A7-4636-A29D-BE9981F3A24B}"/>
    <cellStyle name="40% - Dekorfärg4 17 6_EQL_AAL" xfId="31349" xr:uid="{BB85CE80-14F9-4EFC-85B7-81CBBBF5C53E}"/>
    <cellStyle name="40% - Dekorfärg4 17 7" xfId="12426" xr:uid="{22567548-25B7-4B12-9683-E27D65F25ACF}"/>
    <cellStyle name="40% - Dekorfärg4 17 7 2" xfId="12427" xr:uid="{4412324C-C525-44E3-839F-546227EEDAD4}"/>
    <cellStyle name="40% - Dekorfärg4 17 7 3" xfId="12428" xr:uid="{8B9FB16F-1586-4993-93ED-64C8F002B3EF}"/>
    <cellStyle name="40% - Dekorfärg4 17 7_EQL_AAL" xfId="31350" xr:uid="{C1804A20-7D02-4BDF-98F6-2ADB9BBCC5D3}"/>
    <cellStyle name="40% - Dekorfärg4 17 8" xfId="12429" xr:uid="{E2F3B924-3B72-4AB6-8876-42A328B863D7}"/>
    <cellStyle name="40% - Dekorfärg4 17 9" xfId="12430" xr:uid="{32061D99-7B18-45FF-95A1-1F062E7AF577}"/>
    <cellStyle name="40% - Dekorfärg4 17_3. Loans" xfId="12431" xr:uid="{6B90CC2E-E0E8-448A-9B51-7ED2280F3F32}"/>
    <cellStyle name="40% - Dekorfärg4 18" xfId="12432" xr:uid="{A2802E6F-D691-4E87-B89F-77595B611284}"/>
    <cellStyle name="40% - Dekorfärg4 18 10" xfId="35178" xr:uid="{1BB287B3-1B05-46A5-BF71-4BA20C24D6C5}"/>
    <cellStyle name="40% - Dekorfärg4 18 2" xfId="12433" xr:uid="{7AD5FE38-AFA3-4934-9EE7-A876C43DEFCE}"/>
    <cellStyle name="40% - Dekorfärg4 18 2 2" xfId="12434" xr:uid="{9C375EF2-0A0D-44D0-B410-1157ADB7D2A9}"/>
    <cellStyle name="40% - Dekorfärg4 18 2 2 2" xfId="12435" xr:uid="{99EA9CD7-2EDA-470F-9321-CAC1B920B08D}"/>
    <cellStyle name="40% - Dekorfärg4 18 2 2 2 2" xfId="38219" xr:uid="{DCB8D579-DE86-437B-BADC-CA48D8706D72}"/>
    <cellStyle name="40% - Dekorfärg4 18 2 2 3" xfId="38218" xr:uid="{E35FA5F6-8E75-48FA-9500-76BD9464E771}"/>
    <cellStyle name="40% - Dekorfärg4 18 2 2_3. Loans" xfId="12436" xr:uid="{33D767FD-F0AE-4D13-AAD8-CB2D0C270C85}"/>
    <cellStyle name="40% - Dekorfärg4 18 2 3" xfId="12437" xr:uid="{CBB8AB67-D8F0-404B-9605-778A0EA2E724}"/>
    <cellStyle name="40% - Dekorfärg4 18 2 3 2" xfId="38220" xr:uid="{76AF750F-8912-4024-AB8F-578D66640F80}"/>
    <cellStyle name="40% - Dekorfärg4 18 2 4" xfId="32203" xr:uid="{9377B8B8-704D-4FB3-9AB0-5DA3DD41FC65}"/>
    <cellStyle name="40% - Dekorfärg4 18 2 5" xfId="38217" xr:uid="{194360A6-4E54-401E-AA9A-636B1BCD950B}"/>
    <cellStyle name="40% - Dekorfärg4 18 2_3. Loans" xfId="12438" xr:uid="{BD9D949A-0D9C-48DC-9548-93CBF937FB70}"/>
    <cellStyle name="40% - Dekorfärg4 18 3" xfId="12439" xr:uid="{0F6526F2-3F69-4DC0-98C8-D82AC981F491}"/>
    <cellStyle name="40% - Dekorfärg4 18 3 2" xfId="12440" xr:uid="{B59F98BB-44AD-45C8-8CD7-B31B81B3AD14}"/>
    <cellStyle name="40% - Dekorfärg4 18 3 2 2" xfId="38222" xr:uid="{C52B105A-9868-4F75-96F4-C48A46745A72}"/>
    <cellStyle name="40% - Dekorfärg4 18 3 3" xfId="12441" xr:uid="{2892A2D8-DA15-4A4A-9DD0-156C7EC8B429}"/>
    <cellStyle name="40% - Dekorfärg4 18 3 4" xfId="38221" xr:uid="{4DF3F0A0-4FEE-4C81-A101-60A87C1E00FD}"/>
    <cellStyle name="40% - Dekorfärg4 18 3_3. Loans" xfId="12442" xr:uid="{5F0ECE08-2A9D-407F-B986-AF24D6842198}"/>
    <cellStyle name="40% - Dekorfärg4 18 4" xfId="12443" xr:uid="{223928EF-DE8F-4DF8-9A48-0C75FDCA8103}"/>
    <cellStyle name="40% - Dekorfärg4 18 4 2" xfId="12444" xr:uid="{FA091814-5C48-4AEB-B52C-15D00762BB53}"/>
    <cellStyle name="40% - Dekorfärg4 18 4 3" xfId="12445" xr:uid="{88711A7A-1879-4EC4-8170-561C05A95C3C}"/>
    <cellStyle name="40% - Dekorfärg4 18 4 4" xfId="38223" xr:uid="{AD90739E-42AF-49B3-A64D-A987A3DCE93D}"/>
    <cellStyle name="40% - Dekorfärg4 18 4_3. Loans" xfId="12446" xr:uid="{58581218-165D-476C-A1AE-7F0EC2311A48}"/>
    <cellStyle name="40% - Dekorfärg4 18 5" xfId="12447" xr:uid="{EA7F96CA-138D-4D9C-96FB-6FB5C4F86ED7}"/>
    <cellStyle name="40% - Dekorfärg4 18 5 2" xfId="12448" xr:uid="{07290B7D-1174-412F-816E-860F86B87BA5}"/>
    <cellStyle name="40% - Dekorfärg4 18 5 3" xfId="12449" xr:uid="{289751F5-FCE7-4631-845F-944B7F923E69}"/>
    <cellStyle name="40% - Dekorfärg4 18 5 4" xfId="38224" xr:uid="{39D520D5-8C8E-431E-A69B-4D1863B5DE25}"/>
    <cellStyle name="40% - Dekorfärg4 18 5_3. Loans" xfId="12450" xr:uid="{77C3EFE9-9F06-4399-917D-CB8C5C2890AE}"/>
    <cellStyle name="40% - Dekorfärg4 18 6" xfId="12451" xr:uid="{035F10D5-BD11-4475-9574-00A163B26401}"/>
    <cellStyle name="40% - Dekorfärg4 18 6 2" xfId="12452" xr:uid="{6147037B-8B22-4C64-9CD9-80D33F50FE7C}"/>
    <cellStyle name="40% - Dekorfärg4 18 6 3" xfId="12453" xr:uid="{87B46921-DAB1-4A30-B173-0FC18E33528E}"/>
    <cellStyle name="40% - Dekorfärg4 18 6 4" xfId="32204" xr:uid="{87D0213E-E29B-4D79-A899-097977C5168D}"/>
    <cellStyle name="40% - Dekorfärg4 18 6_EQL_AAL" xfId="31351" xr:uid="{C861246F-0111-4967-B42C-67BD4D38AB4F}"/>
    <cellStyle name="40% - Dekorfärg4 18 7" xfId="12454" xr:uid="{6DCCE08A-F578-493D-8D86-AD59E04D0003}"/>
    <cellStyle name="40% - Dekorfärg4 18 7 2" xfId="12455" xr:uid="{6E980FD3-6025-491B-B883-BB0952A6D189}"/>
    <cellStyle name="40% - Dekorfärg4 18 7 3" xfId="12456" xr:uid="{76DA48BB-4410-46A1-9B18-C0BC5CEF5CB2}"/>
    <cellStyle name="40% - Dekorfärg4 18 7_EQL_AAL" xfId="31352" xr:uid="{242C7513-8B33-4E76-89A0-E98350661DB8}"/>
    <cellStyle name="40% - Dekorfärg4 18 8" xfId="12457" xr:uid="{838808C7-4647-46D9-8B50-B9F45C829BFA}"/>
    <cellStyle name="40% - Dekorfärg4 18 9" xfId="12458" xr:uid="{CE91C184-63BB-4303-9D85-88F270977FC4}"/>
    <cellStyle name="40% - Dekorfärg4 18_3. Loans" xfId="12459" xr:uid="{79E03067-37E5-420E-BC6A-8DCCFCA46ECC}"/>
    <cellStyle name="40% - Dekorfärg4 19" xfId="12460" xr:uid="{0146A91A-9722-4B52-B4B6-6E4F5A2B1E29}"/>
    <cellStyle name="40% - Dekorfärg4 19 10" xfId="35179" xr:uid="{11A9577F-E5DA-4DD7-A166-B7A854A3F291}"/>
    <cellStyle name="40% - Dekorfärg4 19 2" xfId="12461" xr:uid="{D8B361BF-22DF-4B12-94EE-F063C214DC88}"/>
    <cellStyle name="40% - Dekorfärg4 19 2 2" xfId="12462" xr:uid="{28388A63-5B8E-46B0-B2C4-E69CB14A64B0}"/>
    <cellStyle name="40% - Dekorfärg4 19 2 2 2" xfId="12463" xr:uid="{A84853D9-A565-4374-B264-545D737318DB}"/>
    <cellStyle name="40% - Dekorfärg4 19 2 2 2 2" xfId="38227" xr:uid="{4DE04AE4-DF99-4F1A-B9B0-40AA8941285E}"/>
    <cellStyle name="40% - Dekorfärg4 19 2 2 3" xfId="38226" xr:uid="{492D7D68-EEE0-478B-81BB-585722F82C63}"/>
    <cellStyle name="40% - Dekorfärg4 19 2 2_3. Loans" xfId="12464" xr:uid="{44821649-9343-4731-B221-2E7243F9948E}"/>
    <cellStyle name="40% - Dekorfärg4 19 2 3" xfId="12465" xr:uid="{BDE56528-90B0-439C-AE13-EF9FA055F967}"/>
    <cellStyle name="40% - Dekorfärg4 19 2 3 2" xfId="38228" xr:uid="{4F986A4F-8AE5-4BFA-ACC7-7F0BD33BBC56}"/>
    <cellStyle name="40% - Dekorfärg4 19 2 4" xfId="32205" xr:uid="{62B9B3FA-12AA-4FA6-96B5-D0F4B0937267}"/>
    <cellStyle name="40% - Dekorfärg4 19 2 5" xfId="38225" xr:uid="{EC3162BA-8FC5-4565-BCC1-F68D1FD259E5}"/>
    <cellStyle name="40% - Dekorfärg4 19 2_3. Loans" xfId="12466" xr:uid="{7B825FA7-4A18-4CA1-93EC-38443899BDD4}"/>
    <cellStyle name="40% - Dekorfärg4 19 3" xfId="12467" xr:uid="{CF347ED7-545C-4EE6-BAF5-6BDE979061C9}"/>
    <cellStyle name="40% - Dekorfärg4 19 3 2" xfId="12468" xr:uid="{41035C6B-946D-418E-8349-8E1EB6AD1C67}"/>
    <cellStyle name="40% - Dekorfärg4 19 3 2 2" xfId="38230" xr:uid="{EBBB264A-405D-49F8-87CD-2E5BB65985FC}"/>
    <cellStyle name="40% - Dekorfärg4 19 3 3" xfId="12469" xr:uid="{CDA2AAFD-413F-460E-A594-E383675319DC}"/>
    <cellStyle name="40% - Dekorfärg4 19 3 4" xfId="38229" xr:uid="{9BA1EB4C-FEAE-4749-B380-7954B731A1EE}"/>
    <cellStyle name="40% - Dekorfärg4 19 3_3. Loans" xfId="12470" xr:uid="{9DB18A4F-02CB-4A58-8190-DE3FE98CADE3}"/>
    <cellStyle name="40% - Dekorfärg4 19 4" xfId="12471" xr:uid="{A9CA9323-E9AC-4C0C-8AD6-08A20A385141}"/>
    <cellStyle name="40% - Dekorfärg4 19 4 2" xfId="12472" xr:uid="{171A4300-BEBA-4608-ADA1-57AF1E8A2062}"/>
    <cellStyle name="40% - Dekorfärg4 19 4 3" xfId="12473" xr:uid="{EE1A951D-042C-41B5-A151-1CA861F20974}"/>
    <cellStyle name="40% - Dekorfärg4 19 4 4" xfId="38231" xr:uid="{662A88B9-409F-4281-AEDE-9131C88E2D11}"/>
    <cellStyle name="40% - Dekorfärg4 19 4_3. Loans" xfId="12474" xr:uid="{97456BE1-18BC-4186-8D69-1619CA0FCA49}"/>
    <cellStyle name="40% - Dekorfärg4 19 5" xfId="12475" xr:uid="{8FE8E852-F5E5-4368-8D6E-069B17145DA7}"/>
    <cellStyle name="40% - Dekorfärg4 19 5 2" xfId="12476" xr:uid="{B109E557-2818-4050-831F-14F3735130AE}"/>
    <cellStyle name="40% - Dekorfärg4 19 5 3" xfId="12477" xr:uid="{0C93900D-3977-4388-BC5A-F842293EC0DF}"/>
    <cellStyle name="40% - Dekorfärg4 19 5 4" xfId="38232" xr:uid="{68D780CE-3538-47D0-AE3B-0C3537779C83}"/>
    <cellStyle name="40% - Dekorfärg4 19 5_3. Loans" xfId="12478" xr:uid="{B585D951-322A-4400-BBF2-5BC8B3ADB0DD}"/>
    <cellStyle name="40% - Dekorfärg4 19 6" xfId="12479" xr:uid="{52F349E5-D8FF-463B-BD88-734F0241D2D5}"/>
    <cellStyle name="40% - Dekorfärg4 19 6 2" xfId="12480" xr:uid="{674F6A28-AB1B-45B9-8C89-027B2901BC40}"/>
    <cellStyle name="40% - Dekorfärg4 19 6 3" xfId="12481" xr:uid="{9515601C-6A75-4A55-BF88-502858029F3D}"/>
    <cellStyle name="40% - Dekorfärg4 19 6 4" xfId="32206" xr:uid="{D31E8466-EA43-4E23-84A8-A017828A3F3E}"/>
    <cellStyle name="40% - Dekorfärg4 19 6_EQL_AAL" xfId="31353" xr:uid="{E2AEDCDD-6C4B-4FCE-B657-1B21F6DB2DAA}"/>
    <cellStyle name="40% - Dekorfärg4 19 7" xfId="12482" xr:uid="{E5AADC24-4730-4347-89B4-5BE7F71DD6C5}"/>
    <cellStyle name="40% - Dekorfärg4 19 7 2" xfId="12483" xr:uid="{9E823829-8882-4CBF-AB01-12556E4F47F5}"/>
    <cellStyle name="40% - Dekorfärg4 19 7 3" xfId="12484" xr:uid="{34E483A8-D841-4E6F-B01C-35AFF724B33F}"/>
    <cellStyle name="40% - Dekorfärg4 19 7_EQL_AAL" xfId="31354" xr:uid="{935EEE88-FFCD-4B31-A692-13BF863EB467}"/>
    <cellStyle name="40% - Dekorfärg4 19 8" xfId="12485" xr:uid="{21CB81A8-5697-4E60-8D2D-51C8EDE1B538}"/>
    <cellStyle name="40% - Dekorfärg4 19 9" xfId="12486" xr:uid="{231017AB-6247-4E2A-97C9-FF9F81820048}"/>
    <cellStyle name="40% - Dekorfärg4 19_3. Loans" xfId="12487" xr:uid="{886EA292-5F2D-4107-932D-369B8397203E}"/>
    <cellStyle name="40% - Dekorfärg4 2" xfId="94" xr:uid="{0D6A69C0-8146-4B1C-9440-D2B96CFEDEB2}"/>
    <cellStyle name="40% - Dekorfärg4 2 10" xfId="35180" xr:uid="{947D7691-80D2-40A4-8B24-658BE0C61CE8}"/>
    <cellStyle name="40% - Dekorfärg4 2 11" xfId="44680" xr:uid="{6B87790C-0040-416B-BCF5-65FCEB024680}"/>
    <cellStyle name="40% - Dekorfärg4 2 2" xfId="12488" xr:uid="{EBD52E41-3386-44E1-AEE8-A04131D501AF}"/>
    <cellStyle name="40% - Dekorfärg4 2 2 2" xfId="12489" xr:uid="{AB290A77-BEA7-4D13-A303-185360CF4FA7}"/>
    <cellStyle name="40% - Dekorfärg4 2 2 2 2" xfId="12490" xr:uid="{6525F72B-F451-450B-87C0-7985E85D5609}"/>
    <cellStyle name="40% - Dekorfärg4 2 2 2 2 2" xfId="38234" xr:uid="{21E32225-3B4E-4CDE-A65B-3A1E15E4C503}"/>
    <cellStyle name="40% - Dekorfärg4 2 2 2 3" xfId="32207" xr:uid="{504AA3FA-A3A7-43EA-9187-C8B5F3840B63}"/>
    <cellStyle name="40% - Dekorfärg4 2 2 2 4" xfId="38233" xr:uid="{033BB19F-3134-44F6-9218-7AC17F2EBEF6}"/>
    <cellStyle name="40% - Dekorfärg4 2 2 2_3. Loans" xfId="12491" xr:uid="{F15E0F3C-EE1D-487C-A93E-B34B5ED04890}"/>
    <cellStyle name="40% - Dekorfärg4 2 2 3" xfId="12492" xr:uid="{B27EAB48-3BDC-4A1E-8864-B9C404240D48}"/>
    <cellStyle name="40% - Dekorfärg4 2 2 3 2" xfId="12493" xr:uid="{A32613B6-1262-4118-A71C-587D55B4B9FC}"/>
    <cellStyle name="40% - Dekorfärg4 2 2 3 2 2" xfId="38236" xr:uid="{974871AB-BF3F-4EFF-BC0C-765D63D1C568}"/>
    <cellStyle name="40% - Dekorfärg4 2 2 3 3" xfId="38235" xr:uid="{55FEA9DA-C339-437A-8E7D-FDD33864186F}"/>
    <cellStyle name="40% - Dekorfärg4 2 2 3_3. Loans" xfId="12494" xr:uid="{B8F86177-BF04-4505-A800-DF759B28A364}"/>
    <cellStyle name="40% - Dekorfärg4 2 2 4" xfId="12495" xr:uid="{80CC9858-5B4C-40B1-B84E-73081219D0CD}"/>
    <cellStyle name="40% - Dekorfärg4 2 2 4 2" xfId="38237" xr:uid="{DFE4C97C-BD11-4347-80BA-917B23AEBE2D}"/>
    <cellStyle name="40% - Dekorfärg4 2 2 5" xfId="12496" xr:uid="{D4712146-A1E3-4AC1-82F7-7429A8253A3A}"/>
    <cellStyle name="40% - Dekorfärg4 2 2 5 2" xfId="38238" xr:uid="{239E66AD-EC9E-4DA1-A4BB-8068FD966D86}"/>
    <cellStyle name="40% - Dekorfärg4 2 2 6" xfId="32208" xr:uid="{AF267219-8348-430B-BE5D-DDB07F9CD72A}"/>
    <cellStyle name="40% - Dekorfärg4 2 2 6 2" xfId="32209" xr:uid="{40A4D778-A9FF-45CB-9631-99494108C53D}"/>
    <cellStyle name="40% - Dekorfärg4 2 2 7" xfId="35181" xr:uid="{EB706562-59BC-41FE-A073-42AB7DFB1E23}"/>
    <cellStyle name="40% - Dekorfärg4 2 2 8" xfId="39416" xr:uid="{82400344-E1D3-4267-BB66-C47F90A1CC73}"/>
    <cellStyle name="40% - Dekorfärg4 2 2_3. Loans" xfId="12497" xr:uid="{373BF3A0-E918-4887-A453-2BB7716F6BB4}"/>
    <cellStyle name="40% - Dekorfärg4 2 3" xfId="12498" xr:uid="{D6F128ED-308C-4A35-8975-439783241F72}"/>
    <cellStyle name="40% - Dekorfärg4 2 3 2" xfId="12499" xr:uid="{945ADC82-3B19-43B8-90C2-91CEBE116C40}"/>
    <cellStyle name="40% - Dekorfärg4 2 3 2 2" xfId="12500" xr:uid="{7DE89772-1FA9-4886-9C80-F5B284D4D69B}"/>
    <cellStyle name="40% - Dekorfärg4 2 3 2 2 2" xfId="38240" xr:uid="{E82DC560-D079-468B-BCDF-2BF9484BEF98}"/>
    <cellStyle name="40% - Dekorfärg4 2 3 2 3" xfId="32210" xr:uid="{1052D2E4-CD2F-438D-A1FD-D7796E7788C3}"/>
    <cellStyle name="40% - Dekorfärg4 2 3 2 4" xfId="38239" xr:uid="{CA3EABCE-D728-45CA-86EF-DCA7FD8D3AA7}"/>
    <cellStyle name="40% - Dekorfärg4 2 3 2_3. Loans" xfId="12501" xr:uid="{25F63CD8-9F92-4D98-BA45-E6168DB15DF2}"/>
    <cellStyle name="40% - Dekorfärg4 2 3 3" xfId="12502" xr:uid="{AAB680B2-6C7A-4B4A-955A-E3BC22C8220F}"/>
    <cellStyle name="40% - Dekorfärg4 2 3 3 2" xfId="12503" xr:uid="{7FCF0991-8B13-4BBC-A3D2-1B4017DD10DB}"/>
    <cellStyle name="40% - Dekorfärg4 2 3 3 2 2" xfId="38242" xr:uid="{88A177EE-5657-45EE-9045-31F3857FB45D}"/>
    <cellStyle name="40% - Dekorfärg4 2 3 3 3" xfId="38241" xr:uid="{FFA32D5E-9BD5-4D09-84CD-5985A95D3EC8}"/>
    <cellStyle name="40% - Dekorfärg4 2 3 3_3. Loans" xfId="12504" xr:uid="{247F44EA-737E-495A-8D41-5AD0FEE3F16D}"/>
    <cellStyle name="40% - Dekorfärg4 2 3 4" xfId="12505" xr:uid="{DBB65D39-B0B8-4BD8-A37C-34C464DBAC4A}"/>
    <cellStyle name="40% - Dekorfärg4 2 3 4 2" xfId="38243" xr:uid="{85AC1C9D-9FBC-4BDB-96A3-40175817D5BA}"/>
    <cellStyle name="40% - Dekorfärg4 2 3 5" xfId="12506" xr:uid="{090CBC92-AADE-421C-ACE5-596FA3978B6D}"/>
    <cellStyle name="40% - Dekorfärg4 2 3 5 2" xfId="38244" xr:uid="{5F260A2C-5DE2-49E2-9FFA-A664134FCD98}"/>
    <cellStyle name="40% - Dekorfärg4 2 3 6" xfId="32211" xr:uid="{BDABDD6E-89AA-4388-892F-5AABBBE54A05}"/>
    <cellStyle name="40% - Dekorfärg4 2 3 7" xfId="35182" xr:uid="{51085D0D-0819-45BE-A5D6-80B0C95624C7}"/>
    <cellStyle name="40% - Dekorfärg4 2 3 8" xfId="39414" xr:uid="{CFDA47C7-1691-443F-87E5-38AB5DDBC22F}"/>
    <cellStyle name="40% - Dekorfärg4 2 3_3. Loans" xfId="12507" xr:uid="{DDBF0C8F-AE98-4205-8D12-CFE7CAF105CC}"/>
    <cellStyle name="40% - Dekorfärg4 2 4" xfId="12508" xr:uid="{C1B6B66B-214F-465A-9B72-AF14C3F74648}"/>
    <cellStyle name="40% - Dekorfärg4 2 4 2" xfId="12509" xr:uid="{B514D872-0DA7-4AD4-9AD6-E29C27ECED4E}"/>
    <cellStyle name="40% - Dekorfärg4 2 4 2 2" xfId="12510" xr:uid="{D2D47686-E2E9-4394-B98F-0D9E46B22A9B}"/>
    <cellStyle name="40% - Dekorfärg4 2 4 2 2 2" xfId="38247" xr:uid="{35BB6A42-F401-4CF5-AC6E-F843AC14217C}"/>
    <cellStyle name="40% - Dekorfärg4 2 4 2 3" xfId="38246" xr:uid="{A0599BD9-FA81-4438-B0C7-31B7FE1A5B65}"/>
    <cellStyle name="40% - Dekorfärg4 2 4 2_3. Loans" xfId="12511" xr:uid="{A1752E03-6489-4866-96E9-A2874EDF9ECB}"/>
    <cellStyle name="40% - Dekorfärg4 2 4 3" xfId="12512" xr:uid="{262A6E99-6595-4CB0-AD47-5BC04EBAD5E2}"/>
    <cellStyle name="40% - Dekorfärg4 2 4 3 2" xfId="38248" xr:uid="{7A31BEA9-8830-42C5-8981-4D107109DB3C}"/>
    <cellStyle name="40% - Dekorfärg4 2 4 4" xfId="12513" xr:uid="{3363102D-A874-4128-BC2C-31770EE4FDC6}"/>
    <cellStyle name="40% - Dekorfärg4 2 4 4 2" xfId="38249" xr:uid="{793F577D-F808-4B6A-AE89-DB1451F78BE1}"/>
    <cellStyle name="40% - Dekorfärg4 2 4 5" xfId="32212" xr:uid="{433D0386-B18A-4C7F-AFA0-20EC8AC3113D}"/>
    <cellStyle name="40% - Dekorfärg4 2 4 6" xfId="38245" xr:uid="{FA8FD9A4-C300-4A32-A357-00BC73DB3716}"/>
    <cellStyle name="40% - Dekorfärg4 2 4_3. Loans" xfId="12514" xr:uid="{2BF85E14-1EA3-441E-BD7F-59C4CEB90931}"/>
    <cellStyle name="40% - Dekorfärg4 2 5" xfId="12515" xr:uid="{6068F152-3424-4149-BF8B-4072CEC69851}"/>
    <cellStyle name="40% - Dekorfärg4 2 5 2" xfId="12516" xr:uid="{74D99EC2-574F-47DF-9C53-AF5C3EAB02D5}"/>
    <cellStyle name="40% - Dekorfärg4 2 5 2 2" xfId="38251" xr:uid="{45B3FF8C-3328-431F-AB19-25D6171BC426}"/>
    <cellStyle name="40% - Dekorfärg4 2 5 3" xfId="12517" xr:uid="{AF29E42F-53F2-4647-9D38-DF2A571C9DB6}"/>
    <cellStyle name="40% - Dekorfärg4 2 5 4" xfId="38250" xr:uid="{1A95473A-FE7D-4459-BD1E-A2791C4BDF8C}"/>
    <cellStyle name="40% - Dekorfärg4 2 5_3. Loans" xfId="12518" xr:uid="{88623186-2498-41D6-9EB6-02F275150301}"/>
    <cellStyle name="40% - Dekorfärg4 2 6" xfId="12519" xr:uid="{617026BC-9E91-4252-984D-30C5E25BC9CF}"/>
    <cellStyle name="40% - Dekorfärg4 2 6 2" xfId="12520" xr:uid="{CC3D1189-1EEC-4F0C-A4B1-407A4A44E974}"/>
    <cellStyle name="40% - Dekorfärg4 2 6 3" xfId="12521" xr:uid="{F06D878F-C8F0-4DDD-9585-508866B40E60}"/>
    <cellStyle name="40% - Dekorfärg4 2 6 4" xfId="38252" xr:uid="{D56AEC7C-D09A-4AC2-8140-E68A39C60248}"/>
    <cellStyle name="40% - Dekorfärg4 2 6_3. Loans" xfId="12522" xr:uid="{B822F3DD-AB8F-4381-A3FF-D0345C8FDFA4}"/>
    <cellStyle name="40% - Dekorfärg4 2 7" xfId="12523" xr:uid="{4EE46DC6-28BE-4C92-8D0D-D875FA0BCEC9}"/>
    <cellStyle name="40% - Dekorfärg4 2 7 2" xfId="12524" xr:uid="{CA4F562E-004F-40F8-A972-02B6266B2AC6}"/>
    <cellStyle name="40% - Dekorfärg4 2 7 3" xfId="12525" xr:uid="{14F03BF5-DEE4-41B2-B857-4E38ACC683BA}"/>
    <cellStyle name="40% - Dekorfärg4 2 7 4" xfId="38253" xr:uid="{6E72FA7E-9483-4B89-A39F-FEF7AC7406A3}"/>
    <cellStyle name="40% - Dekorfärg4 2 7_3. Loans" xfId="12526" xr:uid="{F7370856-FB7A-455F-8B49-15EC4DCD18D8}"/>
    <cellStyle name="40% - Dekorfärg4 2 8" xfId="12527" xr:uid="{42D67AF5-0C5B-4294-BD3A-43EBC819A718}"/>
    <cellStyle name="40% - Dekorfärg4 2 8 2" xfId="32213" xr:uid="{01ED535C-7F96-4E38-85D0-BE54CAB71A43}"/>
    <cellStyle name="40% - Dekorfärg4 2 8 3" xfId="32214" xr:uid="{B79CDDB2-F40A-4064-8DBB-F102B5A3C514}"/>
    <cellStyle name="40% - Dekorfärg4 2 9" xfId="12528" xr:uid="{F2823A0B-9BD1-402F-A74E-40027929D9F0}"/>
    <cellStyle name="40% - Dekorfärg4 2_3. Loans" xfId="12529" xr:uid="{06AB70C1-2D52-47FF-B872-E1268800A883}"/>
    <cellStyle name="40% - Dekorfärg4 20" xfId="12530" xr:uid="{6F26390A-AD43-4F1B-8B39-73239D118D2B}"/>
    <cellStyle name="40% - Dekorfärg4 20 10" xfId="35183" xr:uid="{EDFA5CB1-B75C-425C-B760-22F61E3C3A78}"/>
    <cellStyle name="40% - Dekorfärg4 20 2" xfId="12531" xr:uid="{2A3FC24E-4B44-49A0-AE4C-98AB78ED2410}"/>
    <cellStyle name="40% - Dekorfärg4 20 2 2" xfId="12532" xr:uid="{182C57C3-6E53-40C7-B32F-4B3435BC32A7}"/>
    <cellStyle name="40% - Dekorfärg4 20 2 2 2" xfId="12533" xr:uid="{76A7DA9C-2361-4957-9C06-A98F78B8254B}"/>
    <cellStyle name="40% - Dekorfärg4 20 2 2 2 2" xfId="38256" xr:uid="{FF1ECA09-E9A9-4530-98BE-D280CC6CD109}"/>
    <cellStyle name="40% - Dekorfärg4 20 2 2 3" xfId="38255" xr:uid="{68069371-C4D8-4581-B4FF-51BC2ACDC23E}"/>
    <cellStyle name="40% - Dekorfärg4 20 2 2_3. Loans" xfId="12534" xr:uid="{8C983E11-A9C2-4E62-A904-AB316C32BEB3}"/>
    <cellStyle name="40% - Dekorfärg4 20 2 3" xfId="12535" xr:uid="{4CE8D149-87D9-40D5-9CA2-6B3E0C548CDF}"/>
    <cellStyle name="40% - Dekorfärg4 20 2 3 2" xfId="38257" xr:uid="{ABAF4DD9-148B-4FF9-948C-72862D5E04DD}"/>
    <cellStyle name="40% - Dekorfärg4 20 2 4" xfId="32215" xr:uid="{E29E807F-0184-431C-8D77-5C78C7879262}"/>
    <cellStyle name="40% - Dekorfärg4 20 2 5" xfId="38254" xr:uid="{65CEA5EA-2553-488D-8FAE-E300F0231A54}"/>
    <cellStyle name="40% - Dekorfärg4 20 2_3. Loans" xfId="12536" xr:uid="{371D9960-1932-498B-A1D3-647EADE94C42}"/>
    <cellStyle name="40% - Dekorfärg4 20 3" xfId="12537" xr:uid="{4CDBFA73-AD4C-4C85-B545-8E9153CF5BBA}"/>
    <cellStyle name="40% - Dekorfärg4 20 3 2" xfId="12538" xr:uid="{4C1B8609-FD21-4872-A2A7-55022036267D}"/>
    <cellStyle name="40% - Dekorfärg4 20 3 2 2" xfId="38259" xr:uid="{B404875F-7A55-4007-85CA-AC4CA5DE2B4E}"/>
    <cellStyle name="40% - Dekorfärg4 20 3 3" xfId="12539" xr:uid="{2F7238BB-6E9F-491E-B974-BF12558940F2}"/>
    <cellStyle name="40% - Dekorfärg4 20 3 4" xfId="38258" xr:uid="{1F121005-9D0C-4445-8FC0-09DE20D03834}"/>
    <cellStyle name="40% - Dekorfärg4 20 3_3. Loans" xfId="12540" xr:uid="{38666477-D0D6-43C4-A61F-A2AD982B3EFE}"/>
    <cellStyle name="40% - Dekorfärg4 20 4" xfId="12541" xr:uid="{67947E51-74E0-4419-B968-4DFC46B78F45}"/>
    <cellStyle name="40% - Dekorfärg4 20 4 2" xfId="12542" xr:uid="{B2C586B2-2DF2-4FE6-B0B6-FB7EFD1D35F6}"/>
    <cellStyle name="40% - Dekorfärg4 20 4 3" xfId="12543" xr:uid="{F8C05659-C2D7-4D69-B4AB-789FD1548EF0}"/>
    <cellStyle name="40% - Dekorfärg4 20 4 4" xfId="38260" xr:uid="{59F36050-EF6B-46D4-85EF-9A6CE68A9F87}"/>
    <cellStyle name="40% - Dekorfärg4 20 4_3. Loans" xfId="12544" xr:uid="{92AC7679-B7C8-4276-8774-4B7E537EE073}"/>
    <cellStyle name="40% - Dekorfärg4 20 5" xfId="12545" xr:uid="{F996ECA8-0DBB-4974-98F4-9BE21E6DE36B}"/>
    <cellStyle name="40% - Dekorfärg4 20 5 2" xfId="12546" xr:uid="{9CFBD7DA-0FA7-427B-B04F-7A8DE0E4298F}"/>
    <cellStyle name="40% - Dekorfärg4 20 5 3" xfId="12547" xr:uid="{FCF4974F-72C3-4242-A051-7DEC6F99A719}"/>
    <cellStyle name="40% - Dekorfärg4 20 5 4" xfId="38261" xr:uid="{A2BCFD70-0AB9-4F57-BF26-F35B3B42CF6E}"/>
    <cellStyle name="40% - Dekorfärg4 20 5_3. Loans" xfId="12548" xr:uid="{A3CD17D7-2CD1-4DC9-AB00-2AFA441FBA62}"/>
    <cellStyle name="40% - Dekorfärg4 20 6" xfId="12549" xr:uid="{540A7AA7-890B-4FDB-B9A4-0A2DDB94182F}"/>
    <cellStyle name="40% - Dekorfärg4 20 6 2" xfId="12550" xr:uid="{36CDEFE9-4F74-4D71-812A-E6E5D033F193}"/>
    <cellStyle name="40% - Dekorfärg4 20 6 3" xfId="12551" xr:uid="{85DC1EB8-67A3-4208-885A-F35473496D75}"/>
    <cellStyle name="40% - Dekorfärg4 20 6 4" xfId="32216" xr:uid="{56EE5B6E-7532-4392-BE7E-A7F12DCFC763}"/>
    <cellStyle name="40% - Dekorfärg4 20 6_EQL_AAL" xfId="31355" xr:uid="{44E513E5-39E7-4120-A675-2AF96A677CA6}"/>
    <cellStyle name="40% - Dekorfärg4 20 7" xfId="12552" xr:uid="{15B81518-127F-4D2D-9D7E-4D9A34A6ABD1}"/>
    <cellStyle name="40% - Dekorfärg4 20 7 2" xfId="12553" xr:uid="{3FC45488-AD28-4E30-98B5-A42B9E493E0D}"/>
    <cellStyle name="40% - Dekorfärg4 20 7 3" xfId="12554" xr:uid="{D6E0200B-D7E0-4314-9801-FA7EEEB84FB5}"/>
    <cellStyle name="40% - Dekorfärg4 20 7_EQL_AAL" xfId="31356" xr:uid="{233BEDC6-8681-4BEC-AD1D-F2964BF44675}"/>
    <cellStyle name="40% - Dekorfärg4 20 8" xfId="12555" xr:uid="{69A028BA-B417-41C0-B664-08ED36F8B66A}"/>
    <cellStyle name="40% - Dekorfärg4 20 9" xfId="12556" xr:uid="{5BEA1D90-9940-492E-B343-24B54C7C0541}"/>
    <cellStyle name="40% - Dekorfärg4 20_3. Loans" xfId="12557" xr:uid="{051D52A0-659F-4E43-AF29-BFF0BD0DE0A6}"/>
    <cellStyle name="40% - Dekorfärg4 21" xfId="12558" xr:uid="{603C5F4E-B449-41F4-9669-B3AB155AB4FC}"/>
    <cellStyle name="40% - Dekorfärg4 21 10" xfId="35184" xr:uid="{0B230EF6-CFF5-4AD4-8B6F-B3DE6270C702}"/>
    <cellStyle name="40% - Dekorfärg4 21 2" xfId="12559" xr:uid="{FEBB9D35-EAD7-4ED7-A41C-F099F3EFD0D9}"/>
    <cellStyle name="40% - Dekorfärg4 21 2 2" xfId="12560" xr:uid="{C13D2D1F-2BE0-4406-A2CB-13BE0078EE4C}"/>
    <cellStyle name="40% - Dekorfärg4 21 2 2 2" xfId="12561" xr:uid="{8A14E0D4-155F-477D-9C8A-19D9B95205A4}"/>
    <cellStyle name="40% - Dekorfärg4 21 2 2 2 2" xfId="38264" xr:uid="{F06FAEF3-9D4B-43F8-8C94-FAB61B65CEBE}"/>
    <cellStyle name="40% - Dekorfärg4 21 2 2 3" xfId="38263" xr:uid="{5EB64DB8-73C4-451A-AAEB-3E6C172064F6}"/>
    <cellStyle name="40% - Dekorfärg4 21 2 2_3. Loans" xfId="12562" xr:uid="{9C76EED5-2E51-4B53-BC7B-F7CCF54F306A}"/>
    <cellStyle name="40% - Dekorfärg4 21 2 3" xfId="12563" xr:uid="{1AC803EB-7A09-4B47-A553-FCD2D162FC88}"/>
    <cellStyle name="40% - Dekorfärg4 21 2 3 2" xfId="38265" xr:uid="{5D4768C1-C1D2-4C9D-A1D2-57E2D0765486}"/>
    <cellStyle name="40% - Dekorfärg4 21 2 4" xfId="32217" xr:uid="{8F50B38A-AC50-4737-A576-46545EF00ADC}"/>
    <cellStyle name="40% - Dekorfärg4 21 2 5" xfId="38262" xr:uid="{5B4E9DE4-E572-4438-9CFF-FB4EC4014DD1}"/>
    <cellStyle name="40% - Dekorfärg4 21 2_3. Loans" xfId="12564" xr:uid="{6505A396-2406-4B00-ABFA-DD1194AFAEEF}"/>
    <cellStyle name="40% - Dekorfärg4 21 3" xfId="12565" xr:uid="{7E261BA8-88B7-45BB-87B9-D5B765B803AB}"/>
    <cellStyle name="40% - Dekorfärg4 21 3 2" xfId="12566" xr:uid="{56B3429C-4D36-4FF2-9E38-43F8D2B7DDF3}"/>
    <cellStyle name="40% - Dekorfärg4 21 3 2 2" xfId="38267" xr:uid="{5F87F78D-0832-44C8-B897-6EDAE3BA759E}"/>
    <cellStyle name="40% - Dekorfärg4 21 3 3" xfId="12567" xr:uid="{8129915E-BAEB-4327-B9F7-1B3F4A53ABB1}"/>
    <cellStyle name="40% - Dekorfärg4 21 3 4" xfId="38266" xr:uid="{EB1AD2D5-6297-4DA6-AF0A-412550E53A75}"/>
    <cellStyle name="40% - Dekorfärg4 21 3_3. Loans" xfId="12568" xr:uid="{41C3B836-392B-439D-82B2-E4B4A858D160}"/>
    <cellStyle name="40% - Dekorfärg4 21 4" xfId="12569" xr:uid="{7A70364D-24CB-442E-B24A-0ADD46A4E120}"/>
    <cellStyle name="40% - Dekorfärg4 21 4 2" xfId="12570" xr:uid="{48BB478B-F027-47E4-96F0-6A484EC45058}"/>
    <cellStyle name="40% - Dekorfärg4 21 4 3" xfId="12571" xr:uid="{EBCCC7DC-7386-4AAB-AF2A-2B7E56EA4502}"/>
    <cellStyle name="40% - Dekorfärg4 21 4 4" xfId="38268" xr:uid="{05558611-FCBE-46CE-9CB1-D2E8AD0B8606}"/>
    <cellStyle name="40% - Dekorfärg4 21 4_3. Loans" xfId="12572" xr:uid="{BC020403-21C7-4412-BA8E-7F4C61C1D267}"/>
    <cellStyle name="40% - Dekorfärg4 21 5" xfId="12573" xr:uid="{8B72D2B1-1C68-415C-8F8A-46CAFE0CD0E4}"/>
    <cellStyle name="40% - Dekorfärg4 21 5 2" xfId="12574" xr:uid="{CDD4E741-CCFC-4175-913B-91D56ED4A5C1}"/>
    <cellStyle name="40% - Dekorfärg4 21 5 3" xfId="12575" xr:uid="{40585B54-58F7-4EB4-B435-AB0CA52B0E7D}"/>
    <cellStyle name="40% - Dekorfärg4 21 5 4" xfId="38269" xr:uid="{FBE8781E-A23D-445A-BF74-C2665CAA1BA6}"/>
    <cellStyle name="40% - Dekorfärg4 21 5_3. Loans" xfId="12576" xr:uid="{A0B7DAFF-D09C-4063-AA9D-9AF72E83B009}"/>
    <cellStyle name="40% - Dekorfärg4 21 6" xfId="12577" xr:uid="{90B472C8-7DF5-4F22-B761-B2CF1773C2B9}"/>
    <cellStyle name="40% - Dekorfärg4 21 6 2" xfId="12578" xr:uid="{A91D2100-421A-40BD-BB6E-F889B19A8BF4}"/>
    <cellStyle name="40% - Dekorfärg4 21 6 3" xfId="12579" xr:uid="{3BD7BB6A-4922-4B7A-ADE2-55440AFE6C61}"/>
    <cellStyle name="40% - Dekorfärg4 21 6 4" xfId="32218" xr:uid="{6149115C-1E40-4DD5-8EA5-6F5954653D72}"/>
    <cellStyle name="40% - Dekorfärg4 21 6_EQL_AAL" xfId="31357" xr:uid="{30D4E7A8-6F93-439E-904C-D33AAA48489D}"/>
    <cellStyle name="40% - Dekorfärg4 21 7" xfId="12580" xr:uid="{9148E59D-D503-44A6-AEF1-D11529AD3A3A}"/>
    <cellStyle name="40% - Dekorfärg4 21 7 2" xfId="12581" xr:uid="{7E109BE5-0540-4D0B-8049-E9C70F59BC03}"/>
    <cellStyle name="40% - Dekorfärg4 21 7 3" xfId="12582" xr:uid="{FAC27884-B459-40EF-9ED1-34BE77FB5684}"/>
    <cellStyle name="40% - Dekorfärg4 21 7_EQL_AAL" xfId="31358" xr:uid="{FCD47F5F-1572-4CE0-833F-7BEB8F246EFE}"/>
    <cellStyle name="40% - Dekorfärg4 21 8" xfId="12583" xr:uid="{D8F91342-A308-4CA9-86E0-CAC88273C483}"/>
    <cellStyle name="40% - Dekorfärg4 21 9" xfId="12584" xr:uid="{9991242C-51CC-4810-8395-95D737FD25FD}"/>
    <cellStyle name="40% - Dekorfärg4 21_3. Loans" xfId="12585" xr:uid="{1E517C55-1877-4AC6-9395-468176875C6C}"/>
    <cellStyle name="40% - Dekorfärg4 22" xfId="12586" xr:uid="{0815A819-0171-44EC-88FB-208BE9927DF9}"/>
    <cellStyle name="40% - Dekorfärg4 22 10" xfId="35185" xr:uid="{E93044A5-70EF-4CFE-B31C-08A6416AFFAF}"/>
    <cellStyle name="40% - Dekorfärg4 22 2" xfId="12587" xr:uid="{0FABFA60-3BD5-424B-A0B1-049C9F804E5A}"/>
    <cellStyle name="40% - Dekorfärg4 22 2 2" xfId="12588" xr:uid="{4AA91001-C2AF-490F-A752-F8EE831F9F73}"/>
    <cellStyle name="40% - Dekorfärg4 22 2 2 2" xfId="12589" xr:uid="{C15B57C7-488B-4C1B-9998-6BFD12A4382C}"/>
    <cellStyle name="40% - Dekorfärg4 22 2 2 2 2" xfId="38272" xr:uid="{652F2F28-77C3-4CB8-8EC0-F7CA112C0590}"/>
    <cellStyle name="40% - Dekorfärg4 22 2 2 3" xfId="38271" xr:uid="{E425F3A5-E15D-40BB-BA49-4EC0B49DB492}"/>
    <cellStyle name="40% - Dekorfärg4 22 2 2_3. Loans" xfId="12590" xr:uid="{A187B22E-2C25-4AB0-A26E-38DEFD25BF8E}"/>
    <cellStyle name="40% - Dekorfärg4 22 2 3" xfId="12591" xr:uid="{C93095C8-81C6-400A-8D5A-409257E87F0D}"/>
    <cellStyle name="40% - Dekorfärg4 22 2 3 2" xfId="38273" xr:uid="{04FF99EB-430F-4858-A138-D8F50004A1F6}"/>
    <cellStyle name="40% - Dekorfärg4 22 2 4" xfId="32219" xr:uid="{F87F222F-6BBF-444F-93F9-398AAB17F9F4}"/>
    <cellStyle name="40% - Dekorfärg4 22 2 5" xfId="38270" xr:uid="{BC2D42F8-7B41-4D74-92FA-2B47DCDD63BB}"/>
    <cellStyle name="40% - Dekorfärg4 22 2_3. Loans" xfId="12592" xr:uid="{985C0C59-C027-4FA6-B8DA-2D9F71CA62B5}"/>
    <cellStyle name="40% - Dekorfärg4 22 3" xfId="12593" xr:uid="{C1F37A91-AC0B-4E9B-B0C4-52792371E7C0}"/>
    <cellStyle name="40% - Dekorfärg4 22 3 2" xfId="12594" xr:uid="{91150AC5-92ED-4ECC-93F5-89AFAF7FAAD2}"/>
    <cellStyle name="40% - Dekorfärg4 22 3 2 2" xfId="38275" xr:uid="{C5D68843-AFDB-4369-A49E-628A834F9D0C}"/>
    <cellStyle name="40% - Dekorfärg4 22 3 3" xfId="12595" xr:uid="{D289AFA2-9091-49EB-BC76-C368E158AE2F}"/>
    <cellStyle name="40% - Dekorfärg4 22 3 4" xfId="38274" xr:uid="{12CF17B4-636E-4920-B978-F8B14DA58B51}"/>
    <cellStyle name="40% - Dekorfärg4 22 3_3. Loans" xfId="12596" xr:uid="{E4C12384-E170-46F0-8645-BF9183763010}"/>
    <cellStyle name="40% - Dekorfärg4 22 4" xfId="12597" xr:uid="{5014018A-8CB4-46D0-BACB-58314409A87A}"/>
    <cellStyle name="40% - Dekorfärg4 22 4 2" xfId="12598" xr:uid="{9B189E62-2B67-43DC-A8BD-2DB65F278136}"/>
    <cellStyle name="40% - Dekorfärg4 22 4 3" xfId="12599" xr:uid="{1C2AA7A0-AB2A-4F53-8848-2BBAB26EFE0B}"/>
    <cellStyle name="40% - Dekorfärg4 22 4 4" xfId="38276" xr:uid="{DEE66FF1-BCDC-453A-9682-B53B5C137A2E}"/>
    <cellStyle name="40% - Dekorfärg4 22 4_3. Loans" xfId="12600" xr:uid="{7841C691-F0C9-4C83-B3A4-7D347EEF00F5}"/>
    <cellStyle name="40% - Dekorfärg4 22 5" xfId="12601" xr:uid="{C554F1B4-EA62-4DAD-92EE-A210B5E51ED6}"/>
    <cellStyle name="40% - Dekorfärg4 22 5 2" xfId="12602" xr:uid="{7EEF2288-E87F-4261-BFED-4E846B90D8CC}"/>
    <cellStyle name="40% - Dekorfärg4 22 5 3" xfId="12603" xr:uid="{5BCE3F85-AC89-44AA-BEB4-6FCD032037A2}"/>
    <cellStyle name="40% - Dekorfärg4 22 5 4" xfId="38277" xr:uid="{5E16E1BF-63A7-46CF-BE20-6A9768D1F799}"/>
    <cellStyle name="40% - Dekorfärg4 22 5_3. Loans" xfId="12604" xr:uid="{A9935F31-2B01-4307-AA54-D9F5EED8CE66}"/>
    <cellStyle name="40% - Dekorfärg4 22 6" xfId="12605" xr:uid="{BF681E4D-D8B4-454D-AA5C-3DB042DAF61B}"/>
    <cellStyle name="40% - Dekorfärg4 22 6 2" xfId="12606" xr:uid="{72421FB1-B876-4702-AF19-D7318A495E8B}"/>
    <cellStyle name="40% - Dekorfärg4 22 6 3" xfId="12607" xr:uid="{EDF5BB52-ED1C-495E-9FA5-A9BF3E20A5B4}"/>
    <cellStyle name="40% - Dekorfärg4 22 6 4" xfId="32220" xr:uid="{3D663F8C-F576-456F-8422-6ECFCB582FE7}"/>
    <cellStyle name="40% - Dekorfärg4 22 6_EQL_AAL" xfId="31359" xr:uid="{75ED4B1B-A01F-4BCA-99E3-6F3EDEC0FBCF}"/>
    <cellStyle name="40% - Dekorfärg4 22 7" xfId="12608" xr:uid="{8F1DC1C1-B57C-408F-88A0-2A9067154DA6}"/>
    <cellStyle name="40% - Dekorfärg4 22 7 2" xfId="12609" xr:uid="{D90AFA6C-BE9D-4424-BD3A-755A9E8F003C}"/>
    <cellStyle name="40% - Dekorfärg4 22 7 3" xfId="12610" xr:uid="{9D391F48-542B-4B83-802D-CB157AA73D27}"/>
    <cellStyle name="40% - Dekorfärg4 22 7_EQL_AAL" xfId="31360" xr:uid="{A31886F2-1479-4EFD-9CFB-582D44486281}"/>
    <cellStyle name="40% - Dekorfärg4 22 8" xfId="12611" xr:uid="{BC266148-A3AC-4DDE-A77B-2E1AD112E65E}"/>
    <cellStyle name="40% - Dekorfärg4 22 9" xfId="12612" xr:uid="{C0932323-E110-4AC5-B6A1-FD0B3763C724}"/>
    <cellStyle name="40% - Dekorfärg4 22_3. Loans" xfId="12613" xr:uid="{FEA5562D-7D98-4F71-A07C-E96587C1453E}"/>
    <cellStyle name="40% - Dekorfärg4 23" xfId="12614" xr:uid="{28292692-B859-4C81-B728-6AB6F117891C}"/>
    <cellStyle name="40% - Dekorfärg4 23 10" xfId="12615" xr:uid="{AD19EC86-BA56-4EB4-9D75-5F8F3B1DF35F}"/>
    <cellStyle name="40% - Dekorfärg4 23 11" xfId="35186" xr:uid="{2093425C-F64B-421A-8EB4-8587F52ACC31}"/>
    <cellStyle name="40% - Dekorfärg4 23 2" xfId="12616" xr:uid="{AEB408D9-6E1C-4271-ABD7-49BD2C5AB041}"/>
    <cellStyle name="40% - Dekorfärg4 23 2 2" xfId="12617" xr:uid="{21A4219A-5AB8-476E-8F31-FDEB6DAAF916}"/>
    <cellStyle name="40% - Dekorfärg4 23 2 2 2" xfId="12618" xr:uid="{7FC6D447-62DA-4561-AA5B-8E4B3DA52BE4}"/>
    <cellStyle name="40% - Dekorfärg4 23 2 2 3" xfId="38279" xr:uid="{FC714F2D-6215-4369-A84A-8F3EB0C353B3}"/>
    <cellStyle name="40% - Dekorfärg4 23 2 2_3. Loans" xfId="12619" xr:uid="{E5D45BD6-FB43-48FE-A9FD-5F48174D32EA}"/>
    <cellStyle name="40% - Dekorfärg4 23 2 3" xfId="12620" xr:uid="{AFEF0D77-A26C-4971-A013-C96F684B6497}"/>
    <cellStyle name="40% - Dekorfärg4 23 2 3 2" xfId="38280" xr:uid="{7995F9AE-074C-4F61-8A2C-5646BFF0C5D8}"/>
    <cellStyle name="40% - Dekorfärg4 23 2 4" xfId="32221" xr:uid="{B6DBBD0A-F4D8-426A-B9E6-890165D6B111}"/>
    <cellStyle name="40% - Dekorfärg4 23 2 5" xfId="38278" xr:uid="{2FF0C613-3D5B-454A-BE3F-7E2F924CDB5E}"/>
    <cellStyle name="40% - Dekorfärg4 23 2_3. Loans" xfId="12621" xr:uid="{2DA84D21-FCEC-4FF3-B83B-256FA22B9397}"/>
    <cellStyle name="40% - Dekorfärg4 23 3" xfId="12622" xr:uid="{8445AF38-9D39-412B-8871-69319EA9EFD0}"/>
    <cellStyle name="40% - Dekorfärg4 23 3 2" xfId="12623" xr:uid="{E97AE39D-84DB-4938-9C1F-E47D59E6D3E6}"/>
    <cellStyle name="40% - Dekorfärg4 23 3 2 2" xfId="32222" xr:uid="{64CDA7C8-52FF-4D19-8B80-6C55BDEAC1AD}"/>
    <cellStyle name="40% - Dekorfärg4 23 3 3" xfId="12624" xr:uid="{DE840C9F-B892-407D-8637-67B1F1F79EBE}"/>
    <cellStyle name="40% - Dekorfärg4 23 3 4" xfId="12625" xr:uid="{1B8D500C-893C-429B-B9F8-3559DB2CF8A9}"/>
    <cellStyle name="40% - Dekorfärg4 23 3 5" xfId="38281" xr:uid="{74CF87B5-6138-4E96-B0CE-F1F0176DB702}"/>
    <cellStyle name="40% - Dekorfärg4 23 3_3. Loans" xfId="12626" xr:uid="{00AA05AA-E495-4975-A609-2AAF0F98FAE8}"/>
    <cellStyle name="40% - Dekorfärg4 23 4" xfId="12627" xr:uid="{729CDAA2-1264-444A-8F81-5FAC9E80F8E8}"/>
    <cellStyle name="40% - Dekorfärg4 23 4 2" xfId="12628" xr:uid="{F0D17B7A-71B4-40C0-AA29-5F64B0872FE1}"/>
    <cellStyle name="40% - Dekorfärg4 23 4 3" xfId="12629" xr:uid="{AF198D85-D054-4730-AEC7-2EC31960D37A}"/>
    <cellStyle name="40% - Dekorfärg4 23 4 4" xfId="38282" xr:uid="{BB66E14C-EAC4-48C8-8907-DD0AF0315A23}"/>
    <cellStyle name="40% - Dekorfärg4 23 4_3. Loans" xfId="12630" xr:uid="{0A6EC98C-6228-4839-B5E9-77637853D498}"/>
    <cellStyle name="40% - Dekorfärg4 23 5" xfId="12631" xr:uid="{1E1EFB67-9AE5-41A9-8306-665EBB695FCF}"/>
    <cellStyle name="40% - Dekorfärg4 23 5 2" xfId="12632" xr:uid="{F64FFF43-4441-46C0-8683-A4D873670879}"/>
    <cellStyle name="40% - Dekorfärg4 23 5 3" xfId="12633" xr:uid="{F3872F86-0998-4F3E-AE5F-A69A395D3A30}"/>
    <cellStyle name="40% - Dekorfärg4 23 5 4" xfId="32223" xr:uid="{053F7E49-04E2-44BA-8E79-EBA239D1EC00}"/>
    <cellStyle name="40% - Dekorfärg4 23 5_EQL_AAL" xfId="31361" xr:uid="{9A43C266-2866-4BF3-B5E2-7571D70E8BDB}"/>
    <cellStyle name="40% - Dekorfärg4 23 6" xfId="12634" xr:uid="{AC7636C9-20CB-4793-86E5-ED2C69089D52}"/>
    <cellStyle name="40% - Dekorfärg4 23 6 2" xfId="12635" xr:uid="{7DD118DC-3885-4205-A94A-CF650ECE16C6}"/>
    <cellStyle name="40% - Dekorfärg4 23 6 3" xfId="12636" xr:uid="{1054F590-47D6-4B64-AEAC-90D990B63878}"/>
    <cellStyle name="40% - Dekorfärg4 23 6_EQL_AAL" xfId="31362" xr:uid="{1573FFBC-863B-40FA-AE38-D3FB5ABA25EA}"/>
    <cellStyle name="40% - Dekorfärg4 23 7" xfId="12637" xr:uid="{225FE1EE-ECF2-4457-A32A-CABCF55859C9}"/>
    <cellStyle name="40% - Dekorfärg4 23 7 2" xfId="12638" xr:uid="{963C8E4B-FCD2-4115-BC2D-288D29E20D75}"/>
    <cellStyle name="40% - Dekorfärg4 23 7 3" xfId="12639" xr:uid="{4C06768D-3CAA-468C-9F92-19FC3B3F16A1}"/>
    <cellStyle name="40% - Dekorfärg4 23 7_EQL_AAL" xfId="31363" xr:uid="{0854B399-1D75-4F54-AB70-B7DC9F3E5089}"/>
    <cellStyle name="40% - Dekorfärg4 23 8" xfId="12640" xr:uid="{064B9650-D199-4AF7-8BBA-42749F24B297}"/>
    <cellStyle name="40% - Dekorfärg4 23 9" xfId="12641" xr:uid="{66B5FF54-D931-4F2F-A074-313EBBD58F39}"/>
    <cellStyle name="40% - Dekorfärg4 23_3. Loans" xfId="12642" xr:uid="{574189C9-E574-43E8-A219-D5516019BC30}"/>
    <cellStyle name="40% - Dekorfärg4 24" xfId="12643" xr:uid="{D42D92A1-459A-466C-BFC0-F79EA37B52E5}"/>
    <cellStyle name="40% - Dekorfärg4 24 10" xfId="12644" xr:uid="{3F6ED49F-7E86-4EE4-843F-558F7C45B74D}"/>
    <cellStyle name="40% - Dekorfärg4 24 11" xfId="35187" xr:uid="{CAF2C714-235C-4D85-B0C5-870F0DB860C8}"/>
    <cellStyle name="40% - Dekorfärg4 24 2" xfId="12645" xr:uid="{1BAD42C9-CBE2-42B0-8EDB-84CEB39B3524}"/>
    <cellStyle name="40% - Dekorfärg4 24 2 2" xfId="12646" xr:uid="{E3EFD36C-C72E-4EB7-A866-0AEB53F6105F}"/>
    <cellStyle name="40% - Dekorfärg4 24 2 2 2" xfId="12647" xr:uid="{99DD9D64-B767-4AA1-8B3D-394637BBEB15}"/>
    <cellStyle name="40% - Dekorfärg4 24 2 2 3" xfId="38284" xr:uid="{C50F98CE-3791-48C8-9849-CBC317E97533}"/>
    <cellStyle name="40% - Dekorfärg4 24 2 2_3. Loans" xfId="12648" xr:uid="{1489BD4E-9035-41AE-8222-87CCE6A8F182}"/>
    <cellStyle name="40% - Dekorfärg4 24 2 3" xfId="12649" xr:uid="{5682DE5C-2D78-4C9A-8450-87B1E6A89015}"/>
    <cellStyle name="40% - Dekorfärg4 24 2 3 2" xfId="38285" xr:uid="{F4A40415-22E5-45A8-81C1-38C56D86D598}"/>
    <cellStyle name="40% - Dekorfärg4 24 2 4" xfId="32224" xr:uid="{3A491C83-AB0A-434E-93FC-AB387A1980D8}"/>
    <cellStyle name="40% - Dekorfärg4 24 2 5" xfId="38283" xr:uid="{187B40EA-1E51-4838-A802-7C4F38789930}"/>
    <cellStyle name="40% - Dekorfärg4 24 2_3. Loans" xfId="12650" xr:uid="{78CC0BBF-22BA-4183-99C7-CE7CD3F0B9A8}"/>
    <cellStyle name="40% - Dekorfärg4 24 3" xfId="12651" xr:uid="{804897F1-DD3D-44D0-AF0B-80057E753389}"/>
    <cellStyle name="40% - Dekorfärg4 24 3 2" xfId="12652" xr:uid="{7B196777-AEC3-4C0F-B80B-EE46700C9D7C}"/>
    <cellStyle name="40% - Dekorfärg4 24 3 2 2" xfId="32225" xr:uid="{706E2B01-4423-4EB3-992B-2773D1DAD49B}"/>
    <cellStyle name="40% - Dekorfärg4 24 3 3" xfId="12653" xr:uid="{ECAA0318-DEB3-4F46-B9B9-BE8A0E9BF302}"/>
    <cellStyle name="40% - Dekorfärg4 24 3 4" xfId="12654" xr:uid="{2E1B0EE4-7FE7-482B-8106-78B3A131E473}"/>
    <cellStyle name="40% - Dekorfärg4 24 3 5" xfId="38286" xr:uid="{00E10744-6A55-4C78-9532-E1F56D3167B2}"/>
    <cellStyle name="40% - Dekorfärg4 24 3_3. Loans" xfId="12655" xr:uid="{407BB7A4-F6F1-485C-A5AF-C8CD48D1E6A2}"/>
    <cellStyle name="40% - Dekorfärg4 24 4" xfId="12656" xr:uid="{DD4FF275-C4F4-4A72-802C-ED9C6E7F34B2}"/>
    <cellStyle name="40% - Dekorfärg4 24 4 2" xfId="12657" xr:uid="{5C6EE07C-F726-4F86-8553-9E75D3CE8193}"/>
    <cellStyle name="40% - Dekorfärg4 24 4 3" xfId="12658" xr:uid="{BE3718C4-E97D-4043-A65F-C8ED8B03D309}"/>
    <cellStyle name="40% - Dekorfärg4 24 4 4" xfId="38287" xr:uid="{AD006EE1-DD3F-413E-928E-C650EA19D46B}"/>
    <cellStyle name="40% - Dekorfärg4 24 4_3. Loans" xfId="12659" xr:uid="{EBF65C35-F2DC-4D4F-9925-94010D5145B0}"/>
    <cellStyle name="40% - Dekorfärg4 24 5" xfId="12660" xr:uid="{0AEC43B0-7942-4377-BB2C-534412158396}"/>
    <cellStyle name="40% - Dekorfärg4 24 5 2" xfId="12661" xr:uid="{634F4671-C6D4-48DF-AB01-AD61FA855D2A}"/>
    <cellStyle name="40% - Dekorfärg4 24 5 3" xfId="12662" xr:uid="{4DF82777-F714-423A-9D3D-1EE2573E98EE}"/>
    <cellStyle name="40% - Dekorfärg4 24 5 4" xfId="32226" xr:uid="{76BF5592-926B-458B-906B-9BDEFA59E52A}"/>
    <cellStyle name="40% - Dekorfärg4 24 5_EQL_AAL" xfId="31364" xr:uid="{E5DB46F1-E98C-4249-80FE-08716FFC8458}"/>
    <cellStyle name="40% - Dekorfärg4 24 6" xfId="12663" xr:uid="{1BD9419E-31CE-44CD-9197-2ECE268DFD56}"/>
    <cellStyle name="40% - Dekorfärg4 24 6 2" xfId="12664" xr:uid="{0E67F313-3266-412E-8519-AEC6171E0256}"/>
    <cellStyle name="40% - Dekorfärg4 24 6 3" xfId="12665" xr:uid="{E490AF96-3061-42B5-832D-BA26654A5B1F}"/>
    <cellStyle name="40% - Dekorfärg4 24 6_EQL_AAL" xfId="31365" xr:uid="{968000D7-F235-4C49-BBA4-D2A7DAD8D3DB}"/>
    <cellStyle name="40% - Dekorfärg4 24 7" xfId="12666" xr:uid="{9F3A12E9-AFB5-4422-B53E-BDCA8A5C952F}"/>
    <cellStyle name="40% - Dekorfärg4 24 7 2" xfId="12667" xr:uid="{1DFE1B16-033B-4A87-93C0-A8686F10A91C}"/>
    <cellStyle name="40% - Dekorfärg4 24 7 3" xfId="12668" xr:uid="{9D35D920-75CE-407D-87CA-C1FD61E34A13}"/>
    <cellStyle name="40% - Dekorfärg4 24 7_EQL_AAL" xfId="31366" xr:uid="{9B94D310-25B4-4DC6-8C88-046EB9C2B607}"/>
    <cellStyle name="40% - Dekorfärg4 24 8" xfId="12669" xr:uid="{EEE33589-84D3-465D-B2E0-43758D5AA4A0}"/>
    <cellStyle name="40% - Dekorfärg4 24 9" xfId="12670" xr:uid="{E1BC45A0-3521-4C40-9A86-C58500678C1B}"/>
    <cellStyle name="40% - Dekorfärg4 24_3. Loans" xfId="12671" xr:uid="{47F4F876-3728-460D-B631-57B5AF5C8C47}"/>
    <cellStyle name="40% - Dekorfärg4 25" xfId="12672" xr:uid="{CD0F7FD3-C11D-4E30-BC2D-CF2579C33512}"/>
    <cellStyle name="40% - Dekorfärg4 25 10" xfId="12673" xr:uid="{CF6DBC10-16E2-4478-B99D-9770E0A70C89}"/>
    <cellStyle name="40% - Dekorfärg4 25 11" xfId="35188" xr:uid="{6F050B33-5F52-4F6C-9D71-7B777F317389}"/>
    <cellStyle name="40% - Dekorfärg4 25 2" xfId="12674" xr:uid="{6EFE7FD4-A8EE-49F5-B5E5-427C3D697498}"/>
    <cellStyle name="40% - Dekorfärg4 25 2 2" xfId="12675" xr:uid="{BB4048D9-9A85-4525-92C8-AABEF7BAABF9}"/>
    <cellStyle name="40% - Dekorfärg4 25 2 2 2" xfId="12676" xr:uid="{DD0CBF0D-4763-418D-9FFC-B0E2EC95496F}"/>
    <cellStyle name="40% - Dekorfärg4 25 2 2 3" xfId="38289" xr:uid="{A9C395C8-26E9-44CE-96EE-AB47BE604E65}"/>
    <cellStyle name="40% - Dekorfärg4 25 2 2_3. Loans" xfId="12677" xr:uid="{0B336D5C-22DD-4D0C-A5FA-941B4F22E137}"/>
    <cellStyle name="40% - Dekorfärg4 25 2 3" xfId="12678" xr:uid="{01CA7A76-5AE9-4FD7-8A46-8FF031946F0F}"/>
    <cellStyle name="40% - Dekorfärg4 25 2 3 2" xfId="38290" xr:uid="{1A136B7F-C7FE-4A25-8C94-333735CF7D77}"/>
    <cellStyle name="40% - Dekorfärg4 25 2 4" xfId="32227" xr:uid="{B5B14847-3135-4E91-911E-7C179A74B17E}"/>
    <cellStyle name="40% - Dekorfärg4 25 2 5" xfId="38288" xr:uid="{9B606EF1-2A0F-4C6D-A7CC-EDA179981504}"/>
    <cellStyle name="40% - Dekorfärg4 25 2_3. Loans" xfId="12679" xr:uid="{F3711697-D77D-4668-9D19-EB9A57C3B78B}"/>
    <cellStyle name="40% - Dekorfärg4 25 3" xfId="12680" xr:uid="{0E66A5B8-03C9-462A-8389-F69EFFE644B2}"/>
    <cellStyle name="40% - Dekorfärg4 25 3 2" xfId="12681" xr:uid="{9FCE8218-3258-499A-8314-7D87641A6913}"/>
    <cellStyle name="40% - Dekorfärg4 25 3 2 2" xfId="32228" xr:uid="{DF4018B5-79DF-4CAD-8756-0E6EA1B0AFE0}"/>
    <cellStyle name="40% - Dekorfärg4 25 3 3" xfId="12682" xr:uid="{E1DCF5D1-7F0B-47C7-A256-12D46ECF1BD4}"/>
    <cellStyle name="40% - Dekorfärg4 25 3 4" xfId="12683" xr:uid="{CB3264BB-1AA7-41F0-9777-9F6018662954}"/>
    <cellStyle name="40% - Dekorfärg4 25 3 5" xfId="38291" xr:uid="{F571B54D-3F50-4459-81DC-4EE23DC56869}"/>
    <cellStyle name="40% - Dekorfärg4 25 3_3. Loans" xfId="12684" xr:uid="{8C391861-58E6-47A0-BAFD-DAE7FA15A339}"/>
    <cellStyle name="40% - Dekorfärg4 25 4" xfId="12685" xr:uid="{F6E6EF79-D078-43E4-AC2B-EAC37320E62B}"/>
    <cellStyle name="40% - Dekorfärg4 25 4 2" xfId="12686" xr:uid="{001ADCFE-F963-4ED4-9AEC-2E5F87DDEE54}"/>
    <cellStyle name="40% - Dekorfärg4 25 4 3" xfId="12687" xr:uid="{7861D387-ECC4-4E89-86CA-20C0E5C27997}"/>
    <cellStyle name="40% - Dekorfärg4 25 4 4" xfId="38292" xr:uid="{7C338F14-2985-4C23-A267-67BAD5E20876}"/>
    <cellStyle name="40% - Dekorfärg4 25 4_3. Loans" xfId="12688" xr:uid="{AA58461E-140A-42FA-8A66-D3AEA2E87B19}"/>
    <cellStyle name="40% - Dekorfärg4 25 5" xfId="12689" xr:uid="{03D2CF6B-A816-4AB4-89A3-0B7907D93661}"/>
    <cellStyle name="40% - Dekorfärg4 25 5 2" xfId="12690" xr:uid="{7102DDA0-C4CD-4412-99E2-7A067F2AA928}"/>
    <cellStyle name="40% - Dekorfärg4 25 5 3" xfId="12691" xr:uid="{F00A026C-23F6-488A-B88B-A18D5FF161FC}"/>
    <cellStyle name="40% - Dekorfärg4 25 5 4" xfId="32229" xr:uid="{1D8132ED-F339-4067-89EB-7777451A4F13}"/>
    <cellStyle name="40% - Dekorfärg4 25 5_EQL_AAL" xfId="31367" xr:uid="{F439F91E-D28F-4B01-A593-BEAD936D5FB6}"/>
    <cellStyle name="40% - Dekorfärg4 25 6" xfId="12692" xr:uid="{45363515-6946-426A-8C30-F8DBA1D608E5}"/>
    <cellStyle name="40% - Dekorfärg4 25 6 2" xfId="12693" xr:uid="{BA81601B-A02B-4527-878C-9CE86B1DCB85}"/>
    <cellStyle name="40% - Dekorfärg4 25 6 3" xfId="12694" xr:uid="{8E3D4136-F633-4E1E-9021-170497F3D87A}"/>
    <cellStyle name="40% - Dekorfärg4 25 6_EQL_AAL" xfId="31368" xr:uid="{16AF4106-BCB2-4CF9-A709-BA413E2F208E}"/>
    <cellStyle name="40% - Dekorfärg4 25 7" xfId="12695" xr:uid="{E623D6F1-B0EE-447C-A511-200F9983E669}"/>
    <cellStyle name="40% - Dekorfärg4 25 7 2" xfId="12696" xr:uid="{80C4206B-05E1-4229-A94A-27D181C2E32A}"/>
    <cellStyle name="40% - Dekorfärg4 25 7 3" xfId="12697" xr:uid="{B6DFD3A2-5D95-4A75-8346-894511071130}"/>
    <cellStyle name="40% - Dekorfärg4 25 7_EQL_AAL" xfId="31369" xr:uid="{16195D53-6FA8-4F71-818E-DA65F9BD003E}"/>
    <cellStyle name="40% - Dekorfärg4 25 8" xfId="12698" xr:uid="{61DD598F-071C-465D-B537-1C8FF0FC52E1}"/>
    <cellStyle name="40% - Dekorfärg4 25 9" xfId="12699" xr:uid="{E9FF7A6C-71D0-4B8E-A473-13217AE353A5}"/>
    <cellStyle name="40% - Dekorfärg4 25_3. Loans" xfId="12700" xr:uid="{FFCBAF47-6F59-4443-BE78-DB2FAF99FEDF}"/>
    <cellStyle name="40% - Dekorfärg4 26" xfId="12701" xr:uid="{09EF9E22-3EAC-42C1-813B-7E5EF9ADAC8E}"/>
    <cellStyle name="40% - Dekorfärg4 26 10" xfId="12702" xr:uid="{6507FBD7-0F17-44AC-A188-2B4B13085107}"/>
    <cellStyle name="40% - Dekorfärg4 26 11" xfId="38293" xr:uid="{E932F9C0-D8FF-4A6F-AB96-45CABC2DD625}"/>
    <cellStyle name="40% - Dekorfärg4 26 2" xfId="12703" xr:uid="{4B2E828A-EC0B-4187-A634-8229A80E9EA4}"/>
    <cellStyle name="40% - Dekorfärg4 26 2 2" xfId="12704" xr:uid="{859872ED-EFE2-41B2-A016-046BF7FF28B5}"/>
    <cellStyle name="40% - Dekorfärg4 26 2 2 2" xfId="12705" xr:uid="{3639D6DF-7EBF-4D71-A683-492D665B91E1}"/>
    <cellStyle name="40% - Dekorfärg4 26 2 2 3" xfId="38295" xr:uid="{B5D6F718-A976-4110-8990-D2D6CB354774}"/>
    <cellStyle name="40% - Dekorfärg4 26 2 2_3. Loans" xfId="12706" xr:uid="{183B473A-A170-4176-88A6-31707247775E}"/>
    <cellStyle name="40% - Dekorfärg4 26 2 3" xfId="12707" xr:uid="{1ADB1DFD-6D99-4B53-A729-7DB318AB2E0A}"/>
    <cellStyle name="40% - Dekorfärg4 26 2 3 2" xfId="32230" xr:uid="{A769EB45-EE06-42BA-9FCF-991192D4859D}"/>
    <cellStyle name="40% - Dekorfärg4 26 2 4" xfId="12708" xr:uid="{5D34368B-5C13-4B14-AF0C-2601FC3271B8}"/>
    <cellStyle name="40% - Dekorfärg4 26 2 5" xfId="38294" xr:uid="{16C76D9F-69C0-4EBC-A7E3-6E4A0C945771}"/>
    <cellStyle name="40% - Dekorfärg4 26 2_3. Loans" xfId="12709" xr:uid="{C2FC7D08-751C-425F-B073-F3E4B680E22B}"/>
    <cellStyle name="40% - Dekorfärg4 26 3" xfId="12710" xr:uid="{901CBC9F-8AB1-4E62-9285-F30CA3EBF867}"/>
    <cellStyle name="40% - Dekorfärg4 26 3 2" xfId="12711" xr:uid="{464CB460-CD63-402F-91A8-D43EB174C78E}"/>
    <cellStyle name="40% - Dekorfärg4 26 3 2 2" xfId="32231" xr:uid="{DD1866A3-E034-4E6F-9132-EC09309A8157}"/>
    <cellStyle name="40% - Dekorfärg4 26 3 3" xfId="12712" xr:uid="{1B123724-B1B9-43CE-9AFC-7C5D6369E3C0}"/>
    <cellStyle name="40% - Dekorfärg4 26 3 4" xfId="12713" xr:uid="{74181CED-1EA2-4251-9E69-05F914C0D971}"/>
    <cellStyle name="40% - Dekorfärg4 26 3 5" xfId="38296" xr:uid="{0DDB4D6F-8B08-456B-BF27-045447E1DF9B}"/>
    <cellStyle name="40% - Dekorfärg4 26 3_3. Loans" xfId="12714" xr:uid="{CA65E6D8-097B-4CF7-9791-D529FC9A052A}"/>
    <cellStyle name="40% - Dekorfärg4 26 4" xfId="12715" xr:uid="{2785E2E9-6EC1-47D2-84F0-2717AA9A85FB}"/>
    <cellStyle name="40% - Dekorfärg4 26 4 2" xfId="12716" xr:uid="{BA99EEFC-8619-4224-AF8C-142B5D0418DF}"/>
    <cellStyle name="40% - Dekorfärg4 26 4 3" xfId="12717" xr:uid="{97DE2A94-873A-448D-8034-780B7B275B94}"/>
    <cellStyle name="40% - Dekorfärg4 26 4 4" xfId="38297" xr:uid="{D2581D2C-1906-4895-B5C7-3BCFF58AA8F1}"/>
    <cellStyle name="40% - Dekorfärg4 26 4_3. Loans" xfId="12718" xr:uid="{5E21C0AD-9EDA-4D06-9089-6B66E12AB9DC}"/>
    <cellStyle name="40% - Dekorfärg4 26 5" xfId="12719" xr:uid="{C2234561-3889-4F13-AE4E-8B5A209FDBFF}"/>
    <cellStyle name="40% - Dekorfärg4 26 5 2" xfId="12720" xr:uid="{979E7FAD-BA59-4CA7-8C47-E1218DC307E4}"/>
    <cellStyle name="40% - Dekorfärg4 26 5 3" xfId="12721" xr:uid="{ABA41754-715F-4B93-90FE-496D8962D2C7}"/>
    <cellStyle name="40% - Dekorfärg4 26 5 4" xfId="38298" xr:uid="{DDEDE853-8A5B-46BE-AD72-E76FCCEB7049}"/>
    <cellStyle name="40% - Dekorfärg4 26 5_3. Loans" xfId="12722" xr:uid="{6412B379-8EAA-42BB-9A0E-50FC17A69A39}"/>
    <cellStyle name="40% - Dekorfärg4 26 6" xfId="12723" xr:uid="{50DAAA55-EE11-44F1-BC1A-2D4CBF3EF188}"/>
    <cellStyle name="40% - Dekorfärg4 26 6 2" xfId="12724" xr:uid="{573D9347-D916-416B-B530-9013027870AF}"/>
    <cellStyle name="40% - Dekorfärg4 26 6 3" xfId="12725" xr:uid="{827718E1-BE5F-45F4-96A0-30EB9B3F684A}"/>
    <cellStyle name="40% - Dekorfärg4 26 6 4" xfId="32232" xr:uid="{4A7CBA6B-F0A3-4E68-B6AC-6B48D2407352}"/>
    <cellStyle name="40% - Dekorfärg4 26 6_EQL_AAL" xfId="31370" xr:uid="{453D8B2E-47C6-4A91-AB62-C98B8D24E6D0}"/>
    <cellStyle name="40% - Dekorfärg4 26 7" xfId="12726" xr:uid="{E30DA86B-BB5B-4915-8FCB-8C59E979147E}"/>
    <cellStyle name="40% - Dekorfärg4 26 7 2" xfId="12727" xr:uid="{04E98711-2588-4C6F-906D-4C3C722AF3BA}"/>
    <cellStyle name="40% - Dekorfärg4 26 7 3" xfId="12728" xr:uid="{0BE15107-1446-44A4-A2D8-F620C31064F0}"/>
    <cellStyle name="40% - Dekorfärg4 26 7_EQL_AAL" xfId="31371" xr:uid="{FDC18CBA-87C9-4B9B-BD02-8E0B0851D41C}"/>
    <cellStyle name="40% - Dekorfärg4 26 8" xfId="12729" xr:uid="{DDDC4663-EA08-4AF2-8109-3BB433753E34}"/>
    <cellStyle name="40% - Dekorfärg4 26 9" xfId="12730" xr:uid="{927315F8-B98F-413D-93FE-AE9B1623931C}"/>
    <cellStyle name="40% - Dekorfärg4 26_3. Loans" xfId="12731" xr:uid="{CCC0200D-F85F-42C6-B830-C96A1FB34796}"/>
    <cellStyle name="40% - Dekorfärg4 27" xfId="12732" xr:uid="{A1904762-47F9-4D48-94B6-14C7A527F18B}"/>
    <cellStyle name="40% - Dekorfärg4 27 2" xfId="12733" xr:uid="{6DFC89FF-5675-42BF-8E0A-5D3A9C0301B6}"/>
    <cellStyle name="40% - Dekorfärg4 27 2 2" xfId="12734" xr:uid="{A9154A12-A24E-4ADF-9484-372F3EF8A920}"/>
    <cellStyle name="40% - Dekorfärg4 27 2 2 2" xfId="38301" xr:uid="{8F096D54-6136-4BAF-9947-357B7365248F}"/>
    <cellStyle name="40% - Dekorfärg4 27 2 3" xfId="12735" xr:uid="{8676749B-F5CD-452D-893D-C2160272CC3F}"/>
    <cellStyle name="40% - Dekorfärg4 27 2 4" xfId="38300" xr:uid="{544C5B4F-D3A7-4BBA-A74A-A91049199CC8}"/>
    <cellStyle name="40% - Dekorfärg4 27 2_3. Loans" xfId="12736" xr:uid="{44336CE8-D432-4DF1-879A-0F1C97E2A398}"/>
    <cellStyle name="40% - Dekorfärg4 27 3" xfId="12737" xr:uid="{FD6DE86B-43CA-4833-A69D-4712113FFD0E}"/>
    <cellStyle name="40% - Dekorfärg4 27 3 2" xfId="38302" xr:uid="{202177C6-2B59-4350-8C2A-4B8B65F5C79E}"/>
    <cellStyle name="40% - Dekorfärg4 27 4" xfId="12738" xr:uid="{82EA0D2E-7478-4515-B73F-66F71DC0FCB9}"/>
    <cellStyle name="40% - Dekorfärg4 27 4 2" xfId="32233" xr:uid="{11D1B7B7-1F0F-4077-B009-E058E0410049}"/>
    <cellStyle name="40% - Dekorfärg4 27 5" xfId="38299" xr:uid="{C70D0330-0DFD-447B-A9A9-79A755A6D2FC}"/>
    <cellStyle name="40% - Dekorfärg4 27_3. Loans" xfId="12739" xr:uid="{C517E6AC-8E2D-4DE4-9B75-44E6ED03ED95}"/>
    <cellStyle name="40% - Dekorfärg4 28" xfId="12740" xr:uid="{98BA9E25-0968-401F-A710-25A27774A05F}"/>
    <cellStyle name="40% - Dekorfärg4 28 2" xfId="12741" xr:uid="{E8944454-CCBE-4E4D-9874-79A3B25A4E6A}"/>
    <cellStyle name="40% - Dekorfärg4 28 2 2" xfId="12742" xr:uid="{5F9D5F0C-BD29-47B4-B101-ACE313D2559A}"/>
    <cellStyle name="40% - Dekorfärg4 28 2 3" xfId="12743" xr:uid="{5CBC08FA-83BB-4EF0-A233-4FA83E19780F}"/>
    <cellStyle name="40% - Dekorfärg4 28 2 4" xfId="38304" xr:uid="{87FDFCDA-8BBF-4679-8649-ED8951B0B2D8}"/>
    <cellStyle name="40% - Dekorfärg4 28 2_3. Loans" xfId="12744" xr:uid="{97DC0AD8-05DD-4190-BE29-CFC6560D4048}"/>
    <cellStyle name="40% - Dekorfärg4 28 3" xfId="12745" xr:uid="{C9BB3457-4D88-46A1-9F1C-5030579BE33A}"/>
    <cellStyle name="40% - Dekorfärg4 28 3 2" xfId="38305" xr:uid="{FC624015-8A8F-45BB-9FC2-90FE605F147A}"/>
    <cellStyle name="40% - Dekorfärg4 28 4" xfId="12746" xr:uid="{890B6B2A-B030-4E0F-A809-7FE2DF639ED3}"/>
    <cellStyle name="40% - Dekorfärg4 28 4 2" xfId="32234" xr:uid="{5849862F-E433-44AD-B0ED-E0ED7D0483BD}"/>
    <cellStyle name="40% - Dekorfärg4 28 5" xfId="38303" xr:uid="{65732BA5-58E6-4EBE-ACB1-D2743587E945}"/>
    <cellStyle name="40% - Dekorfärg4 28_3. Loans" xfId="12747" xr:uid="{6A60656B-4174-4CFB-AF9B-4C062E08A5A3}"/>
    <cellStyle name="40% - Dekorfärg4 29" xfId="12748" xr:uid="{B0A5E0A6-016A-402B-926C-C557F5D84898}"/>
    <cellStyle name="40% - Dekorfärg4 29 2" xfId="12749" xr:uid="{4278729E-BFA6-4548-A7F5-8399AD07E1CE}"/>
    <cellStyle name="40% - Dekorfärg4 29 2 2" xfId="12750" xr:uid="{1163513E-4D0F-4C6C-B09F-75CBA9414A48}"/>
    <cellStyle name="40% - Dekorfärg4 29 2 2 2" xfId="38308" xr:uid="{2B1AE835-11EA-4AFD-891D-4FC9F8B53F74}"/>
    <cellStyle name="40% - Dekorfärg4 29 2 3" xfId="12751" xr:uid="{D93225D8-B933-47C0-8412-A43359547F7D}"/>
    <cellStyle name="40% - Dekorfärg4 29 2 4" xfId="38307" xr:uid="{9F79DBEB-FE21-4D56-B334-1BD64FAA5224}"/>
    <cellStyle name="40% - Dekorfärg4 29 2_3. Loans" xfId="12752" xr:uid="{C3094954-8C7B-4450-99AD-DE1BEE85DFC1}"/>
    <cellStyle name="40% - Dekorfärg4 29 3" xfId="12753" xr:uid="{4AC19853-ED5C-4217-A0B7-85DAE9B59FEE}"/>
    <cellStyle name="40% - Dekorfärg4 29 3 2" xfId="32235" xr:uid="{E959009D-1C06-4719-9437-6DB5335DBF16}"/>
    <cellStyle name="40% - Dekorfärg4 29 3 3" xfId="38309" xr:uid="{E82A5355-4600-43B1-BF41-1FB90D97A552}"/>
    <cellStyle name="40% - Dekorfärg4 29 3_property portfolio" xfId="32236" xr:uid="{01727D03-CC15-408C-A640-AD0BF9F627E5}"/>
    <cellStyle name="40% - Dekorfärg4 29 4" xfId="12754" xr:uid="{D0BA53CB-CC6C-4DD2-932F-AB9524A77832}"/>
    <cellStyle name="40% - Dekorfärg4 29 4 2" xfId="32237" xr:uid="{0101A9C6-9CD9-496C-97D6-6162E5123DA3}"/>
    <cellStyle name="40% - Dekorfärg4 29 5" xfId="38306" xr:uid="{D7D2ECE8-5E7C-424A-AC12-1CAC7B537160}"/>
    <cellStyle name="40% - Dekorfärg4 29_3. Loans" xfId="12755" xr:uid="{FB6E48D2-0B3E-4547-AF6F-C543BE4105B2}"/>
    <cellStyle name="40% - Dekorfärg4 3" xfId="95" xr:uid="{EE36F2B4-EC47-440C-AD74-4F02F1A5D4AC}"/>
    <cellStyle name="40% - Dekorfärg4 3 10" xfId="35189" xr:uid="{529490F6-E619-4735-AFC6-A4BEBB3F0919}"/>
    <cellStyle name="40% - Dekorfärg4 3 2" xfId="12756" xr:uid="{63469A6A-4F92-4855-AD73-D4865F6390F5}"/>
    <cellStyle name="40% - Dekorfärg4 3 2 2" xfId="12757" xr:uid="{C4D1616C-1EB6-464D-A327-4DAB674FA471}"/>
    <cellStyle name="40% - Dekorfärg4 3 2 2 2" xfId="12758" xr:uid="{B426BA86-ADDD-4941-9B86-936FCD99C060}"/>
    <cellStyle name="40% - Dekorfärg4 3 2 2 2 2" xfId="32238" xr:uid="{5326EC5A-60E1-45A0-87FC-630E40D67544}"/>
    <cellStyle name="40% - Dekorfärg4 3 2 2 2 3" xfId="38311" xr:uid="{DFA59D99-A301-4227-A70C-7C4540E433B2}"/>
    <cellStyle name="40% - Dekorfärg4 3 2 2 2_property portfolio" xfId="32239" xr:uid="{6F298E50-646B-4624-AE88-EB7000C9141C}"/>
    <cellStyle name="40% - Dekorfärg4 3 2 2 3" xfId="32240" xr:uid="{8326EA83-0DAA-4A42-B644-CF0D20F4C7BB}"/>
    <cellStyle name="40% - Dekorfärg4 3 2 2 4" xfId="38310" xr:uid="{21159D9B-D6B3-4C62-86C8-F660B09E77B8}"/>
    <cellStyle name="40% - Dekorfärg4 3 2 2_3. Loans" xfId="12759" xr:uid="{91DA77FD-3536-478B-8B03-9AB823CD8BB7}"/>
    <cellStyle name="40% - Dekorfärg4 3 2 3" xfId="12760" xr:uid="{5AC4EDE4-2175-427F-AD2F-9C2E9E3D6FBB}"/>
    <cellStyle name="40% - Dekorfärg4 3 2 3 2" xfId="12761" xr:uid="{E60483F8-12DF-4A08-B5C5-7870531D011E}"/>
    <cellStyle name="40% - Dekorfärg4 3 2 3 2 2" xfId="12762" xr:uid="{7131AA85-DB7C-4F87-9382-FA1D2870A5F9}"/>
    <cellStyle name="40% - Dekorfärg4 3 2 3 2_AAL 2014-06" xfId="45074" xr:uid="{6D9AD05C-294D-4607-86F5-425BF8F5DD63}"/>
    <cellStyle name="40% - Dekorfärg4 3 2 3 3" xfId="12763" xr:uid="{8086986B-432C-4E81-A6A5-DB9F2B49A8B0}"/>
    <cellStyle name="40% - Dekorfärg4 3 2 3_AAL 2014-06" xfId="45075" xr:uid="{646F8735-0CCF-4F04-B146-CFBC94FEDD8F}"/>
    <cellStyle name="40% - Dekorfärg4 3 2 4" xfId="12764" xr:uid="{AFC736D0-DBE6-4181-BDA7-CBCB07D1FF16}"/>
    <cellStyle name="40% - Dekorfärg4 3 2 4 2" xfId="12765" xr:uid="{089EC6F4-B01B-4CC2-A46D-74156AFEE552}"/>
    <cellStyle name="40% - Dekorfärg4 3 2 4_AAL 2014-06" xfId="45076" xr:uid="{D6B3EFF0-7BF1-4D50-A345-8E260A13403C}"/>
    <cellStyle name="40% - Dekorfärg4 3 2 5" xfId="12766" xr:uid="{216E8626-9AE2-4173-8F42-CF9287C55092}"/>
    <cellStyle name="40% - Dekorfärg4 3 2 5 2" xfId="12767" xr:uid="{F440CECD-0985-4C6D-B91F-F7EB194C8AC8}"/>
    <cellStyle name="40% - Dekorfärg4 3 2 5_AAL 2014-06" xfId="45077" xr:uid="{4AA76DC2-587A-4825-8D6B-D611FEAF8328}"/>
    <cellStyle name="40% - Dekorfärg4 3 2 6" xfId="32241" xr:uid="{A0F8BB61-E4B7-4A38-ACC2-72B0A0998154}"/>
    <cellStyle name="40% - Dekorfärg4 3 2 7" xfId="35190" xr:uid="{9CB1F835-177C-4A25-8D09-579E909B9787}"/>
    <cellStyle name="40% - Dekorfärg4 3 2 8" xfId="39406" xr:uid="{1548A318-CEE7-47A1-8274-AB1684ED4564}"/>
    <cellStyle name="40% - Dekorfärg4 3 2_3. Loans" xfId="12768" xr:uid="{EB9A76B8-81DA-4B18-96EA-D2E9D559CE0B}"/>
    <cellStyle name="40% - Dekorfärg4 3 3" xfId="12769" xr:uid="{D486E9A1-AF1B-4AB0-B95F-A1FB30FE8D69}"/>
    <cellStyle name="40% - Dekorfärg4 3 3 2" xfId="12770" xr:uid="{DDCDEAA7-5CEB-472F-A962-ECCB43A7991B}"/>
    <cellStyle name="40% - Dekorfärg4 3 3 2 2" xfId="12771" xr:uid="{01ED3B96-69D4-4FF2-9D7F-32A3047E7DC8}"/>
    <cellStyle name="40% - Dekorfärg4 3 3 2 2 2" xfId="12772" xr:uid="{79F16E48-E847-48FB-AD79-5D158A492972}"/>
    <cellStyle name="40% - Dekorfärg4 3 3 2 2_AAL 2014-06" xfId="45078" xr:uid="{6A5A059F-8AA7-44B0-8564-994DBBFA65E9}"/>
    <cellStyle name="40% - Dekorfärg4 3 3 2 3" xfId="12773" xr:uid="{97E62E8E-794C-42B5-84BB-F3739FD70682}"/>
    <cellStyle name="40% - Dekorfärg4 3 3 2_AAL 2014-06" xfId="45079" xr:uid="{3E289D1D-2402-4F32-9166-14A28C7810D6}"/>
    <cellStyle name="40% - Dekorfärg4 3 3 3" xfId="12774" xr:uid="{54066F62-679F-496E-910D-850F062CE82B}"/>
    <cellStyle name="40% - Dekorfärg4 3 3 3 2" xfId="12775" xr:uid="{A420E3C9-5FCF-4418-946A-B0A0E1330D08}"/>
    <cellStyle name="40% - Dekorfärg4 3 3 3 2 2" xfId="12776" xr:uid="{8871BCD1-C733-4FE8-9390-D7F31B845FDB}"/>
    <cellStyle name="40% - Dekorfärg4 3 3 3 2_AAL 2014-06" xfId="45080" xr:uid="{A0526F3A-CDB0-4770-AA6A-D67C82AB8D39}"/>
    <cellStyle name="40% - Dekorfärg4 3 3 3 3" xfId="12777" xr:uid="{85130F5B-3A14-47A8-B813-06163E85F666}"/>
    <cellStyle name="40% - Dekorfärg4 3 3 3_AAL 2014-06" xfId="45081" xr:uid="{26777260-C73D-4F41-AF1C-FDABE13C907B}"/>
    <cellStyle name="40% - Dekorfärg4 3 3 4" xfId="12778" xr:uid="{70539E0C-2FD7-4841-A6F8-7CDE5EE9D659}"/>
    <cellStyle name="40% - Dekorfärg4 3 3 4 2" xfId="12779" xr:uid="{1F0099DE-C3D4-467D-9974-1F36FA347810}"/>
    <cellStyle name="40% - Dekorfärg4 3 3 4_AAL 2014-06" xfId="45082" xr:uid="{0D186A0D-BC50-46A1-93FA-A3D0B468160F}"/>
    <cellStyle name="40% - Dekorfärg4 3 3 5" xfId="12780" xr:uid="{24AC42E0-B6D2-471B-BA97-3B6699F3900C}"/>
    <cellStyle name="40% - Dekorfärg4 3 3 5 2" xfId="12781" xr:uid="{DAF1BE58-44AF-4F31-B4F4-8F6ACF7E9332}"/>
    <cellStyle name="40% - Dekorfärg4 3 3 5_AAL 2014-06" xfId="45083" xr:uid="{F460D630-398B-4908-A857-426634B11132}"/>
    <cellStyle name="40% - Dekorfärg4 3 3 6" xfId="32242" xr:uid="{DE70F239-E3DA-480F-8F11-BF006BFEB9F5}"/>
    <cellStyle name="40% - Dekorfärg4 3 3 7" xfId="35191" xr:uid="{B64E6006-0F34-482E-89DD-E4023DA05F34}"/>
    <cellStyle name="40% - Dekorfärg4 3 3 8" xfId="39405" xr:uid="{4033C27F-40F0-4A38-9BA3-C384271B7C38}"/>
    <cellStyle name="40% - Dekorfärg4 3 3_3. Loans" xfId="12782" xr:uid="{9E465898-A8A1-4416-A989-439C00EEDF4E}"/>
    <cellStyle name="40% - Dekorfärg4 3 4" xfId="12783" xr:uid="{4AF33101-2E1C-450D-8DE3-7CB926A1D3D2}"/>
    <cellStyle name="40% - Dekorfärg4 3 4 2" xfId="12784" xr:uid="{4F6C3B5E-955D-411A-98BE-7FAC3B189D1F}"/>
    <cellStyle name="40% - Dekorfärg4 3 4 2 2" xfId="12785" xr:uid="{2BC2A496-3742-4357-A16D-63DD8F18ECF9}"/>
    <cellStyle name="40% - Dekorfärg4 3 4 2 2 2" xfId="12786" xr:uid="{E65CF65E-4D5C-4271-A6FA-96B31AB614A5}"/>
    <cellStyle name="40% - Dekorfärg4 3 4 2 2_AAL 2014-06" xfId="45084" xr:uid="{7761D6CA-DE11-404E-BBB7-4771062FC59C}"/>
    <cellStyle name="40% - Dekorfärg4 3 4 2 3" xfId="12787" xr:uid="{068E8362-EF2B-42C1-ABE7-48603548DA1E}"/>
    <cellStyle name="40% - Dekorfärg4 3 4 2_AAL 2014-06" xfId="45085" xr:uid="{3DDE9930-7EF0-41C9-8189-A250907B0899}"/>
    <cellStyle name="40% - Dekorfärg4 3 4 3" xfId="12788" xr:uid="{124C07CA-336F-44EF-BB3D-2A8B652D6C44}"/>
    <cellStyle name="40% - Dekorfärg4 3 4 3 2" xfId="12789" xr:uid="{401F3AF3-A0CF-4604-8663-F0E687EF1A2E}"/>
    <cellStyle name="40% - Dekorfärg4 3 4 3_AAL 2014-06" xfId="45086" xr:uid="{5FD8E577-6D22-40FD-9E22-ABC7B2557D6F}"/>
    <cellStyle name="40% - Dekorfärg4 3 4 4" xfId="12790" xr:uid="{5E3F2848-13EB-40D0-ABAB-D87DDAEC704B}"/>
    <cellStyle name="40% - Dekorfärg4 3 4_AAL 2014-06" xfId="45087" xr:uid="{59460EFC-76CC-4229-B967-D6DF81FEFF64}"/>
    <cellStyle name="40% - Dekorfärg4 3 5" xfId="12791" xr:uid="{CF3D76EB-8CF5-4703-8357-9C3797233BC1}"/>
    <cellStyle name="40% - Dekorfärg4 3 5 2" xfId="12792" xr:uid="{5980FC9E-8292-492B-87FE-011B446B8F75}"/>
    <cellStyle name="40% - Dekorfärg4 3 5 2 2" xfId="12793" xr:uid="{9947DD88-0161-4BD5-A381-D31DA09A0E1F}"/>
    <cellStyle name="40% - Dekorfärg4 3 5 2_AAL 2014-06" xfId="45088" xr:uid="{F3B9AD09-B6D3-4400-9F6E-B198455F39D1}"/>
    <cellStyle name="40% - Dekorfärg4 3 5 3" xfId="12794" xr:uid="{C9057F95-81A3-4140-AEC3-2C326018BA57}"/>
    <cellStyle name="40% - Dekorfärg4 3 5_AAL 2014-06" xfId="45089" xr:uid="{A1FBD4CC-7D29-48A9-8F22-6585D3B0B7EE}"/>
    <cellStyle name="40% - Dekorfärg4 3 6" xfId="12795" xr:uid="{D708E574-2E64-4FED-B491-4DC2A69DC884}"/>
    <cellStyle name="40% - Dekorfärg4 3 6 2" xfId="12796" xr:uid="{1A5D2C88-066C-4937-AC64-D866B1E6A400}"/>
    <cellStyle name="40% - Dekorfärg4 3 6 3" xfId="12797" xr:uid="{43F9893B-5AD2-4F7C-B11D-495445F46398}"/>
    <cellStyle name="40% - Dekorfärg4 3 6_AAL 2014-06" xfId="45090" xr:uid="{80CE5C8D-9A97-46ED-B099-EADA60A4072E}"/>
    <cellStyle name="40% - Dekorfärg4 3 7" xfId="12798" xr:uid="{D0172C43-6CB7-4865-9BD7-5662BA45085F}"/>
    <cellStyle name="40% - Dekorfärg4 3 7 2" xfId="12799" xr:uid="{2B22E466-F509-4730-9E71-3CE823346282}"/>
    <cellStyle name="40% - Dekorfärg4 3 7 3" xfId="12800" xr:uid="{949639ED-D195-4895-A74E-806D1403CD76}"/>
    <cellStyle name="40% - Dekorfärg4 3 7_AAL 2014-06" xfId="45091" xr:uid="{13025DD0-976F-48D9-89F9-4B9893290611}"/>
    <cellStyle name="40% - Dekorfärg4 3 8" xfId="12801" xr:uid="{E1F5E48D-34A7-4B2E-9A64-DDAC66C32445}"/>
    <cellStyle name="40% - Dekorfärg4 3 9" xfId="12802" xr:uid="{5E21787A-6A1E-4396-B33B-9ACE26B94BAB}"/>
    <cellStyle name="40% - Dekorfärg4 3_3. Loans" xfId="12803" xr:uid="{831B4275-137A-46BC-8E07-D916B24E2434}"/>
    <cellStyle name="40% - Dekorfärg4 30" xfId="12804" xr:uid="{FF9A28AD-CB5B-4935-A17D-B3E6EAD0650A}"/>
    <cellStyle name="40% - Dekorfärg4 30 2" xfId="12805" xr:uid="{2D3CD9B8-6834-4993-8538-9FEDA99DD311}"/>
    <cellStyle name="40% - Dekorfärg4 30 2 2" xfId="12806" xr:uid="{2EB62B05-C58B-443B-8769-FB0ED8388691}"/>
    <cellStyle name="40% - Dekorfärg4 30 2 2 2" xfId="12807" xr:uid="{ACC777F5-37FC-4A21-B7C9-17F2B1523D4A}"/>
    <cellStyle name="40% - Dekorfärg4 30 2 2_AAL 2014-06" xfId="45092" xr:uid="{E9F7F924-79B5-4545-B7E1-BACDD5826D4C}"/>
    <cellStyle name="40% - Dekorfärg4 30 2 3" xfId="12808" xr:uid="{31F3C04A-1654-416A-8FF2-15F58961567B}"/>
    <cellStyle name="40% - Dekorfärg4 30 2_AAL 2014-06" xfId="45093" xr:uid="{76027475-9690-4C88-9BFA-234B1499C66E}"/>
    <cellStyle name="40% - Dekorfärg4 30 3" xfId="12809" xr:uid="{CF31764D-04CF-41DA-8C06-969F1938D726}"/>
    <cellStyle name="40% - Dekorfärg4 30 3 2" xfId="12810" xr:uid="{43F3E7F2-7E6F-4BD8-BD36-F623FB345B62}"/>
    <cellStyle name="40% - Dekorfärg4 30 3_AAL 2014-06" xfId="45094" xr:uid="{7B8E37D1-8346-49E2-85B4-EA1728744DF2}"/>
    <cellStyle name="40% - Dekorfärg4 30 4" xfId="12811" xr:uid="{DA911F5B-2C68-43EC-B26B-557A02ACE14D}"/>
    <cellStyle name="40% - Dekorfärg4 30_AAL 2014-06" xfId="45095" xr:uid="{353765AE-CD6C-40DE-A080-18CC602CFD79}"/>
    <cellStyle name="40% - Dekorfärg4 31" xfId="12812" xr:uid="{E4122F6A-5361-4F90-8EFE-666E1703C9D2}"/>
    <cellStyle name="40% - Dekorfärg4 31 2" xfId="12813" xr:uid="{EE710F74-820F-4DE3-9CAB-DE24E85063C8}"/>
    <cellStyle name="40% - Dekorfärg4 31 2 2" xfId="12814" xr:uid="{9C6490BD-B9A3-4F46-95AB-44DF4F4BD63A}"/>
    <cellStyle name="40% - Dekorfärg4 31 2 2 2" xfId="12815" xr:uid="{A5AB65B3-18CC-43E8-A5CD-8EE312F9569B}"/>
    <cellStyle name="40% - Dekorfärg4 31 2 2_AAL 2014-06" xfId="45096" xr:uid="{87901F1F-488F-45E3-B094-CA68245F67E6}"/>
    <cellStyle name="40% - Dekorfärg4 31 2 3" xfId="12816" xr:uid="{35C5DDE2-FE2D-46AB-A0BC-C67BA193DE8E}"/>
    <cellStyle name="40% - Dekorfärg4 31 2_AAL 2014-06" xfId="45097" xr:uid="{FA08A5D1-2DBA-4B0A-BA6C-36679AC770D5}"/>
    <cellStyle name="40% - Dekorfärg4 31 3" xfId="12817" xr:uid="{1DB0DA5B-5C40-4659-B577-4FF817CD2DB1}"/>
    <cellStyle name="40% - Dekorfärg4 31 3 2" xfId="12818" xr:uid="{80491F9D-E9A7-46A1-A517-828371300928}"/>
    <cellStyle name="40% - Dekorfärg4 31 3_AAL 2014-06" xfId="45098" xr:uid="{F5A70C26-C6A1-4DA0-A310-4C7A443ADA11}"/>
    <cellStyle name="40% - Dekorfärg4 31 4" xfId="12819" xr:uid="{8DE19A43-FB21-4ABB-8C1C-F3FE64726ABF}"/>
    <cellStyle name="40% - Dekorfärg4 31_AAL 2014-06" xfId="45099" xr:uid="{3DED4EF9-A480-4A2A-9491-063B5193B16E}"/>
    <cellStyle name="40% - Dekorfärg4 32" xfId="12820" xr:uid="{C5ECD99F-6F52-4E9D-96B9-CDAECBFEE4EA}"/>
    <cellStyle name="40% - Dekorfärg4 32 2" xfId="12821" xr:uid="{777D9F9B-4BFD-4264-85D3-1925F5D430BB}"/>
    <cellStyle name="40% - Dekorfärg4 32 2 2" xfId="12822" xr:uid="{38E6B047-0696-43D1-91B8-97780B56D26F}"/>
    <cellStyle name="40% - Dekorfärg4 32 2_AAL 2014-06" xfId="45100" xr:uid="{A50C95C8-A795-42A6-A640-51B22F9F297C}"/>
    <cellStyle name="40% - Dekorfärg4 32 3" xfId="12823" xr:uid="{25228078-9E27-4BD0-86E7-B369A2302164}"/>
    <cellStyle name="40% - Dekorfärg4 32_AAL 2014-06" xfId="45101" xr:uid="{181778B4-9585-454A-BE99-A4738A2B302E}"/>
    <cellStyle name="40% - Dekorfärg4 33" xfId="12824" xr:uid="{C75E7671-B96B-4BEB-B9AF-A32EA4427483}"/>
    <cellStyle name="40% - Dekorfärg4 33 2" xfId="12825" xr:uid="{3FE554AA-FCD4-4700-AC92-1E906D42E43C}"/>
    <cellStyle name="40% - Dekorfärg4 33 2 2" xfId="12826" xr:uid="{B5679897-D066-43F7-87EA-7A36D0B9B0D7}"/>
    <cellStyle name="40% - Dekorfärg4 33 2_AAL 2014-06" xfId="45102" xr:uid="{EA9BF5EC-B556-43E8-BFB0-ED1BB2655259}"/>
    <cellStyle name="40% - Dekorfärg4 33 3" xfId="12827" xr:uid="{888A0ABC-7B9D-4099-9E38-1BC3D5899415}"/>
    <cellStyle name="40% - Dekorfärg4 33_AAL 2014-06" xfId="45103" xr:uid="{685F94D8-0602-4B93-9A09-9845B3C3387C}"/>
    <cellStyle name="40% - Dekorfärg4 34" xfId="12828" xr:uid="{AA7F79A3-0828-4CD4-8C3D-207E97ECD505}"/>
    <cellStyle name="40% - Dekorfärg4 34 2" xfId="12829" xr:uid="{50D176BB-D42D-48F0-B8E6-6920600EA471}"/>
    <cellStyle name="40% - Dekorfärg4 34 3" xfId="12830" xr:uid="{6866C7E6-61EA-4E02-9352-6A4F9E6A7D21}"/>
    <cellStyle name="40% - Dekorfärg4 34_AAL 2014-06" xfId="45104" xr:uid="{3CC9CAB2-97A0-4F99-8B5B-8C806971E715}"/>
    <cellStyle name="40% - Dekorfärg4 35" xfId="12831" xr:uid="{89471AF9-9D27-4667-8384-29239B4BF1CE}"/>
    <cellStyle name="40% - Dekorfärg4 35 2" xfId="12832" xr:uid="{E2DBA90D-A780-4161-8B0D-603048592C3A}"/>
    <cellStyle name="40% - Dekorfärg4 35 3" xfId="12833" xr:uid="{77FB6F24-B6B2-4D1E-B0FC-1DEB6D6C097E}"/>
    <cellStyle name="40% - Dekorfärg4 35_AAL 2014-06" xfId="45105" xr:uid="{AFB21982-AD60-4803-9D96-DE5027095921}"/>
    <cellStyle name="40% - Dekorfärg4 36" xfId="12834" xr:uid="{F5340F9D-1DDF-418D-9CC1-C3B2042B9DAB}"/>
    <cellStyle name="40% - Dekorfärg4 36 2" xfId="12835" xr:uid="{FADD0BEE-CF3B-466C-BC78-AC607A788E8D}"/>
    <cellStyle name="40% - Dekorfärg4 36 3" xfId="12836" xr:uid="{025FFB5A-4528-4826-A2B5-44C2691E30E5}"/>
    <cellStyle name="40% - Dekorfärg4 36_AAL 2014-06" xfId="45106" xr:uid="{5272321B-53BA-417D-B752-EFA4C51CC10F}"/>
    <cellStyle name="40% - Dekorfärg4 37" xfId="12837" xr:uid="{73985930-A599-4A0D-9051-1A26D8E2EEA9}"/>
    <cellStyle name="40% - Dekorfärg4 37 2" xfId="12838" xr:uid="{8B5EA9A3-4B2F-4BE9-BB88-0BF5CA8ECAB4}"/>
    <cellStyle name="40% - Dekorfärg4 37 3" xfId="12839" xr:uid="{D6D27577-65B8-47B3-9B61-8DA985EE9C0B}"/>
    <cellStyle name="40% - Dekorfärg4 37_AAL 2014-06" xfId="45107" xr:uid="{A128A5D0-96C0-4269-BDFD-9A4078E415C8}"/>
    <cellStyle name="40% - Dekorfärg4 38" xfId="12840" xr:uid="{8C142890-FFE5-4F8C-BE18-A9469534A283}"/>
    <cellStyle name="40% - Dekorfärg4 38 2" xfId="12841" xr:uid="{7F077B56-D215-4B77-B5E5-4C810F8BF45F}"/>
    <cellStyle name="40% - Dekorfärg4 38 3" xfId="12842" xr:uid="{408D0DCA-F007-4A5D-8FCB-A8BD42A07FFB}"/>
    <cellStyle name="40% - Dekorfärg4 38_AAL 2014-06" xfId="45108" xr:uid="{08C0CE91-28F3-4EA4-AF0E-44F7C6872BF1}"/>
    <cellStyle name="40% - Dekorfärg4 39" xfId="12843" xr:uid="{6029BAB8-5F65-4420-9B2E-01BE9CEA2A21}"/>
    <cellStyle name="40% - Dekorfärg4 39 2" xfId="12844" xr:uid="{DFBAA5E9-EF4C-46B4-AF50-E3C275F4C451}"/>
    <cellStyle name="40% - Dekorfärg4 39 3" xfId="12845" xr:uid="{4257C970-4034-49FE-99F5-9D0476072189}"/>
    <cellStyle name="40% - Dekorfärg4 39_AAL 2014-06" xfId="45109" xr:uid="{28FE0634-E3C0-4C6A-8DF7-061E3722CC1A}"/>
    <cellStyle name="40% - Dekorfärg4 4" xfId="96" xr:uid="{10EDAF4E-83B5-4914-A7DE-39511841059C}"/>
    <cellStyle name="40% - Dekorfärg4 4 10" xfId="35192" xr:uid="{2BD61BD1-5CA0-4E00-AE4E-BF7DED55FFFA}"/>
    <cellStyle name="40% - Dekorfärg4 4 2" xfId="12846" xr:uid="{C56111F3-CB68-4CF1-9A87-683E4C9559E2}"/>
    <cellStyle name="40% - Dekorfärg4 4 2 2" xfId="12847" xr:uid="{E74D6489-780A-4B10-889D-0ACC2DB01A91}"/>
    <cellStyle name="40% - Dekorfärg4 4 2 2 2" xfId="12848" xr:uid="{3B27C066-2D6D-40B9-A8D6-D27F1E6C93D5}"/>
    <cellStyle name="40% - Dekorfärg4 4 2 2 2 2" xfId="12849" xr:uid="{2E224CE1-194D-48A6-BFED-54D27FA38AAF}"/>
    <cellStyle name="40% - Dekorfärg4 4 2 2 2_AAL 2014-06" xfId="45110" xr:uid="{938AFB22-5781-452B-BC36-E222B0B032B2}"/>
    <cellStyle name="40% - Dekorfärg4 4 2 2 3" xfId="12850" xr:uid="{223CE067-9A5B-48BE-8868-F7CD949D3574}"/>
    <cellStyle name="40% - Dekorfärg4 4 2 2_AAL 2014-06" xfId="45111" xr:uid="{11132129-E0A4-4EFF-B909-E0EE3205A421}"/>
    <cellStyle name="40% - Dekorfärg4 4 2 3" xfId="12851" xr:uid="{CB6FD764-02FD-4C10-8C8A-7DCD54BF1449}"/>
    <cellStyle name="40% - Dekorfärg4 4 2 3 2" xfId="12852" xr:uid="{7AC6D31A-9E69-4BC1-A061-BB9A314566BD}"/>
    <cellStyle name="40% - Dekorfärg4 4 2 3 2 2" xfId="12853" xr:uid="{A8463D4B-F876-46D9-B05A-059CD6AA7448}"/>
    <cellStyle name="40% - Dekorfärg4 4 2 3 2_AAL 2014-06" xfId="45112" xr:uid="{2F5EE801-18F8-4E7F-9263-CFCEFA56AF86}"/>
    <cellStyle name="40% - Dekorfärg4 4 2 3 3" xfId="12854" xr:uid="{A8F8027B-1B69-4A6D-8350-0A8EA45E2F69}"/>
    <cellStyle name="40% - Dekorfärg4 4 2 3_AAL 2014-06" xfId="45113" xr:uid="{2DD529F6-8FBF-4278-9F6B-F2D45CCC6B41}"/>
    <cellStyle name="40% - Dekorfärg4 4 2 4" xfId="12855" xr:uid="{DFCD64FD-D099-42C8-BAEC-3196F65F9BBC}"/>
    <cellStyle name="40% - Dekorfärg4 4 2 4 2" xfId="12856" xr:uid="{CF671560-53DC-4A5D-AB11-20DBEE6FEE91}"/>
    <cellStyle name="40% - Dekorfärg4 4 2 4_AAL 2014-06" xfId="45114" xr:uid="{F55C772D-9EEF-4867-AC6E-923A005EDD69}"/>
    <cellStyle name="40% - Dekorfärg4 4 2 5" xfId="12857" xr:uid="{15180859-C105-42FF-AE1B-F37BEAFD6783}"/>
    <cellStyle name="40% - Dekorfärg4 4 2 5 2" xfId="12858" xr:uid="{DBD4E925-8B40-45F2-9CCF-8016EAA4D9F2}"/>
    <cellStyle name="40% - Dekorfärg4 4 2 5_AAL 2014-06" xfId="45115" xr:uid="{3B7C556E-3020-4BD9-8B6C-34ED74DE1246}"/>
    <cellStyle name="40% - Dekorfärg4 4 2 6" xfId="32243" xr:uid="{9FD46D0B-CC29-4EEA-AD60-C5D6BE9A5CE0}"/>
    <cellStyle name="40% - Dekorfärg4 4 2 7" xfId="35193" xr:uid="{085383F8-0FF5-4E52-A4E7-8B41CF3DCD31}"/>
    <cellStyle name="40% - Dekorfärg4 4 2 8" xfId="39404" xr:uid="{33A66342-C0B0-430B-85FC-4180656642C2}"/>
    <cellStyle name="40% - Dekorfärg4 4 2_3. Loans" xfId="12859" xr:uid="{DF0A6E2C-C902-412F-A531-521E8A8F1953}"/>
    <cellStyle name="40% - Dekorfärg4 4 3" xfId="12860" xr:uid="{00E57274-B800-446C-9873-322AC3E8B5A1}"/>
    <cellStyle name="40% - Dekorfärg4 4 3 2" xfId="12861" xr:uid="{35676134-F659-4D5A-B704-F1ACE3F7A6FB}"/>
    <cellStyle name="40% - Dekorfärg4 4 3 2 2" xfId="12862" xr:uid="{27A3EF1F-DCE0-440D-B645-6DD65D171092}"/>
    <cellStyle name="40% - Dekorfärg4 4 3 2 2 2" xfId="12863" xr:uid="{8673AA49-8493-4B9A-B939-FFF499DE40C4}"/>
    <cellStyle name="40% - Dekorfärg4 4 3 2 2_AAL 2014-06" xfId="45116" xr:uid="{0B2842EA-88FA-48C5-8B95-296DC439C96D}"/>
    <cellStyle name="40% - Dekorfärg4 4 3 2 3" xfId="12864" xr:uid="{1C54864F-A1CA-4061-979E-93A7C9C24D0F}"/>
    <cellStyle name="40% - Dekorfärg4 4 3 2_121231-130331" xfId="12865" xr:uid="{7C192D1C-EFC5-450F-887F-28AB25C385DA}"/>
    <cellStyle name="40% - Dekorfärg4 4 3 3" xfId="12866" xr:uid="{F4F58756-A330-4ADB-B7DF-18D5661E48BA}"/>
    <cellStyle name="40% - Dekorfärg4 4 3 3 2" xfId="12867" xr:uid="{09A22DCE-1981-4875-A545-12C094A220FF}"/>
    <cellStyle name="40% - Dekorfärg4 4 3 3 2 2" xfId="12868" xr:uid="{D6507C9B-EC67-4664-BDE7-27918561C5FB}"/>
    <cellStyle name="40% - Dekorfärg4 4 3 3 2_AAL 2014-06" xfId="45117" xr:uid="{E53EC534-BB7B-469A-98AB-FBE7EAA3E917}"/>
    <cellStyle name="40% - Dekorfärg4 4 3 3 3" xfId="12869" xr:uid="{D4F8C2C2-267B-4FDD-94D4-BE0BEE8BBFFF}"/>
    <cellStyle name="40% - Dekorfärg4 4 3 3_121231-130331" xfId="12870" xr:uid="{3B0EA3DC-F1D6-406F-BBD2-594A9EBDBACD}"/>
    <cellStyle name="40% - Dekorfärg4 4 3 4" xfId="12871" xr:uid="{86FACBCB-C9C7-4B83-951E-8E44DD602133}"/>
    <cellStyle name="40% - Dekorfärg4 4 3 4 2" xfId="12872" xr:uid="{2A069D1A-E971-4E2D-B538-70E0D097D8BA}"/>
    <cellStyle name="40% - Dekorfärg4 4 3 4_AAL 2014-06" xfId="45118" xr:uid="{33A683B5-E40E-4916-86B9-8306E0DD8AA6}"/>
    <cellStyle name="40% - Dekorfärg4 4 3 5" xfId="12873" xr:uid="{46CD7C84-65D3-4ECA-871C-26A475B06117}"/>
    <cellStyle name="40% - Dekorfärg4 4 3 5 2" xfId="12874" xr:uid="{03CF7553-39EE-46D0-8D84-13099BCB40B8}"/>
    <cellStyle name="40% - Dekorfärg4 4 3 5_AAL 2014-06" xfId="45119" xr:uid="{BDA4C417-52F1-4B7A-B9C7-190DD8C2DEA0}"/>
    <cellStyle name="40% - Dekorfärg4 4 3 6" xfId="32244" xr:uid="{765EF7BE-63D3-471B-9F82-216BC6580016}"/>
    <cellStyle name="40% - Dekorfärg4 4 3 7" xfId="35194" xr:uid="{214CD746-6A32-4063-92C9-F4DA6CDC962D}"/>
    <cellStyle name="40% - Dekorfärg4 4 3 8" xfId="39403" xr:uid="{1731BAB0-79CB-468D-9B65-11784C459751}"/>
    <cellStyle name="40% - Dekorfärg4 4 3_121231-130331" xfId="12875" xr:uid="{84CC63E0-E8C6-4909-B99D-1F1F74A89772}"/>
    <cellStyle name="40% - Dekorfärg4 4 4" xfId="12876" xr:uid="{778425ED-92EB-4896-B958-78FB3366CD8B}"/>
    <cellStyle name="40% - Dekorfärg4 4 4 2" xfId="12877" xr:uid="{A78F19F6-E0E1-4EFC-9350-B739DF15492C}"/>
    <cellStyle name="40% - Dekorfärg4 4 4 2 2" xfId="12878" xr:uid="{CEA20625-053E-48E7-A50D-290F1D05FBEE}"/>
    <cellStyle name="40% - Dekorfärg4 4 4 2 2 2" xfId="12879" xr:uid="{A5B3B8B7-6C1E-4585-86FF-F1F9E7687500}"/>
    <cellStyle name="40% - Dekorfärg4 4 4 2 2_AAL 2014-06" xfId="45120" xr:uid="{457C7461-A28F-4DF6-A20B-B5F48087D632}"/>
    <cellStyle name="40% - Dekorfärg4 4 4 2 3" xfId="12880" xr:uid="{E64A8C41-5E13-4969-B423-3AD7D997F106}"/>
    <cellStyle name="40% - Dekorfärg4 4 4 2_121231-130331" xfId="12881" xr:uid="{76391524-3748-4F8D-91F8-7A3B28A8478F}"/>
    <cellStyle name="40% - Dekorfärg4 4 4 3" xfId="12882" xr:uid="{81DABA20-7EDB-40F3-9E86-1ADB0D902705}"/>
    <cellStyle name="40% - Dekorfärg4 4 4 3 2" xfId="12883" xr:uid="{F2FEB348-0F36-45A7-B0EE-23532199D1DC}"/>
    <cellStyle name="40% - Dekorfärg4 4 4 3_AAL 2014-06" xfId="45121" xr:uid="{34EC3FF5-33AC-4996-8DA7-DE7D968C48FC}"/>
    <cellStyle name="40% - Dekorfärg4 4 4 4" xfId="12884" xr:uid="{DD613007-8110-45EE-8DA2-7C1D2EF26816}"/>
    <cellStyle name="40% - Dekorfärg4 4 4_121231-130331" xfId="12885" xr:uid="{6B148554-05A7-43ED-872F-938654726C87}"/>
    <cellStyle name="40% - Dekorfärg4 4 5" xfId="12886" xr:uid="{F6DD59E6-DFC0-41F2-A2C7-1C562BD86DA5}"/>
    <cellStyle name="40% - Dekorfärg4 4 5 2" xfId="12887" xr:uid="{EC03F170-5148-4C8E-8736-732914F5CDCC}"/>
    <cellStyle name="40% - Dekorfärg4 4 5 2 2" xfId="12888" xr:uid="{0D48D069-5B08-4FB6-94B5-CC0A0E891B49}"/>
    <cellStyle name="40% - Dekorfärg4 4 5 2_AAL 2014-06" xfId="45122" xr:uid="{DDBC3D0C-2D67-4EB3-910E-67F8311F6B2B}"/>
    <cellStyle name="40% - Dekorfärg4 4 5 3" xfId="12889" xr:uid="{C947C769-CEDF-4D5C-8C0D-C2443824635A}"/>
    <cellStyle name="40% - Dekorfärg4 4 5_121231-130331" xfId="12890" xr:uid="{37B85F4F-F416-4765-95F6-7D5F147F8C8F}"/>
    <cellStyle name="40% - Dekorfärg4 4 6" xfId="12891" xr:uid="{EF762784-9FF2-4D5A-8FB8-CD1D1603EDB6}"/>
    <cellStyle name="40% - Dekorfärg4 4 6 2" xfId="12892" xr:uid="{351419F2-5E35-4DFE-A4DF-8D46CD86AA6B}"/>
    <cellStyle name="40% - Dekorfärg4 4 6 3" xfId="12893" xr:uid="{1BE4E24A-554D-4077-9E46-61F95422EADD}"/>
    <cellStyle name="40% - Dekorfärg4 4 6_AAL 2014-06" xfId="45123" xr:uid="{6DF76446-6A66-4627-826B-4ACB44D0E481}"/>
    <cellStyle name="40% - Dekorfärg4 4 7" xfId="12894" xr:uid="{4D84D657-8857-4382-B9A2-41BF863E26FF}"/>
    <cellStyle name="40% - Dekorfärg4 4 7 2" xfId="12895" xr:uid="{F5A4AD96-05DD-4421-B321-7AD980773796}"/>
    <cellStyle name="40% - Dekorfärg4 4 7 3" xfId="12896" xr:uid="{12829852-5446-4977-AF4E-B5728388584B}"/>
    <cellStyle name="40% - Dekorfärg4 4 7_AAL 2014-06" xfId="45124" xr:uid="{883D6E5D-F90E-4BEE-956A-F41E0E6C828F}"/>
    <cellStyle name="40% - Dekorfärg4 4 8" xfId="12897" xr:uid="{8B7570BC-84F5-425C-8F85-38891B744253}"/>
    <cellStyle name="40% - Dekorfärg4 4 9" xfId="12898" xr:uid="{1F027F0D-4E71-4217-A282-B627D344DA33}"/>
    <cellStyle name="40% - Dekorfärg4 4_3. Loans" xfId="12899" xr:uid="{93903212-FADB-434C-80BF-D3F2F861BE38}"/>
    <cellStyle name="40% - Dekorfärg4 40" xfId="12900" xr:uid="{E78686BD-F999-47FF-AB07-D5E78B2086B6}"/>
    <cellStyle name="40% - Dekorfärg4 40 2" xfId="12901" xr:uid="{4DCC164D-85A6-4B41-B966-0CB395425CA6}"/>
    <cellStyle name="40% - Dekorfärg4 40 3" xfId="12902" xr:uid="{CC52AE48-7B7C-4D4D-BC04-1B55889386C1}"/>
    <cellStyle name="40% - Dekorfärg4 40_AAL 2014-06" xfId="45125" xr:uid="{16CCC2F6-B7DC-4B8E-9A5D-B5895F8A195B}"/>
    <cellStyle name="40% - Dekorfärg4 41" xfId="12903" xr:uid="{F76E426D-6BC6-4CD0-B747-F10A4AE815BF}"/>
    <cellStyle name="40% - Dekorfärg4 41 2" xfId="12904" xr:uid="{FAC4B811-B3A1-494E-9FB7-63A53DE44503}"/>
    <cellStyle name="40% - Dekorfärg4 41 3" xfId="12905" xr:uid="{D93ED27F-ADCD-48E8-A78A-EB0A5C9A901B}"/>
    <cellStyle name="40% - Dekorfärg4 41_AAL 2014-06" xfId="45126" xr:uid="{56472509-ED22-43E9-BDCB-5A7F84D3F4AD}"/>
    <cellStyle name="40% - Dekorfärg4 42" xfId="12906" xr:uid="{82A015C6-8A9A-4C29-9531-552818DADF95}"/>
    <cellStyle name="40% - Dekorfärg4 42 2" xfId="12907" xr:uid="{523D7AAD-CBC8-4B3A-93AC-E5B38F976277}"/>
    <cellStyle name="40% - Dekorfärg4 42 3" xfId="12908" xr:uid="{D26DA20B-B605-4EEA-8E5D-876F0B4C1A42}"/>
    <cellStyle name="40% - Dekorfärg4 42_AAL 2014-06" xfId="45127" xr:uid="{D57BE225-7C3B-41FD-A526-FB65F30858F2}"/>
    <cellStyle name="40% - Dekorfärg4 43" xfId="12909" xr:uid="{D21C4153-B9FC-436B-BEA9-250BD212F56D}"/>
    <cellStyle name="40% - Dekorfärg4 43 2" xfId="12910" xr:uid="{4A0FB9AD-F32D-44C8-9EF6-3C7DC5129174}"/>
    <cellStyle name="40% - Dekorfärg4 43 3" xfId="12911" xr:uid="{F7129230-ABAC-42C3-ACBF-9C81CFB0B2D6}"/>
    <cellStyle name="40% - Dekorfärg4 43_AAL 2014-06" xfId="45128" xr:uid="{9AE46C15-F27E-425F-A285-80A8D64E02E6}"/>
    <cellStyle name="40% - Dekorfärg4 44" xfId="12912" xr:uid="{ED8AFF55-E5EA-4217-8CBC-D883BE1B6B8C}"/>
    <cellStyle name="40% - Dekorfärg4 44 2" xfId="12913" xr:uid="{70BE3A6E-6494-40F8-8AAA-F8EA06A177C2}"/>
    <cellStyle name="40% - Dekorfärg4 44 3" xfId="12914" xr:uid="{41290859-8188-454A-8777-6050A0EDDB3B}"/>
    <cellStyle name="40% - Dekorfärg4 44_AAL 2014-06" xfId="45129" xr:uid="{776902E1-47E6-4252-A1B2-1A540C8A41EB}"/>
    <cellStyle name="40% - Dekorfärg4 45" xfId="12915" xr:uid="{EE938B3B-3696-4F6D-A52B-BB7D11D78E3B}"/>
    <cellStyle name="40% - Dekorfärg4 45 2" xfId="12916" xr:uid="{779E4C44-239A-44BC-BDD5-A3A657C9AFEB}"/>
    <cellStyle name="40% - Dekorfärg4 45 3" xfId="12917" xr:uid="{B0EA6679-4E7F-43F5-82F8-D3EF019957D3}"/>
    <cellStyle name="40% - Dekorfärg4 45_AAL 2014-06" xfId="45130" xr:uid="{15C75E7D-EBF6-42DB-ABBF-DFEDC3EC37A7}"/>
    <cellStyle name="40% - Dekorfärg4 46" xfId="12918" xr:uid="{12E69EA7-745A-4033-B22E-BDCF48B52D9A}"/>
    <cellStyle name="40% - Dekorfärg4 46 2" xfId="12919" xr:uid="{552E1EA1-9FAA-43F8-9755-5A1108ED04A7}"/>
    <cellStyle name="40% - Dekorfärg4 46 3" xfId="12920" xr:uid="{29025840-6529-4308-BA40-5568695A7FBD}"/>
    <cellStyle name="40% - Dekorfärg4 46_AAL 2014-06" xfId="45131" xr:uid="{31CBAF5A-89A2-416D-8F92-B5B881B8023A}"/>
    <cellStyle name="40% - Dekorfärg4 47" xfId="12921" xr:uid="{0534F9D4-D0A3-4174-87D6-AD4651F3D4CC}"/>
    <cellStyle name="40% - Dekorfärg4 47 2" xfId="12922" xr:uid="{E7BAFE09-9900-4B8C-A366-5C1C1E10B26A}"/>
    <cellStyle name="40% - Dekorfärg4 47 3" xfId="12923" xr:uid="{A286B8F6-FF30-492F-BE1E-BF443CA1D7A1}"/>
    <cellStyle name="40% - Dekorfärg4 47_AAL 2014-06" xfId="45132" xr:uid="{1CEEECB0-0315-4103-B687-48A9E1997727}"/>
    <cellStyle name="40% - Dekorfärg4 48" xfId="12924" xr:uid="{4CBC3ABA-A6AE-41D3-9D54-435F6652E1C2}"/>
    <cellStyle name="40% - Dekorfärg4 48 2" xfId="12925" xr:uid="{0CFD305A-34F4-410C-9D9F-5A0496E15577}"/>
    <cellStyle name="40% - Dekorfärg4 48 3" xfId="12926" xr:uid="{182E0BE0-55D1-4312-8E30-CEB8670CA4D9}"/>
    <cellStyle name="40% - Dekorfärg4 48_AAL 2014-06" xfId="45133" xr:uid="{08956B15-E481-40DC-A158-1BAC54BD55AE}"/>
    <cellStyle name="40% - Dekorfärg4 49" xfId="12927" xr:uid="{3EB438DD-B520-4A70-9BF9-FDD89BB91820}"/>
    <cellStyle name="40% - Dekorfärg4 49 2" xfId="12928" xr:uid="{713D3C34-FC66-467C-B4ED-0F490FEC8AB1}"/>
    <cellStyle name="40% - Dekorfärg4 49 3" xfId="12929" xr:uid="{D044488A-1AB8-4DFC-8DE1-D111F847EB26}"/>
    <cellStyle name="40% - Dekorfärg4 49_EQL_AAL" xfId="31372" xr:uid="{29777A27-0B2B-428F-9DC2-2CAFA272FC19}"/>
    <cellStyle name="40% - Dekorfärg4 5" xfId="12930" xr:uid="{CF0F7AB1-C929-4A4A-AB61-6DE3B0056776}"/>
    <cellStyle name="40% - Dekorfärg4 5 10" xfId="35195" xr:uid="{7B1A7301-05D2-4156-A069-381FE0189E5B}"/>
    <cellStyle name="40% - Dekorfärg4 5 2" xfId="12931" xr:uid="{CCFD5C49-E61B-4A1D-9AB2-38E86612A67E}"/>
    <cellStyle name="40% - Dekorfärg4 5 2 2" xfId="12932" xr:uid="{8453C3BA-CD68-4EB4-89D7-12056EF29EE6}"/>
    <cellStyle name="40% - Dekorfärg4 5 2 2 2" xfId="12933" xr:uid="{13E8D5F4-2D18-44CE-9F7B-F174519D238D}"/>
    <cellStyle name="40% - Dekorfärg4 5 2 2 2 2" xfId="12934" xr:uid="{90DD7A2F-3120-4D5D-81F4-2B9B55BEBBFC}"/>
    <cellStyle name="40% - Dekorfärg4 5 2 2 2_AAL 2014-06" xfId="45134" xr:uid="{F92212C0-0CAE-4ECE-980E-3F6111E91E69}"/>
    <cellStyle name="40% - Dekorfärg4 5 2 2 3" xfId="12935" xr:uid="{BE3D1ED5-9E0F-48AA-B4AB-117ED356BF50}"/>
    <cellStyle name="40% - Dekorfärg4 5 2 2_121231-130331" xfId="12936" xr:uid="{F3C041F3-19E4-4F62-ABA3-E22832B5202F}"/>
    <cellStyle name="40% - Dekorfärg4 5 2 3" xfId="12937" xr:uid="{273669BB-2707-4708-9B2C-FF71C8040D66}"/>
    <cellStyle name="40% - Dekorfärg4 5 2 3 2" xfId="12938" xr:uid="{7A9AA983-37B1-4E87-97E2-164DAC5AB85F}"/>
    <cellStyle name="40% - Dekorfärg4 5 2 3 2 2" xfId="12939" xr:uid="{D22B1613-E515-4891-92DB-2EF186B74C3A}"/>
    <cellStyle name="40% - Dekorfärg4 5 2 3 2_AAL 2014-06" xfId="45135" xr:uid="{5A6DB683-B69B-4087-9EB8-CD976CC4A3CD}"/>
    <cellStyle name="40% - Dekorfärg4 5 2 3 3" xfId="12940" xr:uid="{0E90DE37-036B-44B0-8869-9DC613C5B6BC}"/>
    <cellStyle name="40% - Dekorfärg4 5 2 3_121231-130331" xfId="12941" xr:uid="{93191B0A-E968-4A41-A0AA-960BDA54CF32}"/>
    <cellStyle name="40% - Dekorfärg4 5 2 4" xfId="12942" xr:uid="{517D8A24-B861-4AC3-9EAC-C5D09D61DA0A}"/>
    <cellStyle name="40% - Dekorfärg4 5 2 4 2" xfId="12943" xr:uid="{D23C24F8-1E61-487A-8B2C-0DE0EE407300}"/>
    <cellStyle name="40% - Dekorfärg4 5 2 4_AAL 2014-06" xfId="45136" xr:uid="{F7ADD94C-E101-445A-8966-F46D581C6432}"/>
    <cellStyle name="40% - Dekorfärg4 5 2 5" xfId="12944" xr:uid="{CE6C917F-9100-4B09-BED4-147CA8CE6D3B}"/>
    <cellStyle name="40% - Dekorfärg4 5 2 5 2" xfId="12945" xr:uid="{18A9F671-2FE7-4CB9-804D-C647A4250234}"/>
    <cellStyle name="40% - Dekorfärg4 5 2 5_AAL 2014-06" xfId="45137" xr:uid="{57265854-907C-49C7-B5BC-67685D7691DE}"/>
    <cellStyle name="40% - Dekorfärg4 5 2 6" xfId="32245" xr:uid="{7154D799-0EDE-4201-A168-54BCF869C6FD}"/>
    <cellStyle name="40% - Dekorfärg4 5 2 7" xfId="35196" xr:uid="{024F9E87-F5CD-4812-80AB-39CC56F400F1}"/>
    <cellStyle name="40% - Dekorfärg4 5 2 8" xfId="39402" xr:uid="{D056EDE4-E02D-44BA-9E0E-F8DDDA4E7EB5}"/>
    <cellStyle name="40% - Dekorfärg4 5 2_121231-130331" xfId="12946" xr:uid="{AB5F2E6C-86EA-46A5-B22F-3BC06ED18D47}"/>
    <cellStyle name="40% - Dekorfärg4 5 3" xfId="12947" xr:uid="{B78F2B7B-C621-46D3-B7FD-365348251836}"/>
    <cellStyle name="40% - Dekorfärg4 5 3 2" xfId="12948" xr:uid="{F1572E65-1DCE-46E1-8B87-76970AA8F210}"/>
    <cellStyle name="40% - Dekorfärg4 5 3 2 2" xfId="12949" xr:uid="{C212532D-B65A-4D7D-8588-D6445B07818A}"/>
    <cellStyle name="40% - Dekorfärg4 5 3 2 2 2" xfId="12950" xr:uid="{9365748D-484B-441B-8118-93B4BB3D9167}"/>
    <cellStyle name="40% - Dekorfärg4 5 3 2 2_AAL 2014-06" xfId="45138" xr:uid="{8B56A7AD-EF55-4EC1-903E-EA5769DD9E31}"/>
    <cellStyle name="40% - Dekorfärg4 5 3 2 3" xfId="12951" xr:uid="{BE2FE8D7-BD98-4323-BE23-F27E9235B101}"/>
    <cellStyle name="40% - Dekorfärg4 5 3 2_121231-130331" xfId="12952" xr:uid="{004A1078-F4FF-47EC-AC02-796FFBA02901}"/>
    <cellStyle name="40% - Dekorfärg4 5 3 3" xfId="12953" xr:uid="{87BF61E2-1FCC-432A-82E2-9967F7C8B7FE}"/>
    <cellStyle name="40% - Dekorfärg4 5 3 3 2" xfId="12954" xr:uid="{C7B2E40F-E2DE-4A93-A8FA-2597B69D9446}"/>
    <cellStyle name="40% - Dekorfärg4 5 3 3_AAL 2014-06" xfId="45139" xr:uid="{2160B6FE-88FB-4E5F-B98F-D4C6EB4A1DED}"/>
    <cellStyle name="40% - Dekorfärg4 5 3 4" xfId="12955" xr:uid="{685A4F92-4F36-42F3-B7FC-39A97A4F55E2}"/>
    <cellStyle name="40% - Dekorfärg4 5 3_121231-130331" xfId="12956" xr:uid="{0AD355DC-CF43-44E8-8B6D-521379B111B2}"/>
    <cellStyle name="40% - Dekorfärg4 5 4" xfId="12957" xr:uid="{09924558-E648-47D7-B2B0-8FA6E5AAE48A}"/>
    <cellStyle name="40% - Dekorfärg4 5 4 2" xfId="12958" xr:uid="{E35C628C-3ADA-4A7E-A612-7006E457AD75}"/>
    <cellStyle name="40% - Dekorfärg4 5 4 2 2" xfId="12959" xr:uid="{19C83493-5C24-4B27-A155-06E64F994355}"/>
    <cellStyle name="40% - Dekorfärg4 5 4 2_AAL 2014-06" xfId="45140" xr:uid="{1E3B32EB-5A0D-4DFF-847C-0DF1F18ED3E3}"/>
    <cellStyle name="40% - Dekorfärg4 5 4 3" xfId="12960" xr:uid="{217C03A7-FC5F-464B-9F53-6E1C97EDD7C0}"/>
    <cellStyle name="40% - Dekorfärg4 5 4_121231-130331" xfId="12961" xr:uid="{36A26A8E-8EF6-46D8-8F60-3A1040D6A508}"/>
    <cellStyle name="40% - Dekorfärg4 5 5" xfId="12962" xr:uid="{DBA65551-C521-4145-9AA9-69263AAD0145}"/>
    <cellStyle name="40% - Dekorfärg4 5 5 2" xfId="12963" xr:uid="{A98AC23A-4D81-4B62-8B27-7DE74CA8CE41}"/>
    <cellStyle name="40% - Dekorfärg4 5 5 3" xfId="12964" xr:uid="{85846266-8C51-49FC-BF3C-8B50DBE24FC8}"/>
    <cellStyle name="40% - Dekorfärg4 5 5_AAL 2014-06" xfId="45141" xr:uid="{1EB54542-32ED-41D8-8DCF-B3010C1FBFE9}"/>
    <cellStyle name="40% - Dekorfärg4 5 6" xfId="12965" xr:uid="{B599760D-A89A-4DD4-B809-6378AA3CBCD5}"/>
    <cellStyle name="40% - Dekorfärg4 5 6 2" xfId="12966" xr:uid="{34913481-06A0-4EED-8354-080018098AB4}"/>
    <cellStyle name="40% - Dekorfärg4 5 6 3" xfId="12967" xr:uid="{82DABBCE-9118-478E-8BB0-B9BDB79C7F2A}"/>
    <cellStyle name="40% - Dekorfärg4 5 6_AAL 2014-06" xfId="45142" xr:uid="{BF5FFA6A-6BE0-406A-80DC-7004426FC9A6}"/>
    <cellStyle name="40% - Dekorfärg4 5 7" xfId="12968" xr:uid="{0330AF21-6CA5-460B-B991-8595F425445C}"/>
    <cellStyle name="40% - Dekorfärg4 5 7 2" xfId="12969" xr:uid="{C94CC382-6867-4971-B589-1F293A35EC86}"/>
    <cellStyle name="40% - Dekorfärg4 5 7 3" xfId="12970" xr:uid="{5F5C06D6-ABAC-4A5F-8DE3-6D07F3C43D73}"/>
    <cellStyle name="40% - Dekorfärg4 5 7_EQL_AAL" xfId="31373" xr:uid="{642D776A-F3A7-45B4-8609-75B0208D2EF8}"/>
    <cellStyle name="40% - Dekorfärg4 5 8" xfId="12971" xr:uid="{F4916ABC-16D6-4759-A03F-826E1434B455}"/>
    <cellStyle name="40% - Dekorfärg4 5 9" xfId="12972" xr:uid="{1A984AD6-4980-430A-9394-0702119CFCA5}"/>
    <cellStyle name="40% - Dekorfärg4 5_121231-130331" xfId="12973" xr:uid="{717345AA-C370-420A-8725-312C159783B5}"/>
    <cellStyle name="40% - Dekorfärg4 50" xfId="12974" xr:uid="{E7317CB4-FDF7-485E-9B37-06FD3F2040E2}"/>
    <cellStyle name="40% - Dekorfärg4 50 2" xfId="12975" xr:uid="{BD163781-CBD2-4811-80AD-3547301A5336}"/>
    <cellStyle name="40% - Dekorfärg4 50 3" xfId="12976" xr:uid="{27F275CC-1073-4BF5-BA3F-68794527210C}"/>
    <cellStyle name="40% - Dekorfärg4 50_EQL_AAL" xfId="31374" xr:uid="{68529B91-86B3-4EFA-9196-2C194A852EFA}"/>
    <cellStyle name="40% - Dekorfärg4 51" xfId="12977" xr:uid="{5C75A9CA-7D36-41D3-87B3-624820D1CC96}"/>
    <cellStyle name="40% - Dekorfärg4 51 2" xfId="12978" xr:uid="{CABC7FF8-4644-4381-9F04-03A51FA73E62}"/>
    <cellStyle name="40% - Dekorfärg4 51 3" xfId="12979" xr:uid="{366D046E-2E2E-41AB-BF7D-9AB3B519E47F}"/>
    <cellStyle name="40% - Dekorfärg4 51_EQL_AAL" xfId="31375" xr:uid="{45F2C0B2-8C47-4B50-96B7-DA78E017FB10}"/>
    <cellStyle name="40% - Dekorfärg4 52" xfId="12980" xr:uid="{D2F30E54-8791-4442-88A0-64591FD4A6B0}"/>
    <cellStyle name="40% - Dekorfärg4 52 2" xfId="12981" xr:uid="{DE2BDA9F-A4BD-4795-8B8C-6BD403A6A1CB}"/>
    <cellStyle name="40% - Dekorfärg4 52 3" xfId="12982" xr:uid="{01000717-AF47-4D98-9112-A83814AA7F23}"/>
    <cellStyle name="40% - Dekorfärg4 52_EQL_AAL" xfId="31376" xr:uid="{F1B6CC9E-383F-4CE2-9E6A-E80A689B5B39}"/>
    <cellStyle name="40% - Dekorfärg4 53" xfId="12983" xr:uid="{F1A28890-5551-4852-911A-F0719E2EDE05}"/>
    <cellStyle name="40% - Dekorfärg4 53 2" xfId="12984" xr:uid="{20A3035D-DE99-4066-A979-8233D9B1C4E7}"/>
    <cellStyle name="40% - Dekorfärg4 53 3" xfId="12985" xr:uid="{2A18F942-DF50-4DB1-9FE1-F383BED0A492}"/>
    <cellStyle name="40% - Dekorfärg4 53_EQL_AAL" xfId="31377" xr:uid="{1E96A350-2F16-48A2-82DF-BE34D9229481}"/>
    <cellStyle name="40% - Dekorfärg4 54" xfId="12986" xr:uid="{9E154A17-4F2C-4EE3-896C-51711ABBA11D}"/>
    <cellStyle name="40% - Dekorfärg4 54 2" xfId="12987" xr:uid="{6159A076-2223-4E34-8A97-0B799C5A1A05}"/>
    <cellStyle name="40% - Dekorfärg4 54 3" xfId="12988" xr:uid="{8A7B5E28-4A4A-4930-97E7-30376F6BB21F}"/>
    <cellStyle name="40% - Dekorfärg4 54_EQL_AAL" xfId="31378" xr:uid="{DD75EEA6-2F10-4287-A5A9-813A0DE67B85}"/>
    <cellStyle name="40% - Dekorfärg4 55" xfId="12989" xr:uid="{5BA35DB8-914C-4FF9-A2D2-123F825C571D}"/>
    <cellStyle name="40% - Dekorfärg4 55 2" xfId="12990" xr:uid="{98AA0737-7460-47B8-AD1E-D6A27EF0D992}"/>
    <cellStyle name="40% - Dekorfärg4 55 3" xfId="12991" xr:uid="{8041B8D9-6F08-42CA-B940-28601081360A}"/>
    <cellStyle name="40% - Dekorfärg4 55_EQL_AAL" xfId="31379" xr:uid="{51CC5C6E-B41A-455F-A7FE-DBE528EFF344}"/>
    <cellStyle name="40% - Dekorfärg4 56" xfId="12992" xr:uid="{42842D3F-8438-41BF-882B-7FED4F4BDB1A}"/>
    <cellStyle name="40% - Dekorfärg4 56 2" xfId="12993" xr:uid="{DA1D501E-0BD2-4523-BF26-9CEE39BDDE5C}"/>
    <cellStyle name="40% - Dekorfärg4 56 3" xfId="12994" xr:uid="{5EEE154D-87CE-4857-9902-8AFCAB04FAFA}"/>
    <cellStyle name="40% - Dekorfärg4 56_EQL_AAL" xfId="31380" xr:uid="{A6626625-6588-49D8-A17F-8429D1E25AAC}"/>
    <cellStyle name="40% - Dekorfärg4 57" xfId="12995" xr:uid="{44CAA6AF-51E7-411B-BB14-56CBECFAC165}"/>
    <cellStyle name="40% - Dekorfärg4 57 2" xfId="12996" xr:uid="{D6A59854-C743-43F4-A236-6B8B6521722E}"/>
    <cellStyle name="40% - Dekorfärg4 57 3" xfId="12997" xr:uid="{D0E070F4-4183-42EA-BCBE-14523FA29558}"/>
    <cellStyle name="40% - Dekorfärg4 57_EQL_AAL" xfId="31381" xr:uid="{2595A2E4-DFBC-4322-A8F8-3BD4F19906F9}"/>
    <cellStyle name="40% - Dekorfärg4 58" xfId="12998" xr:uid="{3EBAD773-2FC8-4BF9-9E87-8B7B8A182F81}"/>
    <cellStyle name="40% - Dekorfärg4 58 2" xfId="12999" xr:uid="{43BD9A08-EB37-4BD8-AE37-D2875FDA9CD8}"/>
    <cellStyle name="40% - Dekorfärg4 58 3" xfId="13000" xr:uid="{822C9482-1398-4989-8A4B-244B3F1E1238}"/>
    <cellStyle name="40% - Dekorfärg4 58_EQL_AAL" xfId="31382" xr:uid="{0F9B950E-4487-4A65-B841-E6095D9C8A21}"/>
    <cellStyle name="40% - Dekorfärg4 59" xfId="13001" xr:uid="{28205B10-AA52-4060-9D65-AF4D4F0B5C6C}"/>
    <cellStyle name="40% - Dekorfärg4 59 2" xfId="13002" xr:uid="{00A0A3F2-1519-40A9-93FA-830906A1AC44}"/>
    <cellStyle name="40% - Dekorfärg4 59 3" xfId="13003" xr:uid="{36809B5C-9ABD-4CAF-8A7B-4435609A64D8}"/>
    <cellStyle name="40% - Dekorfärg4 59_EQL_AAL" xfId="31383" xr:uid="{39F13AD5-9D31-4B23-8DB5-03AAFA7F8128}"/>
    <cellStyle name="40% - Dekorfärg4 6" xfId="13004" xr:uid="{6E60A0A4-9603-41AB-A2C6-6EF945524B3B}"/>
    <cellStyle name="40% - Dekorfärg4 6 10" xfId="35197" xr:uid="{5A702C84-244D-495C-8599-F02DFB3DFD1F}"/>
    <cellStyle name="40% - Dekorfärg4 6 2" xfId="13005" xr:uid="{859C9CCA-0150-49E4-BC04-FDB147024852}"/>
    <cellStyle name="40% - Dekorfärg4 6 2 2" xfId="13006" xr:uid="{8E4550F7-7282-4161-A202-9B735F278F87}"/>
    <cellStyle name="40% - Dekorfärg4 6 2 2 2" xfId="13007" xr:uid="{B656B11F-B278-4905-89A7-566B870FF8BB}"/>
    <cellStyle name="40% - Dekorfärg4 6 2 2 2 2" xfId="13008" xr:uid="{753692FF-2668-4ECB-BFCB-5F4AF88D974D}"/>
    <cellStyle name="40% - Dekorfärg4 6 2 2 2_AAL 2014-06" xfId="45143" xr:uid="{F2E57883-1B3E-4985-B991-29DE7B5DD072}"/>
    <cellStyle name="40% - Dekorfärg4 6 2 2 3" xfId="13009" xr:uid="{93D081B1-9059-4A3D-9831-3395214FFDDE}"/>
    <cellStyle name="40% - Dekorfärg4 6 2 2_121231-130331" xfId="13010" xr:uid="{100A64F8-2E60-4546-A9AD-9F74478B61F0}"/>
    <cellStyle name="40% - Dekorfärg4 6 2 3" xfId="13011" xr:uid="{8986D6D5-96BA-4D12-9D5F-BF1A30E9E891}"/>
    <cellStyle name="40% - Dekorfärg4 6 2 3 2" xfId="13012" xr:uid="{4DFCD77E-591C-4320-B1BE-4565D717FFFE}"/>
    <cellStyle name="40% - Dekorfärg4 6 2 3 2 2" xfId="13013" xr:uid="{2F946528-5C41-43BB-964B-AAB0DBDE7DC7}"/>
    <cellStyle name="40% - Dekorfärg4 6 2 3 2_AAL 2014-06" xfId="45144" xr:uid="{29F1DFE9-ACB4-46FE-B227-9BBFC9211A54}"/>
    <cellStyle name="40% - Dekorfärg4 6 2 3 3" xfId="13014" xr:uid="{1D29C7E6-E225-40DD-9F19-A102A392731D}"/>
    <cellStyle name="40% - Dekorfärg4 6 2 3_121231-130331" xfId="13015" xr:uid="{9E699139-2FEE-4B5B-ABF4-51A2FFE01326}"/>
    <cellStyle name="40% - Dekorfärg4 6 2 4" xfId="13016" xr:uid="{6203AFDE-3677-4655-84F7-BEAD289A3CA9}"/>
    <cellStyle name="40% - Dekorfärg4 6 2 4 2" xfId="13017" xr:uid="{6519E6C8-CB58-4D4F-837B-3CFCA601F513}"/>
    <cellStyle name="40% - Dekorfärg4 6 2 4_AAL 2014-06" xfId="45145" xr:uid="{099DD91C-1484-4051-87F0-78D4243B1196}"/>
    <cellStyle name="40% - Dekorfärg4 6 2 5" xfId="13018" xr:uid="{B6742214-2097-4455-8AFE-2EF515712C33}"/>
    <cellStyle name="40% - Dekorfärg4 6 2 5 2" xfId="13019" xr:uid="{D9630DDC-7605-48F2-9910-9D0153C95AC7}"/>
    <cellStyle name="40% - Dekorfärg4 6 2 5_AAL 2014-06" xfId="45146" xr:uid="{811E6BC8-6A79-4C22-A6ED-EE4EE0EC1F59}"/>
    <cellStyle name="40% - Dekorfärg4 6 2 6" xfId="32246" xr:uid="{B9C727A6-E837-45F4-BF1A-0167D1470E68}"/>
    <cellStyle name="40% - Dekorfärg4 6 2 7" xfId="35198" xr:uid="{CD828186-26A1-4E8C-8CA2-C2B0BF02292E}"/>
    <cellStyle name="40% - Dekorfärg4 6 2 8" xfId="39401" xr:uid="{DE6CED5F-D706-47FB-A1F4-DB70FC477ECE}"/>
    <cellStyle name="40% - Dekorfärg4 6 2_121231-130331" xfId="13020" xr:uid="{C2F01E76-553C-44D5-9F20-D87733F4DAEC}"/>
    <cellStyle name="40% - Dekorfärg4 6 3" xfId="13021" xr:uid="{598EFA5E-10D3-437D-BE74-C126EA87E4CE}"/>
    <cellStyle name="40% - Dekorfärg4 6 3 2" xfId="13022" xr:uid="{98C7D6BE-68E6-4529-8E72-3DA3BBD8AF66}"/>
    <cellStyle name="40% - Dekorfärg4 6 3 2 2" xfId="13023" xr:uid="{66BA5982-3542-461F-8E9A-706C6D3CFC55}"/>
    <cellStyle name="40% - Dekorfärg4 6 3 2 2 2" xfId="13024" xr:uid="{DAEB4416-155E-472D-9560-91F73FFD6566}"/>
    <cellStyle name="40% - Dekorfärg4 6 3 2 2_AAL 2014-06" xfId="45147" xr:uid="{C2F0981E-C563-4DC0-9EDA-D87CD9FDDC58}"/>
    <cellStyle name="40% - Dekorfärg4 6 3 2 3" xfId="13025" xr:uid="{4CC3BB3A-52B8-4154-BD18-3B9438A4BEAC}"/>
    <cellStyle name="40% - Dekorfärg4 6 3 2_121231-130331" xfId="13026" xr:uid="{08A16C91-0447-4011-8F04-FC7A9DD742E2}"/>
    <cellStyle name="40% - Dekorfärg4 6 3 3" xfId="13027" xr:uid="{307242B4-4271-4A86-95D5-FFF7189EBA56}"/>
    <cellStyle name="40% - Dekorfärg4 6 3 3 2" xfId="13028" xr:uid="{73CAD1F8-B88B-4CB2-A705-E9D37B304727}"/>
    <cellStyle name="40% - Dekorfärg4 6 3 3_AAL 2014-06" xfId="45148" xr:uid="{8F50C7CA-BFD9-406F-A7A6-692B160370E4}"/>
    <cellStyle name="40% - Dekorfärg4 6 3 4" xfId="13029" xr:uid="{E54FD81A-F404-4A1A-ADE1-6134A81C7197}"/>
    <cellStyle name="40% - Dekorfärg4 6 3_121231-130331" xfId="13030" xr:uid="{4FDE1DC3-C337-4940-B7D0-1B4F19A757E5}"/>
    <cellStyle name="40% - Dekorfärg4 6 4" xfId="13031" xr:uid="{8486CD5A-D11F-4B3F-BF91-70AD6BF025F7}"/>
    <cellStyle name="40% - Dekorfärg4 6 4 2" xfId="13032" xr:uid="{C8BB238D-2160-4AD6-A99C-BD351DDECC9E}"/>
    <cellStyle name="40% - Dekorfärg4 6 4 2 2" xfId="13033" xr:uid="{E0CDDA47-E284-4F56-B6A1-427CD7680610}"/>
    <cellStyle name="40% - Dekorfärg4 6 4 2_AAL 2014-06" xfId="45149" xr:uid="{607C523A-F530-4498-9CB0-FC6A6F12852C}"/>
    <cellStyle name="40% - Dekorfärg4 6 4 3" xfId="13034" xr:uid="{275792F9-BDFD-4A9E-BBAC-A8FC1566D57C}"/>
    <cellStyle name="40% - Dekorfärg4 6 4_121231-130331" xfId="13035" xr:uid="{D00E55D1-1EDC-47BA-A9EF-9CCBF7611D59}"/>
    <cellStyle name="40% - Dekorfärg4 6 5" xfId="13036" xr:uid="{0943E70A-F86E-4F43-AC69-EC71A00AD38E}"/>
    <cellStyle name="40% - Dekorfärg4 6 5 2" xfId="13037" xr:uid="{B6A93258-F0B8-4C3B-AACC-BC914D94E05B}"/>
    <cellStyle name="40% - Dekorfärg4 6 5 3" xfId="13038" xr:uid="{01AC36B9-6C57-4E59-B994-774B75052CCC}"/>
    <cellStyle name="40% - Dekorfärg4 6 5_AAL 2014-06" xfId="45150" xr:uid="{7CAC2F6E-E7E5-41E1-BC3E-9963A95FE161}"/>
    <cellStyle name="40% - Dekorfärg4 6 6" xfId="13039" xr:uid="{E7F0CB50-CC41-4694-B329-1655FA286430}"/>
    <cellStyle name="40% - Dekorfärg4 6 6 2" xfId="13040" xr:uid="{57D4971C-47A1-4FF2-816D-07D1F2A56A56}"/>
    <cellStyle name="40% - Dekorfärg4 6 6 3" xfId="13041" xr:uid="{F82DDD77-27E8-4145-BA2C-6BD127025166}"/>
    <cellStyle name="40% - Dekorfärg4 6 6_AAL 2014-06" xfId="45151" xr:uid="{C1B8BC8C-DCDC-457F-BF5C-BF568B6BF0D9}"/>
    <cellStyle name="40% - Dekorfärg4 6 7" xfId="13042" xr:uid="{38737D66-368F-4713-B100-2C196828268E}"/>
    <cellStyle name="40% - Dekorfärg4 6 7 2" xfId="13043" xr:uid="{2D59966A-937E-49F8-85E2-31F130734FCB}"/>
    <cellStyle name="40% - Dekorfärg4 6 7 3" xfId="13044" xr:uid="{7EC8136E-0775-4766-A97F-48C02915DE7E}"/>
    <cellStyle name="40% - Dekorfärg4 6 7_EQL_AAL" xfId="31384" xr:uid="{87FE7517-ED46-4D48-99C0-90C9F878670C}"/>
    <cellStyle name="40% - Dekorfärg4 6 8" xfId="13045" xr:uid="{4060879E-ACFA-4AA1-B6EC-BEF17ADE26AD}"/>
    <cellStyle name="40% - Dekorfärg4 6 9" xfId="13046" xr:uid="{1FAA17F0-C253-4E53-80C1-52050F024485}"/>
    <cellStyle name="40% - Dekorfärg4 6_121231-130331" xfId="13047" xr:uid="{56F86D21-F818-4420-8345-56BC3003FF14}"/>
    <cellStyle name="40% - Dekorfärg4 60" xfId="13048" xr:uid="{FAC237B6-81EA-4C1B-A21A-C969C3400272}"/>
    <cellStyle name="40% - Dekorfärg4 60 2" xfId="13049" xr:uid="{DA8DA16E-754B-43F9-B8EF-2073596BA1AD}"/>
    <cellStyle name="40% - Dekorfärg4 60 3" xfId="13050" xr:uid="{F340313F-CF1A-4166-A278-93D94B5821ED}"/>
    <cellStyle name="40% - Dekorfärg4 60_EQL_AAL" xfId="31385" xr:uid="{77819EA3-A672-4264-A885-0B59D3609ACB}"/>
    <cellStyle name="40% - Dekorfärg4 61" xfId="13051" xr:uid="{40D0F3F4-2B71-46C5-B2FE-76DA16904C28}"/>
    <cellStyle name="40% - Dekorfärg4 61 2" xfId="13052" xr:uid="{4262ABCD-A097-42C8-A3E3-A20DDE0807BF}"/>
    <cellStyle name="40% - Dekorfärg4 61 3" xfId="13053" xr:uid="{609A0BB3-7B58-4BAD-98AC-EFA27CC307A1}"/>
    <cellStyle name="40% - Dekorfärg4 61_EQL_AAL" xfId="31386" xr:uid="{70E60EFC-F2D0-4559-B9A5-49615029E2FA}"/>
    <cellStyle name="40% - Dekorfärg4 62" xfId="13054" xr:uid="{67F7CF07-FFD4-4116-9415-B7B3DCDA963E}"/>
    <cellStyle name="40% - Dekorfärg4 62 2" xfId="13055" xr:uid="{FFF3E2E2-3A45-4427-913F-9D1633B5F27D}"/>
    <cellStyle name="40% - Dekorfärg4 62 3" xfId="13056" xr:uid="{41DEF2F9-1B95-4BD3-AA07-CE6FE158FC4B}"/>
    <cellStyle name="40% - Dekorfärg4 62_EQL_AAL" xfId="31387" xr:uid="{5DA8A68B-F5EE-41D0-B506-306D198CE050}"/>
    <cellStyle name="40% - Dekorfärg4 63" xfId="13057" xr:uid="{2CE40C6E-9291-4DF3-BC21-001F92DF4682}"/>
    <cellStyle name="40% - Dekorfärg4 63 2" xfId="13058" xr:uid="{FFCB6F6B-D997-4EC5-A10D-E04F29733E0F}"/>
    <cellStyle name="40% - Dekorfärg4 63 3" xfId="13059" xr:uid="{935D3038-40C9-4F2D-8D82-A7DB22C80FE5}"/>
    <cellStyle name="40% - Dekorfärg4 63_EQL_AAL" xfId="31388" xr:uid="{3A070017-A6F9-41F3-BEBA-1D53941455C1}"/>
    <cellStyle name="40% - Dekorfärg4 64" xfId="13060" xr:uid="{F82CAAE6-CC98-478D-B024-6CDA834C879F}"/>
    <cellStyle name="40% - Dekorfärg4 65" xfId="13061" xr:uid="{3C99BCCA-E072-4F98-9C3E-33F6FEA44032}"/>
    <cellStyle name="40% - Dekorfärg4 66" xfId="13062" xr:uid="{EB9BD1A6-792C-43E8-B25C-B0939826C837}"/>
    <cellStyle name="40% - Dekorfärg4 67" xfId="13063" xr:uid="{1B70DFD1-AECC-47C7-AB2E-F9345716B345}"/>
    <cellStyle name="40% - Dekorfärg4 68" xfId="13064" xr:uid="{FD9DCDCB-3A6C-44BE-80B6-EA3684FC1176}"/>
    <cellStyle name="40% - Dekorfärg4 69" xfId="13065" xr:uid="{1E21BBDE-3E92-49A3-A627-6080C4A8AAAC}"/>
    <cellStyle name="40% - Dekorfärg4 7" xfId="13066" xr:uid="{67FD8DE6-A932-4A6D-9C0F-F41229DC818C}"/>
    <cellStyle name="40% - Dekorfärg4 7 10" xfId="35199" xr:uid="{6C81F1A0-7ADA-47E1-B6A5-A78A88E4C747}"/>
    <cellStyle name="40% - Dekorfärg4 7 2" xfId="13067" xr:uid="{5856C80D-48A1-44A2-BE20-416918F5CF2B}"/>
    <cellStyle name="40% - Dekorfärg4 7 2 2" xfId="13068" xr:uid="{D36D6445-9E4B-4139-BE14-5F077B97BAB7}"/>
    <cellStyle name="40% - Dekorfärg4 7 2 2 2" xfId="13069" xr:uid="{512028E1-4EC2-4C0D-AD05-5390C99E5D73}"/>
    <cellStyle name="40% - Dekorfärg4 7 2 2 2 2" xfId="13070" xr:uid="{37FA35F0-4017-4A81-8928-29267C541B8C}"/>
    <cellStyle name="40% - Dekorfärg4 7 2 2 2_AAL 2014-06" xfId="45152" xr:uid="{EDD415D9-DB61-4F16-8811-3CBFB7B16673}"/>
    <cellStyle name="40% - Dekorfärg4 7 2 2 3" xfId="13071" xr:uid="{C8E380ED-1794-4979-ADB1-FDB950CB632E}"/>
    <cellStyle name="40% - Dekorfärg4 7 2 2_121231-130331" xfId="13072" xr:uid="{E27EAA44-934E-462D-9849-7AFDDBE5B983}"/>
    <cellStyle name="40% - Dekorfärg4 7 2 3" xfId="13073" xr:uid="{C68308F8-49D8-4CB2-8778-61D8CEAF7A18}"/>
    <cellStyle name="40% - Dekorfärg4 7 2 3 2" xfId="13074" xr:uid="{2EB9C8E4-B28E-4E73-8B30-79EFA181C8B9}"/>
    <cellStyle name="40% - Dekorfärg4 7 2 3 2 2" xfId="13075" xr:uid="{AA90C09A-260A-4F39-9488-442FE52BA44A}"/>
    <cellStyle name="40% - Dekorfärg4 7 2 3 2_AAL 2014-06" xfId="45153" xr:uid="{026477C7-F9D2-4F71-91E8-E71766156946}"/>
    <cellStyle name="40% - Dekorfärg4 7 2 3 3" xfId="13076" xr:uid="{4299D84D-231F-4B2E-8285-2E548C20D112}"/>
    <cellStyle name="40% - Dekorfärg4 7 2 3_121231-130331" xfId="13077" xr:uid="{EFBBB61F-627B-4BD3-93A1-C951E967D28A}"/>
    <cellStyle name="40% - Dekorfärg4 7 2 4" xfId="13078" xr:uid="{FB30801D-9E69-4FC2-AADD-50249521F4BA}"/>
    <cellStyle name="40% - Dekorfärg4 7 2 4 2" xfId="13079" xr:uid="{35772E6D-A0B2-4A92-90FD-95DEB9375FC5}"/>
    <cellStyle name="40% - Dekorfärg4 7 2 4_AAL 2014-06" xfId="45154" xr:uid="{196D149E-3ABF-4F41-BA7B-D0B2B0D6B10F}"/>
    <cellStyle name="40% - Dekorfärg4 7 2 5" xfId="13080" xr:uid="{48B42A38-21A6-451E-84BE-F942D8BB118A}"/>
    <cellStyle name="40% - Dekorfärg4 7 2 5 2" xfId="13081" xr:uid="{141202E2-9E27-4CC7-898D-D81A282364BF}"/>
    <cellStyle name="40% - Dekorfärg4 7 2 5_AAL 2014-06" xfId="45155" xr:uid="{75B3881B-AF46-4605-A012-616EEC92B8EC}"/>
    <cellStyle name="40% - Dekorfärg4 7 2 6" xfId="32247" xr:uid="{4E291B21-557B-4692-8BE6-A13D385B88A4}"/>
    <cellStyle name="40% - Dekorfärg4 7 2 7" xfId="35200" xr:uid="{E65CA7B5-50BD-4C57-A4BE-BCB6A3B808D5}"/>
    <cellStyle name="40% - Dekorfärg4 7 2 8" xfId="39400" xr:uid="{66D4BE94-D5EA-46A3-9BFC-0C8A4D7CC7F4}"/>
    <cellStyle name="40% - Dekorfärg4 7 2_121231-130331" xfId="13082" xr:uid="{D0B25158-E591-4156-9642-A23C7A95BEE3}"/>
    <cellStyle name="40% - Dekorfärg4 7 3" xfId="13083" xr:uid="{A6F5FB8E-3D89-457C-90CD-FABFA5177DF6}"/>
    <cellStyle name="40% - Dekorfärg4 7 3 2" xfId="13084" xr:uid="{D96BB1F2-EADA-45E8-947F-65F6A556C449}"/>
    <cellStyle name="40% - Dekorfärg4 7 3 2 2" xfId="13085" xr:uid="{1ACA5BED-7F55-410D-8E36-DFED5217D51F}"/>
    <cellStyle name="40% - Dekorfärg4 7 3 2 2 2" xfId="13086" xr:uid="{6070E455-DDCF-46EC-A7AF-81C7EB2F2472}"/>
    <cellStyle name="40% - Dekorfärg4 7 3 2 2_AAL 2014-06" xfId="45156" xr:uid="{28343CD7-1476-4152-91F2-F864C257DD98}"/>
    <cellStyle name="40% - Dekorfärg4 7 3 2 3" xfId="13087" xr:uid="{70924826-0047-42CC-83BE-6F5F9EA3CC4D}"/>
    <cellStyle name="40% - Dekorfärg4 7 3 2_121231-130331" xfId="13088" xr:uid="{A6EC32CB-3AC9-46DE-9825-A9C29311063D}"/>
    <cellStyle name="40% - Dekorfärg4 7 3 3" xfId="13089" xr:uid="{FEDB9A48-DD1E-458F-AE5E-D2C580FADE9B}"/>
    <cellStyle name="40% - Dekorfärg4 7 3 3 2" xfId="13090" xr:uid="{46F4FED3-DD43-410C-BEB0-4A0FCF104726}"/>
    <cellStyle name="40% - Dekorfärg4 7 3 3_AAL 2014-06" xfId="45157" xr:uid="{D2A2F480-55BA-4BFD-B715-D70BD7367F82}"/>
    <cellStyle name="40% - Dekorfärg4 7 3 4" xfId="13091" xr:uid="{440B2896-080D-403E-A6A0-8CECBFFC7F76}"/>
    <cellStyle name="40% - Dekorfärg4 7 3_121231-130331" xfId="13092" xr:uid="{0AB778B4-DC2F-4D37-8ED8-B756061E2766}"/>
    <cellStyle name="40% - Dekorfärg4 7 4" xfId="13093" xr:uid="{17A32987-8E8D-4D55-84E4-0E4BF3EDFB39}"/>
    <cellStyle name="40% - Dekorfärg4 7 4 2" xfId="13094" xr:uid="{B61142AC-E5E8-49D2-B8F4-CD2FB7379783}"/>
    <cellStyle name="40% - Dekorfärg4 7 4 2 2" xfId="13095" xr:uid="{52D2D24F-9000-4DCC-A5C7-DF1EBD9E83A0}"/>
    <cellStyle name="40% - Dekorfärg4 7 4 2_AAL 2014-06" xfId="45158" xr:uid="{4AE50231-2729-4F52-9AF0-07EE9686340B}"/>
    <cellStyle name="40% - Dekorfärg4 7 4 3" xfId="13096" xr:uid="{C710FD73-AD4A-49B3-8E69-30558A51345C}"/>
    <cellStyle name="40% - Dekorfärg4 7 4_121231-130331" xfId="13097" xr:uid="{D98AB5E9-2E71-451D-A3AC-D21454C0B693}"/>
    <cellStyle name="40% - Dekorfärg4 7 5" xfId="13098" xr:uid="{2A1CAC1F-928A-45DB-A6FA-8253F7BD7819}"/>
    <cellStyle name="40% - Dekorfärg4 7 5 2" xfId="13099" xr:uid="{F017FDD9-39F9-4928-AEF1-199C22644251}"/>
    <cellStyle name="40% - Dekorfärg4 7 5 3" xfId="13100" xr:uid="{E2CBD766-2E30-43E1-95E7-F3868B9943EA}"/>
    <cellStyle name="40% - Dekorfärg4 7 5_AAL 2014-06" xfId="45159" xr:uid="{9B92B611-E804-4D4C-90A6-3C07FA89912C}"/>
    <cellStyle name="40% - Dekorfärg4 7 6" xfId="13101" xr:uid="{1A6680C7-D844-467F-9119-062B5068AE05}"/>
    <cellStyle name="40% - Dekorfärg4 7 6 2" xfId="13102" xr:uid="{B6077CC6-EC04-4212-920A-BC9626FE4460}"/>
    <cellStyle name="40% - Dekorfärg4 7 6 3" xfId="13103" xr:uid="{651B2EF7-9E2C-490A-8D05-FCA9607CED8D}"/>
    <cellStyle name="40% - Dekorfärg4 7 6_AAL 2014-06" xfId="45160" xr:uid="{3BA3F458-1C07-493B-9723-58615D3F21F1}"/>
    <cellStyle name="40% - Dekorfärg4 7 7" xfId="13104" xr:uid="{85314EA8-BC2E-4959-AFA6-924967418F59}"/>
    <cellStyle name="40% - Dekorfärg4 7 7 2" xfId="13105" xr:uid="{F033BBED-3024-4755-92ED-7532D9F90240}"/>
    <cellStyle name="40% - Dekorfärg4 7 7 3" xfId="13106" xr:uid="{2F55B002-FACA-4093-8D13-054BE26EE4FE}"/>
    <cellStyle name="40% - Dekorfärg4 7 7_EQL_AAL" xfId="31389" xr:uid="{58B6BFCF-FEC7-4DAC-9F24-0F02844BFA5C}"/>
    <cellStyle name="40% - Dekorfärg4 7 8" xfId="13107" xr:uid="{16312B0D-2262-4373-9636-9699C3101725}"/>
    <cellStyle name="40% - Dekorfärg4 7 9" xfId="13108" xr:uid="{245A202F-6ED4-47F3-9882-1646B2058318}"/>
    <cellStyle name="40% - Dekorfärg4 7_121231-130331" xfId="13109" xr:uid="{43EE19F5-0FE4-4525-A7A8-BC4DD653639B}"/>
    <cellStyle name="40% - Dekorfärg4 70" xfId="13110" xr:uid="{32C18DCE-A075-4C4A-A9EE-1C900E7ED7AD}"/>
    <cellStyle name="40% - Dekorfärg4 71" xfId="13111" xr:uid="{682E9999-4C8D-4C54-A79A-13E7C92737B6}"/>
    <cellStyle name="40% - Dekorfärg4 72" xfId="13112" xr:uid="{F7CBF9C0-944A-40C6-A569-EFF7188BAD4D}"/>
    <cellStyle name="40% - Dekorfärg4 73" xfId="13113" xr:uid="{DA95A6E2-B36B-4BAA-BC28-361485980B3A}"/>
    <cellStyle name="40% - Dekorfärg4 74" xfId="13114" xr:uid="{6A4AE717-AD54-40AF-B17F-851AE41AE919}"/>
    <cellStyle name="40% - Dekorfärg4 75" xfId="13115" xr:uid="{B7208355-447E-4CC0-A400-B08C1824B686}"/>
    <cellStyle name="40% - Dekorfärg4 75 2" xfId="13116" xr:uid="{0C443CB8-AC78-467F-982F-2433E5CD890E}"/>
    <cellStyle name="40% - Dekorfärg4 75_EQL_AAL" xfId="31390" xr:uid="{1F257F83-107E-4BCE-BFA5-A9FC54C00554}"/>
    <cellStyle name="40% - Dekorfärg4 76" xfId="13117" xr:uid="{3D2815C1-E185-451D-B932-F3A1F4452908}"/>
    <cellStyle name="40% - Dekorfärg4 76 2" xfId="13118" xr:uid="{1A1843E1-FAD2-4D90-A502-C11CF05F57D1}"/>
    <cellStyle name="40% - Dekorfärg4 76_EQL_AAL" xfId="31391" xr:uid="{97F9A635-420C-4D05-8233-CAF1EE47740E}"/>
    <cellStyle name="40% - Dekorfärg4 77" xfId="13119" xr:uid="{656F9A81-9D41-4040-8D1F-7AE0CC1DB34F}"/>
    <cellStyle name="40% - Dekorfärg4 78" xfId="13120" xr:uid="{0F422A29-2A59-413B-A217-73B1E28DB042}"/>
    <cellStyle name="40% - Dekorfärg4 79" xfId="44679" xr:uid="{E04E2D83-7E37-48CB-A5B0-67514A4118D3}"/>
    <cellStyle name="40% - Dekorfärg4 8" xfId="13121" xr:uid="{C70EB804-3DAB-4979-A98D-C13774FA3D71}"/>
    <cellStyle name="40% - Dekorfärg4 8 10" xfId="35201" xr:uid="{6CC5B86F-8CC0-4D3D-9E8C-AD1608C00A51}"/>
    <cellStyle name="40% - Dekorfärg4 8 2" xfId="13122" xr:uid="{16A8B0C9-A8A9-45E6-88A4-DBDA6B22C9DC}"/>
    <cellStyle name="40% - Dekorfärg4 8 2 2" xfId="13123" xr:uid="{F6774731-3400-4690-B794-88EEB62DD222}"/>
    <cellStyle name="40% - Dekorfärg4 8 2 2 2" xfId="13124" xr:uid="{84E83CE7-DD39-42FD-B580-B14CAE31CC99}"/>
    <cellStyle name="40% - Dekorfärg4 8 2 2 2 2" xfId="13125" xr:uid="{05F7F542-2F69-4E63-8F6D-86DE24C71400}"/>
    <cellStyle name="40% - Dekorfärg4 8 2 2 2_AAL 2014-06" xfId="45161" xr:uid="{6D3C8E08-5700-4AEF-9CA2-26C5A592B8CA}"/>
    <cellStyle name="40% - Dekorfärg4 8 2 2 3" xfId="13126" xr:uid="{76218858-2C7E-45EE-B38D-766401160124}"/>
    <cellStyle name="40% - Dekorfärg4 8 2 2_121231-130331" xfId="13127" xr:uid="{4FFA9CB5-2D22-491B-8697-ECD24BBE9DBB}"/>
    <cellStyle name="40% - Dekorfärg4 8 2 3" xfId="13128" xr:uid="{8DB7D05A-9DC0-48A1-A506-FEC78F8099F4}"/>
    <cellStyle name="40% - Dekorfärg4 8 2 3 2" xfId="13129" xr:uid="{FC082A1F-28D6-41F0-8B26-E71CEA7B1D9F}"/>
    <cellStyle name="40% - Dekorfärg4 8 2 3 2 2" xfId="13130" xr:uid="{57255283-926B-454C-B836-3DE702F4DA97}"/>
    <cellStyle name="40% - Dekorfärg4 8 2 3 2_AAL 2014-06" xfId="45162" xr:uid="{E323A068-A57E-4935-91B1-45F80094210D}"/>
    <cellStyle name="40% - Dekorfärg4 8 2 3 3" xfId="13131" xr:uid="{1BC3E4DB-4B90-4732-A4B3-3AD1120D0C19}"/>
    <cellStyle name="40% - Dekorfärg4 8 2 3_121231-130331" xfId="13132" xr:uid="{407F8DCF-A83F-4C4B-BF2F-829BF46DA9E9}"/>
    <cellStyle name="40% - Dekorfärg4 8 2 4" xfId="13133" xr:uid="{E2A0DC61-452D-4458-9283-B6C59E9FC3C9}"/>
    <cellStyle name="40% - Dekorfärg4 8 2 4 2" xfId="13134" xr:uid="{C6D07760-71EB-44D1-B60D-C74BA17EB849}"/>
    <cellStyle name="40% - Dekorfärg4 8 2 4_AAL 2014-06" xfId="45163" xr:uid="{D7E3A0C5-6400-45C7-B12E-838652B716A4}"/>
    <cellStyle name="40% - Dekorfärg4 8 2 5" xfId="13135" xr:uid="{D7E462B7-BF4E-4F9D-ACF8-669B4BC68488}"/>
    <cellStyle name="40% - Dekorfärg4 8 2 5 2" xfId="13136" xr:uid="{94F8EDA7-5F07-40A6-BD2B-190DE9A16D33}"/>
    <cellStyle name="40% - Dekorfärg4 8 2 5_AAL 2014-06" xfId="45164" xr:uid="{9376C93E-6126-458F-965C-6D9A1535BB0B}"/>
    <cellStyle name="40% - Dekorfärg4 8 2 6" xfId="32248" xr:uid="{B1A19ED8-DB1D-40D8-B9CF-1BF8D4872C49}"/>
    <cellStyle name="40% - Dekorfärg4 8 2 7" xfId="35202" xr:uid="{4393420D-8CCA-4FC0-8E87-CCAA55E15B09}"/>
    <cellStyle name="40% - Dekorfärg4 8 2 8" xfId="39399" xr:uid="{57BDD0B5-9400-4542-898E-D8FA3A826F66}"/>
    <cellStyle name="40% - Dekorfärg4 8 2_121231-130331" xfId="13137" xr:uid="{5DD80212-81AF-4418-A653-4289531A6B7C}"/>
    <cellStyle name="40% - Dekorfärg4 8 3" xfId="13138" xr:uid="{C1632029-EB2C-48C4-B123-08CC714D835F}"/>
    <cellStyle name="40% - Dekorfärg4 8 3 2" xfId="13139" xr:uid="{03E60B0F-3B13-4612-91CD-D2448B1620EF}"/>
    <cellStyle name="40% - Dekorfärg4 8 3 2 2" xfId="13140" xr:uid="{646B6A14-A70F-49B7-87AA-D36A0D8866A6}"/>
    <cellStyle name="40% - Dekorfärg4 8 3 2 2 2" xfId="13141" xr:uid="{8120E587-443D-4A4C-A12D-29551D351DFB}"/>
    <cellStyle name="40% - Dekorfärg4 8 3 2 2_AAL 2014-06" xfId="45165" xr:uid="{F311B93C-9E90-4419-A886-700C181B077C}"/>
    <cellStyle name="40% - Dekorfärg4 8 3 2 3" xfId="13142" xr:uid="{6D3AC8D0-143D-4584-B300-B4E0F12A9012}"/>
    <cellStyle name="40% - Dekorfärg4 8 3 2_121231-130331" xfId="13143" xr:uid="{86EE467F-4472-49DC-B0A1-F21EF67D2B72}"/>
    <cellStyle name="40% - Dekorfärg4 8 3 3" xfId="13144" xr:uid="{F5249FD1-B6BA-4769-8BCF-26FD4351A10E}"/>
    <cellStyle name="40% - Dekorfärg4 8 3 3 2" xfId="13145" xr:uid="{2F1DD22F-41DC-4C8A-B8C8-EFCB6E25437F}"/>
    <cellStyle name="40% - Dekorfärg4 8 3 3_AAL 2014-06" xfId="45166" xr:uid="{75CD1E66-2536-4C02-89EC-9A6D02B4BF79}"/>
    <cellStyle name="40% - Dekorfärg4 8 3 4" xfId="13146" xr:uid="{D11FC09E-B876-421F-9F7D-24538B1A2035}"/>
    <cellStyle name="40% - Dekorfärg4 8 3_121231-130331" xfId="13147" xr:uid="{DD12EE33-B8BA-4CF7-AD38-42CB1D3FFC9B}"/>
    <cellStyle name="40% - Dekorfärg4 8 4" xfId="13148" xr:uid="{78D8D738-81FF-4A4D-9FCA-6E2B08762F34}"/>
    <cellStyle name="40% - Dekorfärg4 8 4 2" xfId="13149" xr:uid="{6F7C7596-E85F-4C9B-8913-F6C6478CCD7E}"/>
    <cellStyle name="40% - Dekorfärg4 8 4 2 2" xfId="13150" xr:uid="{0E1C3C03-6B68-4B74-87C2-B91406094090}"/>
    <cellStyle name="40% - Dekorfärg4 8 4 2_AAL 2014-06" xfId="45167" xr:uid="{FD6E1072-8F14-4F2A-A555-41BDC0BE81EF}"/>
    <cellStyle name="40% - Dekorfärg4 8 4 3" xfId="13151" xr:uid="{97610966-B683-4057-A130-04BB29393C4D}"/>
    <cellStyle name="40% - Dekorfärg4 8 4_121231-130331" xfId="13152" xr:uid="{89466384-03A6-4EF7-BA6D-221D0ECACDCA}"/>
    <cellStyle name="40% - Dekorfärg4 8 5" xfId="13153" xr:uid="{3187CB13-9BE5-4BB5-9BD1-5757698F0E4C}"/>
    <cellStyle name="40% - Dekorfärg4 8 5 2" xfId="13154" xr:uid="{4D484C14-38B7-43F6-BE1D-6FAEDDC02252}"/>
    <cellStyle name="40% - Dekorfärg4 8 5 3" xfId="13155" xr:uid="{8CF0061E-4480-45FC-AD55-9F11F864E494}"/>
    <cellStyle name="40% - Dekorfärg4 8 5_AAL 2014-06" xfId="45168" xr:uid="{927E4499-B045-4AD5-B584-9A6C324075AC}"/>
    <cellStyle name="40% - Dekorfärg4 8 6" xfId="13156" xr:uid="{6B652C52-B8F5-4F40-9138-22AA57813A52}"/>
    <cellStyle name="40% - Dekorfärg4 8 6 2" xfId="13157" xr:uid="{9822DA29-409A-4123-9CCB-A21A1230C0A1}"/>
    <cellStyle name="40% - Dekorfärg4 8 6 3" xfId="13158" xr:uid="{AA7D64D5-4D11-4C9B-9253-EA316BCAE644}"/>
    <cellStyle name="40% - Dekorfärg4 8 6_AAL 2014-06" xfId="45169" xr:uid="{24A503C8-CEBA-43D4-88B4-BFEAB1E5DC85}"/>
    <cellStyle name="40% - Dekorfärg4 8 7" xfId="13159" xr:uid="{2DFF6BA0-2647-4A10-9F76-918FB5E8971A}"/>
    <cellStyle name="40% - Dekorfärg4 8 7 2" xfId="13160" xr:uid="{20DF2A5D-ACB9-4891-817E-8C79D0E2E88F}"/>
    <cellStyle name="40% - Dekorfärg4 8 7 3" xfId="13161" xr:uid="{56976816-B33B-45AC-93D8-C83C68654E2F}"/>
    <cellStyle name="40% - Dekorfärg4 8 7_EQL_AAL" xfId="31392" xr:uid="{A5D91CD2-8504-4FE5-9962-2A4A6DFDD80A}"/>
    <cellStyle name="40% - Dekorfärg4 8 8" xfId="13162" xr:uid="{94D1C299-F3FF-4925-AF91-F5B13A48D6AC}"/>
    <cellStyle name="40% - Dekorfärg4 8 9" xfId="13163" xr:uid="{0FFA0E6A-9034-41DE-BD46-59382A4DB695}"/>
    <cellStyle name="40% - Dekorfärg4 8_121231-130331" xfId="13164" xr:uid="{98D0EB3F-7E48-4991-AF69-ADC052D76115}"/>
    <cellStyle name="40% - Dekorfärg4 80" xfId="44726" xr:uid="{E34D6C55-F74A-4BAA-8BDE-4CA12027715B}"/>
    <cellStyle name="40% - Dekorfärg4 81" xfId="44839" xr:uid="{41692727-855D-4A78-B8C0-1AC0AFC9D0F7}"/>
    <cellStyle name="40% - Dekorfärg4 9" xfId="13165" xr:uid="{CEB379A7-7502-4F9B-ACA2-ACFDD16489A1}"/>
    <cellStyle name="40% - Dekorfärg4 9 10" xfId="35203" xr:uid="{88619CAA-FC58-47C3-B210-85993B435D07}"/>
    <cellStyle name="40% - Dekorfärg4 9 2" xfId="13166" xr:uid="{9E785EBC-E0AC-45AF-BC82-D5D6609B4A20}"/>
    <cellStyle name="40% - Dekorfärg4 9 2 2" xfId="13167" xr:uid="{EE6B2ED4-0D82-4522-A516-9147AB6AEE09}"/>
    <cellStyle name="40% - Dekorfärg4 9 2 2 2" xfId="13168" xr:uid="{803747B9-B9AF-4BF5-BBEB-A78413CB1360}"/>
    <cellStyle name="40% - Dekorfärg4 9 2 2 2 2" xfId="13169" xr:uid="{3D40E127-1AFB-411B-9D92-8936D40CA5C3}"/>
    <cellStyle name="40% - Dekorfärg4 9 2 2 2_AAL 2014-06" xfId="45170" xr:uid="{4229AA6E-4EBA-4B99-BC2F-90E2A829284A}"/>
    <cellStyle name="40% - Dekorfärg4 9 2 2 3" xfId="13170" xr:uid="{ABFEAAB4-71CF-447D-A255-BF1A29052285}"/>
    <cellStyle name="40% - Dekorfärg4 9 2 2_121231-130331" xfId="13171" xr:uid="{248ED4E4-063C-42C3-B929-77AD6CBAA4AA}"/>
    <cellStyle name="40% - Dekorfärg4 9 2 3" xfId="13172" xr:uid="{5C302196-CE66-4502-AAF3-48029875DE95}"/>
    <cellStyle name="40% - Dekorfärg4 9 2 3 2" xfId="13173" xr:uid="{942187C7-8B0A-434F-AE33-772CE8281CBB}"/>
    <cellStyle name="40% - Dekorfärg4 9 2 3 2 2" xfId="13174" xr:uid="{B823BDD5-327B-4261-89AF-17DE623E534A}"/>
    <cellStyle name="40% - Dekorfärg4 9 2 3 2_AAL 2014-06" xfId="45171" xr:uid="{85EA7205-B8A5-4EE9-82D8-58877D59FBF6}"/>
    <cellStyle name="40% - Dekorfärg4 9 2 3 3" xfId="13175" xr:uid="{7E1C1231-E499-4894-B16F-504EE6C4B5C6}"/>
    <cellStyle name="40% - Dekorfärg4 9 2 3_121231-130331" xfId="13176" xr:uid="{151DF44D-581D-4FDA-8BC8-CA4C008326C8}"/>
    <cellStyle name="40% - Dekorfärg4 9 2 4" xfId="13177" xr:uid="{3D08ACCF-11ED-4A54-9E3B-2C13C521CC28}"/>
    <cellStyle name="40% - Dekorfärg4 9 2 4 2" xfId="13178" xr:uid="{F6FF1166-DA17-46D9-84EB-E52F79F3EC03}"/>
    <cellStyle name="40% - Dekorfärg4 9 2 4_AAL 2014-06" xfId="45172" xr:uid="{BC975645-6277-4E16-84BA-B2B95F1C6659}"/>
    <cellStyle name="40% - Dekorfärg4 9 2 5" xfId="13179" xr:uid="{5E0A34F6-7120-4E3F-B7F2-FD61BF059A87}"/>
    <cellStyle name="40% - Dekorfärg4 9 2 5 2" xfId="13180" xr:uid="{3046BF1C-97AA-4F53-96FF-70459C74E306}"/>
    <cellStyle name="40% - Dekorfärg4 9 2 5_AAL 2014-06" xfId="45173" xr:uid="{EACCCE0E-0754-4F9E-9735-DE1060A9CF82}"/>
    <cellStyle name="40% - Dekorfärg4 9 2 6" xfId="32249" xr:uid="{61C62395-1631-4BD8-A399-210BDC01BDAF}"/>
    <cellStyle name="40% - Dekorfärg4 9 2 7" xfId="35204" xr:uid="{21AFA6EF-CDE7-4503-9979-E1F3CF9D3A19}"/>
    <cellStyle name="40% - Dekorfärg4 9 2 8" xfId="39398" xr:uid="{F6B40014-CE7C-4632-98CF-C17CE212A2F6}"/>
    <cellStyle name="40% - Dekorfärg4 9 2_121231-130331" xfId="13181" xr:uid="{585AC5BE-DA53-4756-B6A4-FD23611F8C8B}"/>
    <cellStyle name="40% - Dekorfärg4 9 3" xfId="13182" xr:uid="{371EA8CF-A5B3-4810-8F92-23589DB09074}"/>
    <cellStyle name="40% - Dekorfärg4 9 3 2" xfId="13183" xr:uid="{D4731BDF-BF73-4A3A-98E9-12E930D1BF1C}"/>
    <cellStyle name="40% - Dekorfärg4 9 3 2 2" xfId="13184" xr:uid="{E08560F0-32D5-4F13-AFA1-C6E08E3B4CE2}"/>
    <cellStyle name="40% - Dekorfärg4 9 3 2 2 2" xfId="13185" xr:uid="{65A90776-9E75-467D-B8EB-1F7316E227C7}"/>
    <cellStyle name="40% - Dekorfärg4 9 3 2 2_AAL 2014-06" xfId="45174" xr:uid="{3D04D36F-F389-4DAE-A0F1-6B2EA0AD5AB8}"/>
    <cellStyle name="40% - Dekorfärg4 9 3 2 3" xfId="13186" xr:uid="{D6A35185-D1B9-4060-A5D5-93382D1A0474}"/>
    <cellStyle name="40% - Dekorfärg4 9 3 2_121231-130331" xfId="13187" xr:uid="{2C100098-5F5A-440A-9020-4F9910B2B60E}"/>
    <cellStyle name="40% - Dekorfärg4 9 3 3" xfId="13188" xr:uid="{5A59188B-DA5C-4126-9F65-91CE4150EAA4}"/>
    <cellStyle name="40% - Dekorfärg4 9 3 3 2" xfId="13189" xr:uid="{EC1C23EB-55C3-4CFB-8363-746EDC478D24}"/>
    <cellStyle name="40% - Dekorfärg4 9 3 3_AAL 2014-06" xfId="45175" xr:uid="{06345339-ABD5-4DE4-86BA-90962513A84A}"/>
    <cellStyle name="40% - Dekorfärg4 9 3 4" xfId="13190" xr:uid="{9AC62BB9-1733-4C16-AC15-626E438F2F3B}"/>
    <cellStyle name="40% - Dekorfärg4 9 3_121231-130331" xfId="13191" xr:uid="{E8DC453E-2329-4365-8CC9-C49E1B7DA70D}"/>
    <cellStyle name="40% - Dekorfärg4 9 4" xfId="13192" xr:uid="{3AA0359D-8373-4C73-AFD9-E657EE648B8D}"/>
    <cellStyle name="40% - Dekorfärg4 9 4 2" xfId="13193" xr:uid="{1C5F218B-6178-4C80-BDA7-FBE2820F6A50}"/>
    <cellStyle name="40% - Dekorfärg4 9 4 2 2" xfId="13194" xr:uid="{58B2A773-BDDF-4574-8023-48953B4C145E}"/>
    <cellStyle name="40% - Dekorfärg4 9 4 2_AAL 2014-06" xfId="45176" xr:uid="{CEC4A4D2-D4B0-4602-BD7A-71BF1B15A82D}"/>
    <cellStyle name="40% - Dekorfärg4 9 4 3" xfId="13195" xr:uid="{02214E9F-E09F-438E-9E74-24FE18C02AA4}"/>
    <cellStyle name="40% - Dekorfärg4 9 4_121231-130331" xfId="13196" xr:uid="{743E8E45-1872-4A8A-879E-D6F4BEB7F4E6}"/>
    <cellStyle name="40% - Dekorfärg4 9 5" xfId="13197" xr:uid="{B6B84CBF-10E5-4D59-85E2-F6FB8B280A2A}"/>
    <cellStyle name="40% - Dekorfärg4 9 5 2" xfId="13198" xr:uid="{C134ACA6-6BA3-45E3-939F-65D51DFA8BCC}"/>
    <cellStyle name="40% - Dekorfärg4 9 5 3" xfId="13199" xr:uid="{81B8B466-3FC1-4241-BBC0-6B899380277E}"/>
    <cellStyle name="40% - Dekorfärg4 9 5_AAL 2014-06" xfId="45177" xr:uid="{93967A1A-4667-411A-B58F-756644F7058B}"/>
    <cellStyle name="40% - Dekorfärg4 9 6" xfId="13200" xr:uid="{13DA38A4-0C5B-4C9D-B837-8A07F0B1A7F0}"/>
    <cellStyle name="40% - Dekorfärg4 9 6 2" xfId="13201" xr:uid="{90718BA4-CC40-43CE-9268-2A64C8674DC1}"/>
    <cellStyle name="40% - Dekorfärg4 9 6 3" xfId="13202" xr:uid="{F3AAC624-B6B2-4DC1-8969-C9F93E2CBD30}"/>
    <cellStyle name="40% - Dekorfärg4 9 6_AAL 2014-06" xfId="45178" xr:uid="{912E84BB-E6BC-4AF1-93EA-971596835FAD}"/>
    <cellStyle name="40% - Dekorfärg4 9 7" xfId="13203" xr:uid="{E77F8098-DC46-4D49-A3E8-5CA21B223D72}"/>
    <cellStyle name="40% - Dekorfärg4 9 7 2" xfId="13204" xr:uid="{A9D29588-F7E1-48A4-BDB5-42BDEEDBFA81}"/>
    <cellStyle name="40% - Dekorfärg4 9 7 3" xfId="13205" xr:uid="{F1F7E8CB-4DFB-4239-B53E-80311172C8FB}"/>
    <cellStyle name="40% - Dekorfärg4 9 7_EQL_AAL" xfId="31393" xr:uid="{8354941B-04F4-4FB2-BD90-743D51E21A6E}"/>
    <cellStyle name="40% - Dekorfärg4 9 8" xfId="13206" xr:uid="{46D1EF35-B439-48D9-BBDD-C07DE4AC8F1E}"/>
    <cellStyle name="40% - Dekorfärg4 9 9" xfId="13207" xr:uid="{6328FA99-E0D0-4934-8BCF-4E2187FF2473}"/>
    <cellStyle name="40% - Dekorfärg4 9_121231-130331" xfId="13208" xr:uid="{ED928C1E-F064-432C-AA6F-AEB8D0E73729}"/>
    <cellStyle name="40% - Dekorfärg5" xfId="51284" xr:uid="{569E893B-E227-4937-BFBE-22B3B2D89EE1}"/>
    <cellStyle name="40% - Dekorfärg5 10" xfId="13209" xr:uid="{21BE3EA3-0EE4-4E97-8BDB-83AB80CBA956}"/>
    <cellStyle name="40% - Dekorfärg5 10 10" xfId="35205" xr:uid="{23587153-C799-4195-9BCF-A7FEAF418B4C}"/>
    <cellStyle name="40% - Dekorfärg5 10 2" xfId="13210" xr:uid="{CCD32800-D515-4430-A381-B64FFAF804F0}"/>
    <cellStyle name="40% - Dekorfärg5 10 2 2" xfId="13211" xr:uid="{FEA305BB-7DD2-441E-B1EB-3EB82E6418D8}"/>
    <cellStyle name="40% - Dekorfärg5 10 2 2 2" xfId="13212" xr:uid="{5C3A7CCF-E367-4939-926E-8BE8A41A280C}"/>
    <cellStyle name="40% - Dekorfärg5 10 2 2 2 2" xfId="13213" xr:uid="{F7F2AE52-3C63-4276-AE64-B27619CECAFE}"/>
    <cellStyle name="40% - Dekorfärg5 10 2 2 2_AAL 2014-06" xfId="45179" xr:uid="{3B363F39-7B4C-4A93-91FA-45EBC1A38858}"/>
    <cellStyle name="40% - Dekorfärg5 10 2 2 3" xfId="13214" xr:uid="{9E063213-6A35-4C7F-B8DD-2E4551427672}"/>
    <cellStyle name="40% - Dekorfärg5 10 2 2_121231-130331" xfId="13215" xr:uid="{06369A4C-58F1-4CD8-A2BD-8C68FA47EB28}"/>
    <cellStyle name="40% - Dekorfärg5 10 2 3" xfId="13216" xr:uid="{BB36C736-584E-4EE8-B3AF-9F0EB597A9EF}"/>
    <cellStyle name="40% - Dekorfärg5 10 2 3 2" xfId="13217" xr:uid="{5B3E3C82-9F0A-447C-9C4A-02E57F7375C9}"/>
    <cellStyle name="40% - Dekorfärg5 10 2 3 2 2" xfId="13218" xr:uid="{BDA6058E-0D23-4817-BF34-CD975E1F86CB}"/>
    <cellStyle name="40% - Dekorfärg5 10 2 3 2_AAL 2014-06" xfId="45180" xr:uid="{4293C8B6-C6A8-4EA6-B112-73EACB0EAEE2}"/>
    <cellStyle name="40% - Dekorfärg5 10 2 3 3" xfId="13219" xr:uid="{2B768400-894A-49D1-BB74-F74A42B8B2C9}"/>
    <cellStyle name="40% - Dekorfärg5 10 2 3_121231-130331" xfId="13220" xr:uid="{3E9B66AC-6246-4F12-BE5D-02D43C93E15C}"/>
    <cellStyle name="40% - Dekorfärg5 10 2 4" xfId="13221" xr:uid="{B6DCE842-CAD7-45A5-B72F-674A24BCCDD5}"/>
    <cellStyle name="40% - Dekorfärg5 10 2 4 2" xfId="13222" xr:uid="{DFD5D998-25DC-4409-A6BF-8C2F214FF6A9}"/>
    <cellStyle name="40% - Dekorfärg5 10 2 4_AAL 2014-06" xfId="45181" xr:uid="{6CCB2233-206B-43BB-857B-FED08618293F}"/>
    <cellStyle name="40% - Dekorfärg5 10 2 5" xfId="13223" xr:uid="{7B29F7A1-12CB-402E-B5BC-348540126249}"/>
    <cellStyle name="40% - Dekorfärg5 10 2 5 2" xfId="13224" xr:uid="{6339EAEF-51DC-4C71-AEE9-3C63F0AE5E84}"/>
    <cellStyle name="40% - Dekorfärg5 10 2 5_AAL 2014-06" xfId="45182" xr:uid="{80901F70-BA7C-4ECD-A512-C2392BEB2700}"/>
    <cellStyle name="40% - Dekorfärg5 10 2 6" xfId="32250" xr:uid="{70079F1D-B867-401A-9C58-37CF78447455}"/>
    <cellStyle name="40% - Dekorfärg5 10 2 7" xfId="35206" xr:uid="{7A695BCF-33D0-4B6E-A375-FAFBBDDA0FD6}"/>
    <cellStyle name="40% - Dekorfärg5 10 2 8" xfId="39397" xr:uid="{0CC722C5-7FBF-49F8-B8BA-897050F76997}"/>
    <cellStyle name="40% - Dekorfärg5 10 2_121231-130331" xfId="13225" xr:uid="{47316F1E-E8EC-4BA5-8968-6DE76F10A60B}"/>
    <cellStyle name="40% - Dekorfärg5 10 3" xfId="13226" xr:uid="{6E0B9DD5-4909-4C39-BDE3-B6022A54A704}"/>
    <cellStyle name="40% - Dekorfärg5 10 3 2" xfId="13227" xr:uid="{5FF63829-F355-40D4-AAB2-4A65DB9894CA}"/>
    <cellStyle name="40% - Dekorfärg5 10 3 2 2" xfId="13228" xr:uid="{45C3B4FB-61E0-46CA-A923-4EEC1746744F}"/>
    <cellStyle name="40% - Dekorfärg5 10 3 2 2 2" xfId="13229" xr:uid="{32D30658-02BA-4674-9F27-CED037611D6F}"/>
    <cellStyle name="40% - Dekorfärg5 10 3 2 2_AAL 2014-06" xfId="45183" xr:uid="{59BCC377-0AE4-48C6-99F5-1F0310DEB905}"/>
    <cellStyle name="40% - Dekorfärg5 10 3 2 3" xfId="13230" xr:uid="{B9E8978B-DB7D-4568-A6A3-4037D6DA638A}"/>
    <cellStyle name="40% - Dekorfärg5 10 3 2_121231-130331" xfId="13231" xr:uid="{DCDC955C-34C1-45BE-9CC1-0A03EF3A424B}"/>
    <cellStyle name="40% - Dekorfärg5 10 3 3" xfId="13232" xr:uid="{AD397AD1-E141-4689-903F-895A4D87D778}"/>
    <cellStyle name="40% - Dekorfärg5 10 3 3 2" xfId="13233" xr:uid="{D8EFA0B7-8519-4B1A-960B-8054E3A8122D}"/>
    <cellStyle name="40% - Dekorfärg5 10 3 3_AAL 2014-06" xfId="45184" xr:uid="{A90F55E7-47E4-477E-86F2-1E229D4CFAA5}"/>
    <cellStyle name="40% - Dekorfärg5 10 3 4" xfId="13234" xr:uid="{F2299B12-57A5-4171-9E1F-AB491636E9FE}"/>
    <cellStyle name="40% - Dekorfärg5 10 3_121231-130331" xfId="13235" xr:uid="{EDC228F0-665D-49CB-BF50-E2CA3656ED44}"/>
    <cellStyle name="40% - Dekorfärg5 10 4" xfId="13236" xr:uid="{FADAAC56-0735-4456-861B-2F9B9376BB74}"/>
    <cellStyle name="40% - Dekorfärg5 10 4 2" xfId="13237" xr:uid="{ACB3CA80-A49C-4918-92C9-8B490EEB70E1}"/>
    <cellStyle name="40% - Dekorfärg5 10 4 2 2" xfId="13238" xr:uid="{12964BE2-838B-43DA-B826-42200C47126A}"/>
    <cellStyle name="40% - Dekorfärg5 10 4 2_AAL 2014-06" xfId="45185" xr:uid="{699FBF44-6555-4853-87E7-24B4CF5A3675}"/>
    <cellStyle name="40% - Dekorfärg5 10 4 3" xfId="13239" xr:uid="{8821CED8-BAC6-4C1A-9E2E-FF93D358E888}"/>
    <cellStyle name="40% - Dekorfärg5 10 4_121231-130331" xfId="13240" xr:uid="{E2C3A749-B882-4EAE-AE87-34D50B103930}"/>
    <cellStyle name="40% - Dekorfärg5 10 5" xfId="13241" xr:uid="{BEF8EBFD-42E8-4632-8468-1AACC1B4775C}"/>
    <cellStyle name="40% - Dekorfärg5 10 5 2" xfId="13242" xr:uid="{11C48F38-2100-4B6B-8DD1-FF0BD1D02F8A}"/>
    <cellStyle name="40% - Dekorfärg5 10 5 3" xfId="13243" xr:uid="{66D6225F-CFF2-43EA-B361-9FF38D35B3D5}"/>
    <cellStyle name="40% - Dekorfärg5 10 5_AAL 2014-06" xfId="45186" xr:uid="{DAE7B421-F201-45A8-8C83-6EABB44B09AF}"/>
    <cellStyle name="40% - Dekorfärg5 10 6" xfId="13244" xr:uid="{C9944912-D695-4ED7-A2CC-B505DDB010E1}"/>
    <cellStyle name="40% - Dekorfärg5 10 6 2" xfId="13245" xr:uid="{07B79A84-9695-4445-A767-32AA8231D938}"/>
    <cellStyle name="40% - Dekorfärg5 10 6 3" xfId="13246" xr:uid="{9B1464B7-0187-41DD-8FD8-2AD06D13D85D}"/>
    <cellStyle name="40% - Dekorfärg5 10 6_AAL 2014-06" xfId="45187" xr:uid="{1748E7B0-7167-4424-B3FC-9EC455A1F2B4}"/>
    <cellStyle name="40% - Dekorfärg5 10 7" xfId="13247" xr:uid="{A3468E37-D073-47C9-8198-C8BCF434AF87}"/>
    <cellStyle name="40% - Dekorfärg5 10 7 2" xfId="13248" xr:uid="{97101F4C-7079-497F-845E-C8C984F37F23}"/>
    <cellStyle name="40% - Dekorfärg5 10 7 3" xfId="13249" xr:uid="{5A4D252E-4AFA-4475-A8A2-A8BF67202213}"/>
    <cellStyle name="40% - Dekorfärg5 10 7_EQL_AAL" xfId="31394" xr:uid="{89ABF159-C662-46F8-85B3-9D734C13EBF7}"/>
    <cellStyle name="40% - Dekorfärg5 10 8" xfId="13250" xr:uid="{7FAF8E29-FCAF-4310-97A3-41DF271567DD}"/>
    <cellStyle name="40% - Dekorfärg5 10 9" xfId="13251" xr:uid="{5A5B0673-73C4-4E29-9E98-25DA74E430D0}"/>
    <cellStyle name="40% - Dekorfärg5 10_121231-130331" xfId="13252" xr:uid="{CFA840A2-1E9E-499D-A374-0ABF2112DFC7}"/>
    <cellStyle name="40% - Dekorfärg5 11" xfId="13253" xr:uid="{329FAF75-82EC-486E-A4B8-C7D6E8800E46}"/>
    <cellStyle name="40% - Dekorfärg5 11 10" xfId="35207" xr:uid="{16BD47DB-7165-4199-BFFB-2995DD9FBB48}"/>
    <cellStyle name="40% - Dekorfärg5 11 2" xfId="13254" xr:uid="{F8B730F2-1369-4151-9497-4D54713DD724}"/>
    <cellStyle name="40% - Dekorfärg5 11 2 2" xfId="13255" xr:uid="{FA2B94FA-0757-4620-90B3-D3D621079886}"/>
    <cellStyle name="40% - Dekorfärg5 11 2 2 2" xfId="13256" xr:uid="{B7C8AB63-95B1-47A7-B6BD-CD8DD4C8707B}"/>
    <cellStyle name="40% - Dekorfärg5 11 2 2 2 2" xfId="13257" xr:uid="{A049D9FD-71CD-4E02-BA69-8031217FD3D9}"/>
    <cellStyle name="40% - Dekorfärg5 11 2 2 2_AAL 2014-06" xfId="45188" xr:uid="{6B38376D-4F2B-405B-917B-B2DCB8C1A7E1}"/>
    <cellStyle name="40% - Dekorfärg5 11 2 2 3" xfId="13258" xr:uid="{1830B5D3-2006-48AF-93B5-07CFC5790894}"/>
    <cellStyle name="40% - Dekorfärg5 11 2 2_121231-130331" xfId="13259" xr:uid="{AFBE6937-12EC-44A3-BFEC-819B4619F92A}"/>
    <cellStyle name="40% - Dekorfärg5 11 2 3" xfId="13260" xr:uid="{C16AC00B-0879-4041-A117-6CC625460EFE}"/>
    <cellStyle name="40% - Dekorfärg5 11 2 3 2" xfId="13261" xr:uid="{84958048-C512-48CB-8781-2A3F77867D6C}"/>
    <cellStyle name="40% - Dekorfärg5 11 2 3_AAL 2014-06" xfId="45189" xr:uid="{3339A09B-A0C2-4C3B-9586-68E0187F58FF}"/>
    <cellStyle name="40% - Dekorfärg5 11 2 4" xfId="13262" xr:uid="{12C6C927-AE8A-431A-A068-8727B7ABC2EF}"/>
    <cellStyle name="40% - Dekorfärg5 11 2_121231-130331" xfId="13263" xr:uid="{DFB3A4C6-6A90-41FE-A89B-3D218380CC7B}"/>
    <cellStyle name="40% - Dekorfärg5 11 3" xfId="13264" xr:uid="{21A953EB-E23E-4955-9092-2CA3FD62F789}"/>
    <cellStyle name="40% - Dekorfärg5 11 3 2" xfId="13265" xr:uid="{A9CBF42B-C358-43E3-8E4E-65D3BE449B7C}"/>
    <cellStyle name="40% - Dekorfärg5 11 3 2 2" xfId="13266" xr:uid="{1A124F30-4857-43D2-8D0D-8F13B65F345B}"/>
    <cellStyle name="40% - Dekorfärg5 11 3 2_AAL 2014-06" xfId="45190" xr:uid="{19F0CED5-BD58-43B0-85D9-BAC14C1C8B0B}"/>
    <cellStyle name="40% - Dekorfärg5 11 3 3" xfId="13267" xr:uid="{FE349BCC-5F6D-4C8B-A6E4-8C46BFF548A0}"/>
    <cellStyle name="40% - Dekorfärg5 11 3_121231-130331" xfId="13268" xr:uid="{49E8DD62-0ECB-4F1A-8AE2-11E2E3246FEE}"/>
    <cellStyle name="40% - Dekorfärg5 11 4" xfId="13269" xr:uid="{9FFD26DD-C567-419E-B95F-43EC25D70EE9}"/>
    <cellStyle name="40% - Dekorfärg5 11 4 2" xfId="13270" xr:uid="{F03EEFC0-7146-4857-89E3-B364F4D73BFA}"/>
    <cellStyle name="40% - Dekorfärg5 11 4 3" xfId="13271" xr:uid="{98A85FF6-F343-427F-B232-0A3BC2093A13}"/>
    <cellStyle name="40% - Dekorfärg5 11 4_AAL 2014-06" xfId="45191" xr:uid="{4ECA0BE4-FA66-4FF4-B91B-B9A0125B5692}"/>
    <cellStyle name="40% - Dekorfärg5 11 5" xfId="13272" xr:uid="{353C4604-41FB-4B81-BA70-7BA637EF3B9C}"/>
    <cellStyle name="40% - Dekorfärg5 11 5 2" xfId="13273" xr:uid="{4480F378-7202-450F-A571-C87B165C409D}"/>
    <cellStyle name="40% - Dekorfärg5 11 5 3" xfId="13274" xr:uid="{39350261-54C2-4D3E-9750-4EDA6F9F1267}"/>
    <cellStyle name="40% - Dekorfärg5 11 5_AAL 2014-06" xfId="45192" xr:uid="{B7AB1A07-035B-4BF5-9AAB-B04A0A8F2E5D}"/>
    <cellStyle name="40% - Dekorfärg5 11 6" xfId="13275" xr:uid="{9DD20B46-D952-479A-92A8-648F8F6F2010}"/>
    <cellStyle name="40% - Dekorfärg5 11 6 2" xfId="13276" xr:uid="{5D40DAC6-7408-4F7B-9390-5BC525C15F82}"/>
    <cellStyle name="40% - Dekorfärg5 11 6 3" xfId="13277" xr:uid="{38DE587C-66C8-4281-9067-C82D15B435DC}"/>
    <cellStyle name="40% - Dekorfärg5 11 6_EQL_AAL" xfId="31395" xr:uid="{F649E9A3-64C4-4D0F-A41F-31D8C4C80F4C}"/>
    <cellStyle name="40% - Dekorfärg5 11 7" xfId="13278" xr:uid="{F4462E9C-2E4A-4B41-A4AA-87855FD43B3D}"/>
    <cellStyle name="40% - Dekorfärg5 11 7 2" xfId="13279" xr:uid="{A9ABBEF3-FBEF-48E6-97EA-246EBDBE5B08}"/>
    <cellStyle name="40% - Dekorfärg5 11 7 3" xfId="13280" xr:uid="{1177A125-021F-461A-8E54-93B12324D3FB}"/>
    <cellStyle name="40% - Dekorfärg5 11 7_EQL_AAL" xfId="31396" xr:uid="{E1BB2493-1EDC-4611-8560-6C89F8DF5D15}"/>
    <cellStyle name="40% - Dekorfärg5 11 8" xfId="13281" xr:uid="{2F37A587-9889-4B73-9765-F235FE06C160}"/>
    <cellStyle name="40% - Dekorfärg5 11 9" xfId="13282" xr:uid="{A1D41B64-4614-474B-ADF3-6F2574F0FED5}"/>
    <cellStyle name="40% - Dekorfärg5 11_121231-130331" xfId="13283" xr:uid="{F567C592-62D2-4560-BC3E-18D5E6FA1373}"/>
    <cellStyle name="40% - Dekorfärg5 12" xfId="13284" xr:uid="{8328FF1E-EAB2-4159-85B3-417B36C5F505}"/>
    <cellStyle name="40% - Dekorfärg5 12 10" xfId="35208" xr:uid="{0339F5CA-803C-4C37-AD1D-DCB8C2CE0A64}"/>
    <cellStyle name="40% - Dekorfärg5 12 2" xfId="13285" xr:uid="{BA31C406-96EF-41CC-A051-9A9F5757F57C}"/>
    <cellStyle name="40% - Dekorfärg5 12 2 2" xfId="13286" xr:uid="{A000EB68-1A74-4338-9E5D-F5E5BB9DF49B}"/>
    <cellStyle name="40% - Dekorfärg5 12 2 2 2" xfId="13287" xr:uid="{DFEADA4C-D554-4183-8E95-47F87C9392DA}"/>
    <cellStyle name="40% - Dekorfärg5 12 2 2 2 2" xfId="13288" xr:uid="{96141179-1792-4DD0-A23B-01C48FE9F035}"/>
    <cellStyle name="40% - Dekorfärg5 12 2 2 2_AAL 2014-06" xfId="45193" xr:uid="{50D6FE20-BD56-4A74-9972-4DE1BAEB41D1}"/>
    <cellStyle name="40% - Dekorfärg5 12 2 2 3" xfId="13289" xr:uid="{F3E96D5C-8EF5-4FA6-A9A6-22634CF69F57}"/>
    <cellStyle name="40% - Dekorfärg5 12 2 2_121231-130331" xfId="13290" xr:uid="{79AE04C0-9898-4403-9BD9-9B54B064702B}"/>
    <cellStyle name="40% - Dekorfärg5 12 2 3" xfId="13291" xr:uid="{17F796C3-3520-4FAB-9D8C-3AAF8D888281}"/>
    <cellStyle name="40% - Dekorfärg5 12 2 3 2" xfId="13292" xr:uid="{76F8898C-D619-422D-94FA-C91141ACD7D8}"/>
    <cellStyle name="40% - Dekorfärg5 12 2 3_AAL 2014-06" xfId="45194" xr:uid="{EB248B9E-E348-4146-9651-CCFEBECACB9C}"/>
    <cellStyle name="40% - Dekorfärg5 12 2 4" xfId="13293" xr:uid="{C7B5AAD6-57AF-45A7-89FF-863A2BF16AB1}"/>
    <cellStyle name="40% - Dekorfärg5 12 2_121231-130331" xfId="13294" xr:uid="{4D9C0899-5843-47F9-9E30-974A7B791C63}"/>
    <cellStyle name="40% - Dekorfärg5 12 3" xfId="13295" xr:uid="{9DD2DB21-FC05-481F-98AC-7E593D9704C3}"/>
    <cellStyle name="40% - Dekorfärg5 12 3 2" xfId="13296" xr:uid="{0F60E4D7-0B14-42AC-9B93-A67D5C856014}"/>
    <cellStyle name="40% - Dekorfärg5 12 3 2 2" xfId="13297" xr:uid="{A1350F3E-B211-4348-85C8-15CA05856B01}"/>
    <cellStyle name="40% - Dekorfärg5 12 3 2_AAL 2014-06" xfId="45195" xr:uid="{94FFC64C-5B68-450D-84CB-DFB74717C725}"/>
    <cellStyle name="40% - Dekorfärg5 12 3 3" xfId="13298" xr:uid="{1C96819A-31E4-4103-B3E4-7C5434923CDB}"/>
    <cellStyle name="40% - Dekorfärg5 12 3_121231-130331" xfId="13299" xr:uid="{0A400585-E52D-4759-869A-732CC1E41CFD}"/>
    <cellStyle name="40% - Dekorfärg5 12 4" xfId="13300" xr:uid="{EDA46F00-C7A3-4C67-A0EE-20C22AEC1F2C}"/>
    <cellStyle name="40% - Dekorfärg5 12 4 2" xfId="13301" xr:uid="{2EF989A6-A17B-4FED-B00A-116EFDFC9311}"/>
    <cellStyle name="40% - Dekorfärg5 12 4 3" xfId="13302" xr:uid="{FC1E4EC0-C396-4F70-9584-1F0CA34061F1}"/>
    <cellStyle name="40% - Dekorfärg5 12 4_AAL 2014-06" xfId="45196" xr:uid="{4BF4D35F-42E9-4394-8B38-C1EB0C03B1CA}"/>
    <cellStyle name="40% - Dekorfärg5 12 5" xfId="13303" xr:uid="{C10365B9-D2AB-4905-B342-1CFA544E874B}"/>
    <cellStyle name="40% - Dekorfärg5 12 5 2" xfId="13304" xr:uid="{0FB365B5-91C9-44A8-90FE-DF240CB6DDA0}"/>
    <cellStyle name="40% - Dekorfärg5 12 5 3" xfId="13305" xr:uid="{24DAFF05-17F8-489F-A0F9-A24E75701817}"/>
    <cellStyle name="40% - Dekorfärg5 12 5_AAL 2014-06" xfId="45197" xr:uid="{29153242-E39D-4EB5-815F-B44EAEA5C515}"/>
    <cellStyle name="40% - Dekorfärg5 12 6" xfId="13306" xr:uid="{9834CAF0-97BC-4856-AD30-03F09347C54C}"/>
    <cellStyle name="40% - Dekorfärg5 12 6 2" xfId="13307" xr:uid="{F5513022-F773-4516-A0B9-C655D201E1B3}"/>
    <cellStyle name="40% - Dekorfärg5 12 6 3" xfId="13308" xr:uid="{0D2962D4-89C4-4462-BC9E-1FB9B390DC4F}"/>
    <cellStyle name="40% - Dekorfärg5 12 6_EQL_AAL" xfId="31397" xr:uid="{A077994B-328C-4CB2-ABE5-A34E82A00705}"/>
    <cellStyle name="40% - Dekorfärg5 12 7" xfId="13309" xr:uid="{91BC05D4-C374-4847-A8D5-1A9145C4DAB4}"/>
    <cellStyle name="40% - Dekorfärg5 12 7 2" xfId="13310" xr:uid="{12D181C9-7D3C-4E2B-B864-4F3098A31CDE}"/>
    <cellStyle name="40% - Dekorfärg5 12 7 3" xfId="13311" xr:uid="{579A2576-46D2-4807-9B8D-676DF35619BE}"/>
    <cellStyle name="40% - Dekorfärg5 12 7_EQL_AAL" xfId="31398" xr:uid="{C3834622-FC08-4D42-8735-398D35B75949}"/>
    <cellStyle name="40% - Dekorfärg5 12 8" xfId="13312" xr:uid="{1845182A-9385-4F02-B18B-5A6E43CBCAF4}"/>
    <cellStyle name="40% - Dekorfärg5 12 9" xfId="13313" xr:uid="{23BD2C24-16EC-48AA-8186-3011467AA712}"/>
    <cellStyle name="40% - Dekorfärg5 12_121231-130331" xfId="13314" xr:uid="{4C4386E9-7C10-4171-B710-3F0767EB5F05}"/>
    <cellStyle name="40% - Dekorfärg5 13" xfId="13315" xr:uid="{8ED8736A-6DB1-4CF0-BFE5-26E8B4BC2DF4}"/>
    <cellStyle name="40% - Dekorfärg5 13 10" xfId="35209" xr:uid="{6FD4FEB8-BC23-42AA-A098-93F4CFD81FAA}"/>
    <cellStyle name="40% - Dekorfärg5 13 2" xfId="13316" xr:uid="{65151736-DBE6-4E13-94F4-97FB3376E67F}"/>
    <cellStyle name="40% - Dekorfärg5 13 2 2" xfId="13317" xr:uid="{CDC5C6F9-5190-4E28-B45E-11DD06FF0838}"/>
    <cellStyle name="40% - Dekorfärg5 13 2 2 2" xfId="13318" xr:uid="{B10F5833-C2EB-4F27-B7BF-8BD73DA08950}"/>
    <cellStyle name="40% - Dekorfärg5 13 2 2 2 2" xfId="13319" xr:uid="{F9700481-5EF0-4BF7-A01A-CF8BAE20E08D}"/>
    <cellStyle name="40% - Dekorfärg5 13 2 2 2_AAL 2014-06" xfId="45198" xr:uid="{D2D70578-031C-45B0-B18C-6611F9E1C5D1}"/>
    <cellStyle name="40% - Dekorfärg5 13 2 2 3" xfId="13320" xr:uid="{9596E111-EE03-4BAB-B77D-E594C58781A2}"/>
    <cellStyle name="40% - Dekorfärg5 13 2 2_121231-130331" xfId="13321" xr:uid="{31DF1383-A967-4D38-9632-4B8451A4FEA8}"/>
    <cellStyle name="40% - Dekorfärg5 13 2 3" xfId="13322" xr:uid="{1B48FF69-9B65-4A25-A332-6C6F5C3A42E7}"/>
    <cellStyle name="40% - Dekorfärg5 13 2 3 2" xfId="13323" xr:uid="{522DAA3E-B2B5-4D01-8B3C-AFC6A6158071}"/>
    <cellStyle name="40% - Dekorfärg5 13 2 3_AAL 2014-06" xfId="45199" xr:uid="{D5306940-7A14-4443-8CDF-AF9742025D32}"/>
    <cellStyle name="40% - Dekorfärg5 13 2 4" xfId="13324" xr:uid="{7684F701-01FC-4174-92BD-64B86BC20463}"/>
    <cellStyle name="40% - Dekorfärg5 13 2_121231-130331" xfId="13325" xr:uid="{9E426BF2-87CA-4B85-A8DB-B950A87FBA52}"/>
    <cellStyle name="40% - Dekorfärg5 13 3" xfId="13326" xr:uid="{BE9CB0E5-C33D-488D-B1BA-AD4E09617693}"/>
    <cellStyle name="40% - Dekorfärg5 13 3 2" xfId="13327" xr:uid="{76D14F18-A713-4954-8E76-4A2783C9E7C6}"/>
    <cellStyle name="40% - Dekorfärg5 13 3 2 2" xfId="13328" xr:uid="{B577F97A-4B9F-46CD-BD2A-409658AC2A52}"/>
    <cellStyle name="40% - Dekorfärg5 13 3 2_AAL 2014-06" xfId="45200" xr:uid="{A2A08CE9-8D11-4CD0-8C5D-04748DAF4A53}"/>
    <cellStyle name="40% - Dekorfärg5 13 3 3" xfId="13329" xr:uid="{9EF68354-E30E-4E2A-8ED6-96C7EB494858}"/>
    <cellStyle name="40% - Dekorfärg5 13 3_121231-130331" xfId="13330" xr:uid="{835FFB4F-06FF-427E-ACB4-CC07C1E55F28}"/>
    <cellStyle name="40% - Dekorfärg5 13 4" xfId="13331" xr:uid="{C2CB0AB0-F711-43FE-8ACE-464E6E28A907}"/>
    <cellStyle name="40% - Dekorfärg5 13 4 2" xfId="13332" xr:uid="{FDC19A2A-49D9-4C71-BDBC-4305F615FD4D}"/>
    <cellStyle name="40% - Dekorfärg5 13 4 3" xfId="13333" xr:uid="{C720B292-9C92-4430-9557-0BA8CB907980}"/>
    <cellStyle name="40% - Dekorfärg5 13 4_AAL 2014-06" xfId="45201" xr:uid="{24903F8D-7CFD-4C84-848A-E110942355C7}"/>
    <cellStyle name="40% - Dekorfärg5 13 5" xfId="13334" xr:uid="{DC0CDC04-82D7-4B4F-AFC9-C9EC09EC552B}"/>
    <cellStyle name="40% - Dekorfärg5 13 5 2" xfId="13335" xr:uid="{B4DEF92A-5E61-4575-8917-D4E9EF29627D}"/>
    <cellStyle name="40% - Dekorfärg5 13 5 3" xfId="13336" xr:uid="{48FE15CB-D8DB-43F2-90C5-334AB35E2000}"/>
    <cellStyle name="40% - Dekorfärg5 13 5_AAL 2014-06" xfId="45202" xr:uid="{EEBB4C5C-1586-42F6-84B4-8E3D08EF4FD7}"/>
    <cellStyle name="40% - Dekorfärg5 13 6" xfId="13337" xr:uid="{4E1E314F-67C8-4F44-B49C-9B73B31F406F}"/>
    <cellStyle name="40% - Dekorfärg5 13 6 2" xfId="13338" xr:uid="{A294F8CC-432B-4D1F-B761-1E1727117DD6}"/>
    <cellStyle name="40% - Dekorfärg5 13 6 3" xfId="13339" xr:uid="{0E5D717F-0793-460A-905D-42D6BFB6F402}"/>
    <cellStyle name="40% - Dekorfärg5 13 6_EQL_AAL" xfId="31399" xr:uid="{BE010BFC-BE09-4441-8796-6DEE5BAE29B2}"/>
    <cellStyle name="40% - Dekorfärg5 13 7" xfId="13340" xr:uid="{5A7A0D23-DF4A-4E28-B541-B281EBF27526}"/>
    <cellStyle name="40% - Dekorfärg5 13 7 2" xfId="13341" xr:uid="{A9D65411-4C1D-4AE8-922B-B03499358BCD}"/>
    <cellStyle name="40% - Dekorfärg5 13 7 3" xfId="13342" xr:uid="{4FB8693E-8DD9-4155-B986-24FB89FE6657}"/>
    <cellStyle name="40% - Dekorfärg5 13 7_EQL_AAL" xfId="31400" xr:uid="{5AD421CE-6673-4670-A158-DF9E4FC8A1AE}"/>
    <cellStyle name="40% - Dekorfärg5 13 8" xfId="13343" xr:uid="{7C799143-9D43-47D6-89B4-E07D6C7BD1C7}"/>
    <cellStyle name="40% - Dekorfärg5 13 9" xfId="13344" xr:uid="{A0A2D7E4-382C-4ACD-8CFF-1826080D628C}"/>
    <cellStyle name="40% - Dekorfärg5 13_121231-130331" xfId="13345" xr:uid="{8B624A27-9872-4C75-87A0-107FFF2E6DD3}"/>
    <cellStyle name="40% - Dekorfärg5 14" xfId="13346" xr:uid="{993AB473-2FCD-4A8B-BB6A-E139BA6CCE1C}"/>
    <cellStyle name="40% - Dekorfärg5 14 10" xfId="35210" xr:uid="{A6A01D46-9CD1-441C-9768-DB18D3992443}"/>
    <cellStyle name="40% - Dekorfärg5 14 2" xfId="13347" xr:uid="{1BA8A317-DFB2-44E8-BB2D-7A96C74F022F}"/>
    <cellStyle name="40% - Dekorfärg5 14 2 2" xfId="13348" xr:uid="{660C29BE-2E84-4F5C-A5C7-BF1B9533E8F9}"/>
    <cellStyle name="40% - Dekorfärg5 14 2 2 2" xfId="13349" xr:uid="{A75A0290-FFA7-4408-B206-FDC0996DD533}"/>
    <cellStyle name="40% - Dekorfärg5 14 2 2 2 2" xfId="13350" xr:uid="{2577C2BB-B74C-4A33-B928-1116AA368C5F}"/>
    <cellStyle name="40% - Dekorfärg5 14 2 2 2_AAL 2014-06" xfId="45203" xr:uid="{9578F877-6244-40D1-A0BE-FE8A999CE03D}"/>
    <cellStyle name="40% - Dekorfärg5 14 2 2 3" xfId="13351" xr:uid="{EE4BF661-18B6-4688-8AE8-4B6A6C2BC415}"/>
    <cellStyle name="40% - Dekorfärg5 14 2 2_121231-130331" xfId="13352" xr:uid="{F5E2A555-0406-487D-BB23-6085A365D680}"/>
    <cellStyle name="40% - Dekorfärg5 14 2 3" xfId="13353" xr:uid="{AEFA9C51-32B4-4C9D-AB85-562232AD66AB}"/>
    <cellStyle name="40% - Dekorfärg5 14 2 3 2" xfId="13354" xr:uid="{30AEDC62-4C15-4394-9213-FA1F330D6C95}"/>
    <cellStyle name="40% - Dekorfärg5 14 2 3_AAL 2014-06" xfId="45204" xr:uid="{A066CFB5-2899-4320-B80A-C42E5438C287}"/>
    <cellStyle name="40% - Dekorfärg5 14 2 4" xfId="13355" xr:uid="{49F528D0-DD21-4C3E-B7BB-180D56199C1B}"/>
    <cellStyle name="40% - Dekorfärg5 14 2_121231-130331" xfId="13356" xr:uid="{EE96A543-2D22-4F42-803E-2CA0E3CA2C99}"/>
    <cellStyle name="40% - Dekorfärg5 14 3" xfId="13357" xr:uid="{AAC04899-4D0A-4FF0-8A5D-052062072492}"/>
    <cellStyle name="40% - Dekorfärg5 14 3 2" xfId="13358" xr:uid="{DB631136-E7EB-4688-A8C6-996AF2B72BCC}"/>
    <cellStyle name="40% - Dekorfärg5 14 3 2 2" xfId="13359" xr:uid="{878E6866-0BAB-4781-8610-F1D3E5D3C01D}"/>
    <cellStyle name="40% - Dekorfärg5 14 3 2_AAL 2014-06" xfId="45205" xr:uid="{CFD29BE5-118D-47C3-A57E-88DED215BF45}"/>
    <cellStyle name="40% - Dekorfärg5 14 3 3" xfId="13360" xr:uid="{6B1376BF-175D-47E3-AF03-118A085B49CE}"/>
    <cellStyle name="40% - Dekorfärg5 14 3_121231-130331" xfId="13361" xr:uid="{78D3AAA9-EC5F-44E1-93A9-40E89ABE7488}"/>
    <cellStyle name="40% - Dekorfärg5 14 4" xfId="13362" xr:uid="{0026301E-22B3-492D-BC21-CBE5DE40BF45}"/>
    <cellStyle name="40% - Dekorfärg5 14 4 2" xfId="13363" xr:uid="{8D1BAA01-9743-4307-9444-E85B07EFB5B8}"/>
    <cellStyle name="40% - Dekorfärg5 14 4 3" xfId="13364" xr:uid="{922380F7-EA52-4378-B091-F3A60663E279}"/>
    <cellStyle name="40% - Dekorfärg5 14 4_AAL 2014-06" xfId="45206" xr:uid="{22572164-1E98-433B-B97D-7D94AE0A22E4}"/>
    <cellStyle name="40% - Dekorfärg5 14 5" xfId="13365" xr:uid="{2CAAC489-AB43-48D9-AED9-A51148C3FADD}"/>
    <cellStyle name="40% - Dekorfärg5 14 5 2" xfId="13366" xr:uid="{FBEABE10-E3D9-4255-8D48-57942366C472}"/>
    <cellStyle name="40% - Dekorfärg5 14 5 3" xfId="13367" xr:uid="{8B8B72CD-0A7E-4F15-8D9E-2D770C9E5C62}"/>
    <cellStyle name="40% - Dekorfärg5 14 5_AAL 2014-06" xfId="45207" xr:uid="{348BAE1B-5C44-4E6E-A0B1-E85145F39FC3}"/>
    <cellStyle name="40% - Dekorfärg5 14 6" xfId="13368" xr:uid="{DFF59DA4-C54E-4C83-A132-0C7597FCD9A5}"/>
    <cellStyle name="40% - Dekorfärg5 14 6 2" xfId="13369" xr:uid="{4C04AD01-5B0A-405D-9F44-7482492379A9}"/>
    <cellStyle name="40% - Dekorfärg5 14 6 3" xfId="13370" xr:uid="{E95714E8-E402-4175-82EF-ECF66C064AE3}"/>
    <cellStyle name="40% - Dekorfärg5 14 6_EQL_AAL" xfId="31401" xr:uid="{0174875D-CA8E-482D-B9F7-A2E234808CCF}"/>
    <cellStyle name="40% - Dekorfärg5 14 7" xfId="13371" xr:uid="{7719ECB9-52A3-4522-B0C8-25EACD236B9B}"/>
    <cellStyle name="40% - Dekorfärg5 14 7 2" xfId="13372" xr:uid="{A1D8B7A7-FD0C-44F3-B5F2-5088E192F8C0}"/>
    <cellStyle name="40% - Dekorfärg5 14 7 3" xfId="13373" xr:uid="{048645DE-A9FA-4B35-9820-61A5149F260F}"/>
    <cellStyle name="40% - Dekorfärg5 14 7_EQL_AAL" xfId="31402" xr:uid="{28D50E87-1ECA-435A-B8E5-A889E2F7CE94}"/>
    <cellStyle name="40% - Dekorfärg5 14 8" xfId="13374" xr:uid="{F3BEF9D8-15D5-4838-88AD-E12FABA55FB9}"/>
    <cellStyle name="40% - Dekorfärg5 14 9" xfId="13375" xr:uid="{AF2F2409-D6BD-47F4-BFBB-4BAFB3BFBB58}"/>
    <cellStyle name="40% - Dekorfärg5 14_121231-130331" xfId="13376" xr:uid="{C6E468E3-3C46-4A8A-A4EA-ADEFBC03135A}"/>
    <cellStyle name="40% - Dekorfärg5 15" xfId="13377" xr:uid="{73E15FFC-B92A-47C6-A68D-648B74E603CF}"/>
    <cellStyle name="40% - Dekorfärg5 15 10" xfId="35211" xr:uid="{8728A5E1-96DC-40B3-B5F7-E085D28E7894}"/>
    <cellStyle name="40% - Dekorfärg5 15 2" xfId="13378" xr:uid="{E626ABA7-35EB-4A96-BD84-F85FD92C6636}"/>
    <cellStyle name="40% - Dekorfärg5 15 2 2" xfId="13379" xr:uid="{5A7D5936-3AFA-46D9-8C37-CF1F19E0DE96}"/>
    <cellStyle name="40% - Dekorfärg5 15 2 2 2" xfId="13380" xr:uid="{7B5FD576-4D2B-49D3-BD55-6E5A8908FAB0}"/>
    <cellStyle name="40% - Dekorfärg5 15 2 2 2 2" xfId="13381" xr:uid="{A5BA8777-D67B-4E37-B23A-A78B711E800A}"/>
    <cellStyle name="40% - Dekorfärg5 15 2 2 2_AAL 2014-06" xfId="45208" xr:uid="{EDD03420-C507-4D71-A25D-62D9AD1F9C6A}"/>
    <cellStyle name="40% - Dekorfärg5 15 2 2 3" xfId="13382" xr:uid="{3E004528-80C5-4D26-958B-BEECE0E26E6E}"/>
    <cellStyle name="40% - Dekorfärg5 15 2 2_121231-130331" xfId="13383" xr:uid="{245DD1B7-960B-48B2-BA49-21F32B677350}"/>
    <cellStyle name="40% - Dekorfärg5 15 2 3" xfId="13384" xr:uid="{57796E06-3B9A-4482-990C-5701D06665CA}"/>
    <cellStyle name="40% - Dekorfärg5 15 2 3 2" xfId="13385" xr:uid="{FD1EAA2A-648E-48DB-AA40-E716A1B23906}"/>
    <cellStyle name="40% - Dekorfärg5 15 2 3_AAL 2014-06" xfId="45209" xr:uid="{99F5C4DD-AC32-45AF-98AC-89027CCDB120}"/>
    <cellStyle name="40% - Dekorfärg5 15 2 4" xfId="13386" xr:uid="{578C3591-B49A-45B8-B340-0F15D00E3BD8}"/>
    <cellStyle name="40% - Dekorfärg5 15 2_121231-130331" xfId="13387" xr:uid="{47A83211-9EB2-4707-930F-D8FB750D84B9}"/>
    <cellStyle name="40% - Dekorfärg5 15 3" xfId="13388" xr:uid="{A9F04B8B-7010-4E9A-AC65-E88D4AC42B7B}"/>
    <cellStyle name="40% - Dekorfärg5 15 3 2" xfId="13389" xr:uid="{49EFC865-8B00-4B8C-8038-EB627B33DA09}"/>
    <cellStyle name="40% - Dekorfärg5 15 3 2 2" xfId="13390" xr:uid="{874045B5-9312-4718-A18C-6631C1F321D5}"/>
    <cellStyle name="40% - Dekorfärg5 15 3 2_AAL 2014-06" xfId="45210" xr:uid="{6A999A8C-8BCC-4AB1-8484-39EB6D6E5869}"/>
    <cellStyle name="40% - Dekorfärg5 15 3 3" xfId="13391" xr:uid="{77D73247-A58B-4F62-B949-8E4139E109D1}"/>
    <cellStyle name="40% - Dekorfärg5 15 3_121231-130331" xfId="13392" xr:uid="{B970CAA5-EB1C-4CCA-BA05-D3E24ED10AC8}"/>
    <cellStyle name="40% - Dekorfärg5 15 4" xfId="13393" xr:uid="{2B33F6EB-B790-427C-92D3-366813662B04}"/>
    <cellStyle name="40% - Dekorfärg5 15 4 2" xfId="13394" xr:uid="{4CBADD5D-EFA6-46B7-83CB-C8DE7530017E}"/>
    <cellStyle name="40% - Dekorfärg5 15 4 3" xfId="13395" xr:uid="{C2BDAE4D-25A0-4969-AA1A-3CE2332D931B}"/>
    <cellStyle name="40% - Dekorfärg5 15 4_AAL 2014-06" xfId="45211" xr:uid="{7E3CB285-661D-4573-802D-E07230BA0C1B}"/>
    <cellStyle name="40% - Dekorfärg5 15 5" xfId="13396" xr:uid="{E7D49851-84F9-45CC-AE06-F8239EF4C85D}"/>
    <cellStyle name="40% - Dekorfärg5 15 5 2" xfId="13397" xr:uid="{6CA75F0C-D5AA-48C0-8B45-40BE114B32C1}"/>
    <cellStyle name="40% - Dekorfärg5 15 5 3" xfId="13398" xr:uid="{125E3301-ED09-44FA-BFAC-03F3FE4FB195}"/>
    <cellStyle name="40% - Dekorfärg5 15 5_AAL 2014-06" xfId="45212" xr:uid="{FD75001F-2636-4B23-9D95-86B3F95BCA61}"/>
    <cellStyle name="40% - Dekorfärg5 15 6" xfId="13399" xr:uid="{82969759-0C4E-4249-8D9C-245BF7876EA2}"/>
    <cellStyle name="40% - Dekorfärg5 15 6 2" xfId="13400" xr:uid="{5DCFC443-F1B0-4231-987A-EB07CC2BE10C}"/>
    <cellStyle name="40% - Dekorfärg5 15 6 3" xfId="13401" xr:uid="{D8F54370-320A-4FEA-9A7F-A81847277919}"/>
    <cellStyle name="40% - Dekorfärg5 15 6_EQL_AAL" xfId="31403" xr:uid="{02A93D4C-A5AF-4BA5-903E-386BC6E89E3B}"/>
    <cellStyle name="40% - Dekorfärg5 15 7" xfId="13402" xr:uid="{FBFB0F04-FB24-4953-938C-70206C48C562}"/>
    <cellStyle name="40% - Dekorfärg5 15 7 2" xfId="13403" xr:uid="{63963310-8605-48BF-AC8D-07FD0777FD2C}"/>
    <cellStyle name="40% - Dekorfärg5 15 7 3" xfId="13404" xr:uid="{07AFF422-6016-4A01-9B24-0612765B467B}"/>
    <cellStyle name="40% - Dekorfärg5 15 7_EQL_AAL" xfId="31404" xr:uid="{B2F79CB4-FBE4-454F-A869-87163A00073B}"/>
    <cellStyle name="40% - Dekorfärg5 15 8" xfId="13405" xr:uid="{07225481-EBFC-40F1-9900-A9C808D37F47}"/>
    <cellStyle name="40% - Dekorfärg5 15 9" xfId="13406" xr:uid="{C25103D9-7329-4547-A2EB-DE23F36881D8}"/>
    <cellStyle name="40% - Dekorfärg5 15_121231-130331" xfId="13407" xr:uid="{646FB7DD-6EAD-4BB4-9C7E-417E4F737E48}"/>
    <cellStyle name="40% - Dekorfärg5 16" xfId="13408" xr:uid="{F8C65049-0337-470A-909E-B907DEAE5F69}"/>
    <cellStyle name="40% - Dekorfärg5 16 10" xfId="35212" xr:uid="{252908C8-5C98-48EC-927B-F36A53EA0A82}"/>
    <cellStyle name="40% - Dekorfärg5 16 2" xfId="13409" xr:uid="{CFE7B758-3949-4FE2-8DD6-2668B254C275}"/>
    <cellStyle name="40% - Dekorfärg5 16 2 2" xfId="13410" xr:uid="{D1C465B0-7C9C-46AD-95DB-84E049FDDC11}"/>
    <cellStyle name="40% - Dekorfärg5 16 2 2 2" xfId="13411" xr:uid="{28705A83-89C5-48EE-AB26-F9D181FB67A1}"/>
    <cellStyle name="40% - Dekorfärg5 16 2 2 2 2" xfId="13412" xr:uid="{057AEF67-38B2-425A-9788-C199E2FE80F3}"/>
    <cellStyle name="40% - Dekorfärg5 16 2 2 2_AAL 2014-06" xfId="45213" xr:uid="{D0728DDD-4C0E-41E5-BB4B-EAEA29402C31}"/>
    <cellStyle name="40% - Dekorfärg5 16 2 2 3" xfId="13413" xr:uid="{84B88778-357C-4A0C-8C9E-59C851637658}"/>
    <cellStyle name="40% - Dekorfärg5 16 2 2_121231-130331" xfId="13414" xr:uid="{9BFD241C-DC51-4A33-9658-C14A18BF606C}"/>
    <cellStyle name="40% - Dekorfärg5 16 2 3" xfId="13415" xr:uid="{99755495-96EB-45B3-9CE5-2EED8CF2C2AA}"/>
    <cellStyle name="40% - Dekorfärg5 16 2 3 2" xfId="13416" xr:uid="{9589DE38-1015-4BC8-9EAF-5130722BD9FB}"/>
    <cellStyle name="40% - Dekorfärg5 16 2 3_AAL 2014-06" xfId="45214" xr:uid="{99215DDB-6C97-4EC7-854E-5CE1551CCB24}"/>
    <cellStyle name="40% - Dekorfärg5 16 2 4" xfId="13417" xr:uid="{8517AB4F-A639-4A65-B7AD-9B1037B354D8}"/>
    <cellStyle name="40% - Dekorfärg5 16 2_121231-130331" xfId="13418" xr:uid="{4FA7DFB7-61E3-406D-9828-000B852587F1}"/>
    <cellStyle name="40% - Dekorfärg5 16 3" xfId="13419" xr:uid="{CD8DD2CF-58CE-4133-96C4-3F4217D33825}"/>
    <cellStyle name="40% - Dekorfärg5 16 3 2" xfId="13420" xr:uid="{77D37A9C-26C4-4AAF-B286-41433C007813}"/>
    <cellStyle name="40% - Dekorfärg5 16 3 2 2" xfId="13421" xr:uid="{661E10C6-6B66-43DD-A0EB-2A1E32417EEF}"/>
    <cellStyle name="40% - Dekorfärg5 16 3 2_AAL 2014-06" xfId="45215" xr:uid="{22169A7C-3252-4B6F-AE1F-C56354D97103}"/>
    <cellStyle name="40% - Dekorfärg5 16 3 3" xfId="13422" xr:uid="{465B30E6-7AA0-4DA8-8B31-2F28854ECAF9}"/>
    <cellStyle name="40% - Dekorfärg5 16 3_121231-130331" xfId="13423" xr:uid="{84DEE4AE-8CC8-49D3-81FA-C010F4ECA97D}"/>
    <cellStyle name="40% - Dekorfärg5 16 4" xfId="13424" xr:uid="{6710BA52-97FD-476B-BA02-BB636FE89C3B}"/>
    <cellStyle name="40% - Dekorfärg5 16 4 2" xfId="13425" xr:uid="{4725B849-B672-4278-808D-05A8D884A733}"/>
    <cellStyle name="40% - Dekorfärg5 16 4 3" xfId="13426" xr:uid="{D1543E98-C18E-4E35-AE00-2DEF458A6F61}"/>
    <cellStyle name="40% - Dekorfärg5 16 4_AAL 2014-06" xfId="45216" xr:uid="{A1C6BDA8-E4AC-4DAA-8AED-8EACDDEFFB18}"/>
    <cellStyle name="40% - Dekorfärg5 16 5" xfId="13427" xr:uid="{1A767406-560C-4BB2-8E56-E9052556A956}"/>
    <cellStyle name="40% - Dekorfärg5 16 5 2" xfId="13428" xr:uid="{E2AFBB72-2B89-463F-847A-08489297F1FA}"/>
    <cellStyle name="40% - Dekorfärg5 16 5 3" xfId="13429" xr:uid="{8B9F5888-6B39-466D-A9D5-527A79EEC1BB}"/>
    <cellStyle name="40% - Dekorfärg5 16 5_AAL 2014-06" xfId="45217" xr:uid="{B3D240AD-C232-4CFF-9267-A8D051191051}"/>
    <cellStyle name="40% - Dekorfärg5 16 6" xfId="13430" xr:uid="{AC60C3F2-570B-456C-806D-B987C9015868}"/>
    <cellStyle name="40% - Dekorfärg5 16 6 2" xfId="13431" xr:uid="{BA40F33C-812B-47D6-A048-A22CA41631C1}"/>
    <cellStyle name="40% - Dekorfärg5 16 6 3" xfId="13432" xr:uid="{45098540-BC86-4E8E-91D1-5E8378DC1477}"/>
    <cellStyle name="40% - Dekorfärg5 16 6_EQL_AAL" xfId="31405" xr:uid="{166300AF-EFED-434B-8480-EF5A24E1AD64}"/>
    <cellStyle name="40% - Dekorfärg5 16 7" xfId="13433" xr:uid="{C8436455-4515-4A94-B9FA-65B9768B2524}"/>
    <cellStyle name="40% - Dekorfärg5 16 7 2" xfId="13434" xr:uid="{466AA760-0715-4608-98E6-BE5ECFD1C061}"/>
    <cellStyle name="40% - Dekorfärg5 16 7 3" xfId="13435" xr:uid="{F1725A7E-FB10-41A1-9485-66E9908C41ED}"/>
    <cellStyle name="40% - Dekorfärg5 16 7_EQL_AAL" xfId="31406" xr:uid="{F974140F-66BE-4C49-B5E4-57F7AE58122C}"/>
    <cellStyle name="40% - Dekorfärg5 16 8" xfId="13436" xr:uid="{66617543-55FF-4401-88E8-E4695A19DE3D}"/>
    <cellStyle name="40% - Dekorfärg5 16 9" xfId="13437" xr:uid="{17630798-C5E1-4192-AD66-F82AB4F12ABA}"/>
    <cellStyle name="40% - Dekorfärg5 16_121231-130331" xfId="13438" xr:uid="{C433EA02-3FFD-41D1-BA57-A1A2428891B1}"/>
    <cellStyle name="40% - Dekorfärg5 17" xfId="13439" xr:uid="{C9B20748-55B3-46D4-896C-588BCAA3B4EA}"/>
    <cellStyle name="40% - Dekorfärg5 17 10" xfId="35213" xr:uid="{B271518D-E4A2-43DF-AEF2-E4AE89937522}"/>
    <cellStyle name="40% - Dekorfärg5 17 2" xfId="13440" xr:uid="{E9B94452-41E7-4683-90EB-5664BFB01A21}"/>
    <cellStyle name="40% - Dekorfärg5 17 2 2" xfId="13441" xr:uid="{EE1F8E75-5672-4D3E-9D1A-B3B275752B91}"/>
    <cellStyle name="40% - Dekorfärg5 17 2 2 2" xfId="13442" xr:uid="{29005606-A9CF-47D8-B776-95561FFCA247}"/>
    <cellStyle name="40% - Dekorfärg5 17 2 2 2 2" xfId="13443" xr:uid="{173CEB94-1EC8-4643-95DB-AACA29C91A82}"/>
    <cellStyle name="40% - Dekorfärg5 17 2 2 2_AAL 2014-06" xfId="45218" xr:uid="{E0180EB5-9B7C-4A4B-B1D2-06AAB4648C4E}"/>
    <cellStyle name="40% - Dekorfärg5 17 2 2 3" xfId="13444" xr:uid="{A86B349A-4E1F-49BC-8CF0-C841FE738CF0}"/>
    <cellStyle name="40% - Dekorfärg5 17 2 2_121231-130331" xfId="13445" xr:uid="{18D607D6-B349-40BF-8E5D-A83DCD63D4C6}"/>
    <cellStyle name="40% - Dekorfärg5 17 2 3" xfId="13446" xr:uid="{CB0117A4-B712-468F-80D9-4AD3AD3FB1F3}"/>
    <cellStyle name="40% - Dekorfärg5 17 2 3 2" xfId="13447" xr:uid="{48261EB1-BB98-40FC-A563-B0F193F2F952}"/>
    <cellStyle name="40% - Dekorfärg5 17 2 3_AAL 2014-06" xfId="45219" xr:uid="{0CACF9C2-A590-4043-802C-E3D087610641}"/>
    <cellStyle name="40% - Dekorfärg5 17 2 4" xfId="13448" xr:uid="{330A40FC-BB29-4F6B-AB6F-68AC4C96AB47}"/>
    <cellStyle name="40% - Dekorfärg5 17 2_121231-130331" xfId="13449" xr:uid="{B85EB1F7-9156-41B0-A526-534EB00206CB}"/>
    <cellStyle name="40% - Dekorfärg5 17 3" xfId="13450" xr:uid="{A8E7DC7D-4D42-4334-9F59-5A0F3321D80E}"/>
    <cellStyle name="40% - Dekorfärg5 17 3 2" xfId="13451" xr:uid="{A7556440-2373-4911-A962-09F5030504F7}"/>
    <cellStyle name="40% - Dekorfärg5 17 3 2 2" xfId="13452" xr:uid="{4E005CC0-52B7-4634-B41A-8A6D32A80EC3}"/>
    <cellStyle name="40% - Dekorfärg5 17 3 2_AAL 2014-06" xfId="45220" xr:uid="{ABD6B21A-C665-45DA-8044-5C2653F0D22D}"/>
    <cellStyle name="40% - Dekorfärg5 17 3 3" xfId="13453" xr:uid="{A2809B79-BA3B-44C7-9DDB-9BA9768F5703}"/>
    <cellStyle name="40% - Dekorfärg5 17 3_121231-130331" xfId="13454" xr:uid="{6CA12D14-691A-40B5-B073-6033666D279F}"/>
    <cellStyle name="40% - Dekorfärg5 17 4" xfId="13455" xr:uid="{6B20D3A0-BB6C-4B58-B1EC-3591900758C5}"/>
    <cellStyle name="40% - Dekorfärg5 17 4 2" xfId="13456" xr:uid="{E455ED46-5E1E-415B-BD07-C77A0118C377}"/>
    <cellStyle name="40% - Dekorfärg5 17 4 3" xfId="13457" xr:uid="{869BEB79-9620-4497-8CEB-1A2E3F00192C}"/>
    <cellStyle name="40% - Dekorfärg5 17 4_AAL 2014-06" xfId="45221" xr:uid="{956EF1A8-9D23-4509-805D-2D0D56BA7FD5}"/>
    <cellStyle name="40% - Dekorfärg5 17 5" xfId="13458" xr:uid="{B364EC17-DBBD-4196-9689-53D45CCE21B1}"/>
    <cellStyle name="40% - Dekorfärg5 17 5 2" xfId="13459" xr:uid="{B21ACE28-801C-40A1-B563-019E4358C90B}"/>
    <cellStyle name="40% - Dekorfärg5 17 5 3" xfId="13460" xr:uid="{186E7C46-9E1A-41A0-9773-8270B9199D47}"/>
    <cellStyle name="40% - Dekorfärg5 17 5_AAL 2014-06" xfId="45222" xr:uid="{33A90A24-C53C-45C5-A585-3F19575A2E0C}"/>
    <cellStyle name="40% - Dekorfärg5 17 6" xfId="13461" xr:uid="{762C8D11-0E4C-4B75-8DC2-9201BFD6A41B}"/>
    <cellStyle name="40% - Dekorfärg5 17 6 2" xfId="13462" xr:uid="{76766E6F-161C-4146-A739-12D43DE90410}"/>
    <cellStyle name="40% - Dekorfärg5 17 6 3" xfId="13463" xr:uid="{1271D9B8-0A35-4A59-BD96-C76933A10E91}"/>
    <cellStyle name="40% - Dekorfärg5 17 6_EQL_AAL" xfId="31407" xr:uid="{9FEDB557-C2A1-4253-AC75-70FC4542241C}"/>
    <cellStyle name="40% - Dekorfärg5 17 7" xfId="13464" xr:uid="{B3A370EE-3AAA-4FC6-B262-40681244BA54}"/>
    <cellStyle name="40% - Dekorfärg5 17 7 2" xfId="13465" xr:uid="{1C101D14-FA4D-4C99-A455-4565935245AD}"/>
    <cellStyle name="40% - Dekorfärg5 17 7 3" xfId="13466" xr:uid="{C918FBE9-D60B-4904-9747-531212E410FA}"/>
    <cellStyle name="40% - Dekorfärg5 17 7_EQL_AAL" xfId="31408" xr:uid="{A9BF2F39-F048-4C9C-BBCA-5A8B5AACAE39}"/>
    <cellStyle name="40% - Dekorfärg5 17 8" xfId="13467" xr:uid="{E969ED14-5D20-4464-A10D-8439DEAB523D}"/>
    <cellStyle name="40% - Dekorfärg5 17 9" xfId="13468" xr:uid="{DC227395-D9BB-4F0C-BFA3-9D45A0F92F4E}"/>
    <cellStyle name="40% - Dekorfärg5 17_121231-130331" xfId="13469" xr:uid="{23ACA294-E3DF-40E5-A252-CFB2BDB11C09}"/>
    <cellStyle name="40% - Dekorfärg5 18" xfId="13470" xr:uid="{31130CDD-D391-4E4F-99BC-FA30454F6790}"/>
    <cellStyle name="40% - Dekorfärg5 18 10" xfId="35214" xr:uid="{F405764A-6DCE-4A3F-8A16-1A7442BECE40}"/>
    <cellStyle name="40% - Dekorfärg5 18 2" xfId="13471" xr:uid="{D5683FD9-8382-43AD-AA01-791C3769D4A6}"/>
    <cellStyle name="40% - Dekorfärg5 18 2 2" xfId="13472" xr:uid="{638E4185-3F4E-4684-90D8-713546A9E033}"/>
    <cellStyle name="40% - Dekorfärg5 18 2 2 2" xfId="13473" xr:uid="{C4CA330E-5C91-452A-BE65-99B604D2E614}"/>
    <cellStyle name="40% - Dekorfärg5 18 2 2 2 2" xfId="13474" xr:uid="{CC598298-0428-4285-8B12-879437EAA5BC}"/>
    <cellStyle name="40% - Dekorfärg5 18 2 2 2_AAL 2014-06" xfId="45223" xr:uid="{649585E7-7D32-4756-9BE3-4CB432A52B95}"/>
    <cellStyle name="40% - Dekorfärg5 18 2 2 3" xfId="13475" xr:uid="{59E45E2F-45D2-426F-8F0B-B1A6DC15A63D}"/>
    <cellStyle name="40% - Dekorfärg5 18 2 2_121231-130331" xfId="13476" xr:uid="{0316BD1C-28A1-468F-8C13-1C2669DE898A}"/>
    <cellStyle name="40% - Dekorfärg5 18 2 3" xfId="13477" xr:uid="{2EC0201A-6F90-4DFF-9373-EF2404B9FE70}"/>
    <cellStyle name="40% - Dekorfärg5 18 2 3 2" xfId="13478" xr:uid="{509B9C90-F5D1-41F2-9CBF-17679E421B32}"/>
    <cellStyle name="40% - Dekorfärg5 18 2 3_AAL 2014-06" xfId="45224" xr:uid="{428330EB-7D8F-42B3-AB14-EE5D638AD72D}"/>
    <cellStyle name="40% - Dekorfärg5 18 2 4" xfId="13479" xr:uid="{20A3574D-0A7F-414C-A217-134036061FEE}"/>
    <cellStyle name="40% - Dekorfärg5 18 2_121231-130331" xfId="13480" xr:uid="{D2ACE9B4-B053-4702-BCFC-A4E35AB07F9D}"/>
    <cellStyle name="40% - Dekorfärg5 18 3" xfId="13481" xr:uid="{AD8CE96C-60CB-4C55-B5F6-BA14D856FC91}"/>
    <cellStyle name="40% - Dekorfärg5 18 3 2" xfId="13482" xr:uid="{40EFC9CB-C842-41E2-8C52-FB9BDAD0E8D1}"/>
    <cellStyle name="40% - Dekorfärg5 18 3 2 2" xfId="13483" xr:uid="{B3BD4A79-6A5B-4222-9E77-101B8CFE4944}"/>
    <cellStyle name="40% - Dekorfärg5 18 3 2_AAL 2014-06" xfId="45225" xr:uid="{6593B93B-3FBE-4B60-B4B8-8D6BE31F41E5}"/>
    <cellStyle name="40% - Dekorfärg5 18 3 3" xfId="13484" xr:uid="{A936F276-774E-4155-891D-D6224706331B}"/>
    <cellStyle name="40% - Dekorfärg5 18 3_121231-130331" xfId="13485" xr:uid="{DB276BFC-F47E-43FD-8F27-0AE11E77F1EB}"/>
    <cellStyle name="40% - Dekorfärg5 18 4" xfId="13486" xr:uid="{3C03432B-FD18-4999-9B81-FAB2E59FC51B}"/>
    <cellStyle name="40% - Dekorfärg5 18 4 2" xfId="13487" xr:uid="{D28551E8-C73A-4980-A0CA-123E01987C6B}"/>
    <cellStyle name="40% - Dekorfärg5 18 4 3" xfId="13488" xr:uid="{0629CC74-65E0-44E5-A44F-ECF076337DDC}"/>
    <cellStyle name="40% - Dekorfärg5 18 4_AAL 2014-06" xfId="45226" xr:uid="{A450C235-9F29-4FCA-8098-9B4C454675C8}"/>
    <cellStyle name="40% - Dekorfärg5 18 5" xfId="13489" xr:uid="{9B8AEFC6-C850-4C74-BA5A-E7ACCCA4D768}"/>
    <cellStyle name="40% - Dekorfärg5 18 5 2" xfId="13490" xr:uid="{6C39C45C-2EA9-4AC5-86FE-B25692EDBF00}"/>
    <cellStyle name="40% - Dekorfärg5 18 5 3" xfId="13491" xr:uid="{BBA6772F-9BE5-4439-9301-CA016FBC99A0}"/>
    <cellStyle name="40% - Dekorfärg5 18 5_AAL 2014-06" xfId="45227" xr:uid="{F52A6236-03C4-4F33-9700-104CB32DB087}"/>
    <cellStyle name="40% - Dekorfärg5 18 6" xfId="13492" xr:uid="{3AD74544-2131-4B9A-8FEC-94B2EE8B4ACE}"/>
    <cellStyle name="40% - Dekorfärg5 18 6 2" xfId="13493" xr:uid="{B14A2324-344D-4731-A08D-A23262370862}"/>
    <cellStyle name="40% - Dekorfärg5 18 6 3" xfId="13494" xr:uid="{8C116E0E-BEB3-4EBC-A927-0B47623B03C0}"/>
    <cellStyle name="40% - Dekorfärg5 18 6_EQL_AAL" xfId="31409" xr:uid="{28EEEAE2-ADBA-4277-9060-776893F6F2EF}"/>
    <cellStyle name="40% - Dekorfärg5 18 7" xfId="13495" xr:uid="{7AA82A1B-81E6-4733-936C-B69E3390C67E}"/>
    <cellStyle name="40% - Dekorfärg5 18 7 2" xfId="13496" xr:uid="{0BBA847C-AAB3-4DF0-A8B0-4ACD0EEB05FF}"/>
    <cellStyle name="40% - Dekorfärg5 18 7 3" xfId="13497" xr:uid="{8E4D61E8-CA7E-434C-A432-B7422DD0F0E3}"/>
    <cellStyle name="40% - Dekorfärg5 18 7_EQL_AAL" xfId="31410" xr:uid="{58F6DC5C-73B5-4343-9248-4408204CD24E}"/>
    <cellStyle name="40% - Dekorfärg5 18 8" xfId="13498" xr:uid="{423C0D43-5F87-4B65-AC61-098218C1BFAB}"/>
    <cellStyle name="40% - Dekorfärg5 18 9" xfId="13499" xr:uid="{A4788FA9-6CFE-4859-85D3-4532D1E43800}"/>
    <cellStyle name="40% - Dekorfärg5 18_121231-130331" xfId="13500" xr:uid="{BE8DA615-ED89-4C23-9B49-B6B13C874EAF}"/>
    <cellStyle name="40% - Dekorfärg5 19" xfId="13501" xr:uid="{34853058-3885-441A-BC9B-7E7DE5D335CB}"/>
    <cellStyle name="40% - Dekorfärg5 19 10" xfId="35215" xr:uid="{D52357DA-2A08-45C2-BA20-FAC62E6B3145}"/>
    <cellStyle name="40% - Dekorfärg5 19 2" xfId="13502" xr:uid="{87753968-41CB-4C6C-B267-C54832EE1D20}"/>
    <cellStyle name="40% - Dekorfärg5 19 2 2" xfId="13503" xr:uid="{49571DA5-AC79-4018-95E8-A7D60F7D51E3}"/>
    <cellStyle name="40% - Dekorfärg5 19 2 2 2" xfId="13504" xr:uid="{1E7F876E-65ED-4EDA-A1FA-6F5D54B59E08}"/>
    <cellStyle name="40% - Dekorfärg5 19 2 2 2 2" xfId="13505" xr:uid="{CCAFC419-A545-41A4-9E10-12CCE2DAF0A4}"/>
    <cellStyle name="40% - Dekorfärg5 19 2 2 2_AAL 2014-06" xfId="45228" xr:uid="{5B04F4F3-A405-4E98-B6D3-9A52E68CD5CD}"/>
    <cellStyle name="40% - Dekorfärg5 19 2 2 3" xfId="13506" xr:uid="{D818F239-90E3-42E8-A199-C1690F47E0A9}"/>
    <cellStyle name="40% - Dekorfärg5 19 2 2_121231-130331" xfId="13507" xr:uid="{8F850226-707F-4A75-BD63-3F5433260699}"/>
    <cellStyle name="40% - Dekorfärg5 19 2 3" xfId="13508" xr:uid="{EB09E70D-F9E6-4D51-92ED-7D043A3454EA}"/>
    <cellStyle name="40% - Dekorfärg5 19 2 3 2" xfId="13509" xr:uid="{95419CDB-1778-4345-9C8D-31BE46AF7384}"/>
    <cellStyle name="40% - Dekorfärg5 19 2 3_AAL 2014-06" xfId="45229" xr:uid="{97F7C1A1-50F1-4FCE-962C-ED11DC8E409B}"/>
    <cellStyle name="40% - Dekorfärg5 19 2 4" xfId="13510" xr:uid="{C8A324BC-49E7-4C97-82C8-FABA6FA15572}"/>
    <cellStyle name="40% - Dekorfärg5 19 2_121231-130331" xfId="13511" xr:uid="{B7950E91-396E-4BAC-95B7-E416013AEA60}"/>
    <cellStyle name="40% - Dekorfärg5 19 3" xfId="13512" xr:uid="{3EA5E4F9-A734-4C7D-9BE1-E4C746E62C7E}"/>
    <cellStyle name="40% - Dekorfärg5 19 3 2" xfId="13513" xr:uid="{CDE6C7F5-C86D-45C6-B052-40212FF189E0}"/>
    <cellStyle name="40% - Dekorfärg5 19 3 2 2" xfId="13514" xr:uid="{29354FA3-4EF0-4ED8-AB10-6CD485534553}"/>
    <cellStyle name="40% - Dekorfärg5 19 3 2_AAL 2014-06" xfId="45230" xr:uid="{5308B552-4D33-4EA3-BDBA-E83D873069E1}"/>
    <cellStyle name="40% - Dekorfärg5 19 3 3" xfId="13515" xr:uid="{742B8B8A-E39A-4555-A504-67FDB312F1A2}"/>
    <cellStyle name="40% - Dekorfärg5 19 3_121231-130331" xfId="13516" xr:uid="{624DFE07-F02B-4FDE-8F4B-D6336F52AD05}"/>
    <cellStyle name="40% - Dekorfärg5 19 4" xfId="13517" xr:uid="{5D1F983C-6326-4F4B-A249-2785707836B8}"/>
    <cellStyle name="40% - Dekorfärg5 19 4 2" xfId="13518" xr:uid="{96B6D45B-FD1F-4788-8354-95B28E814743}"/>
    <cellStyle name="40% - Dekorfärg5 19 4 3" xfId="13519" xr:uid="{A092CE43-4BFB-480D-A2B4-99DBE7D188DC}"/>
    <cellStyle name="40% - Dekorfärg5 19 4_AAL 2014-06" xfId="45231" xr:uid="{4AA181CC-5C40-42A6-BCC8-A1B08ADACBBD}"/>
    <cellStyle name="40% - Dekorfärg5 19 5" xfId="13520" xr:uid="{18EF347B-7C77-4290-BE22-1F86210F4549}"/>
    <cellStyle name="40% - Dekorfärg5 19 5 2" xfId="13521" xr:uid="{FC1EBC71-9698-45A4-B156-619B6B05CC65}"/>
    <cellStyle name="40% - Dekorfärg5 19 5 3" xfId="13522" xr:uid="{E0BA9647-3A66-4E96-89E3-3D9730F67CE2}"/>
    <cellStyle name="40% - Dekorfärg5 19 5_AAL 2014-06" xfId="45232" xr:uid="{43F393BC-EB6E-4F66-BFA9-17D07FD802EF}"/>
    <cellStyle name="40% - Dekorfärg5 19 6" xfId="13523" xr:uid="{30E50BF9-EACC-4551-8B1D-57348030F846}"/>
    <cellStyle name="40% - Dekorfärg5 19 6 2" xfId="13524" xr:uid="{A350443E-5FEB-4BE7-83BD-696FFF7B7131}"/>
    <cellStyle name="40% - Dekorfärg5 19 6 3" xfId="13525" xr:uid="{A7F26D25-7EEB-48E8-A5AA-83F72888F028}"/>
    <cellStyle name="40% - Dekorfärg5 19 6_EQL_AAL" xfId="31411" xr:uid="{802B3535-4B8B-409E-8760-F59BC347B5EB}"/>
    <cellStyle name="40% - Dekorfärg5 19 7" xfId="13526" xr:uid="{A0C83C08-D3BF-4F55-AD45-1AA98CB44A6A}"/>
    <cellStyle name="40% - Dekorfärg5 19 7 2" xfId="13527" xr:uid="{B21D9815-E4D9-4898-A1F7-9E4302AA9DEA}"/>
    <cellStyle name="40% - Dekorfärg5 19 7 3" xfId="13528" xr:uid="{A631CAB9-4BEA-414C-9AF8-E4AA21018A93}"/>
    <cellStyle name="40% - Dekorfärg5 19 7_EQL_AAL" xfId="31412" xr:uid="{27105589-214A-4880-B27D-72A7FAB6CB71}"/>
    <cellStyle name="40% - Dekorfärg5 19 8" xfId="13529" xr:uid="{407127C4-6678-41F1-ADD1-D4F18B446FC7}"/>
    <cellStyle name="40% - Dekorfärg5 19 9" xfId="13530" xr:uid="{1C67C19F-BD63-4861-8D97-500E424D5E7C}"/>
    <cellStyle name="40% - Dekorfärg5 19_121231-130331" xfId="13531" xr:uid="{D10BBF67-9E87-47F7-AD87-53ED22502510}"/>
    <cellStyle name="40% - Dekorfärg5 2" xfId="97" xr:uid="{020210DF-3EAB-48B1-B14D-2A741E0B1A96}"/>
    <cellStyle name="40% - Dekorfärg5 2 10" xfId="35216" xr:uid="{2E50FA55-6D82-4B91-8071-8A69373C7E0B}"/>
    <cellStyle name="40% - Dekorfärg5 2 11" xfId="44682" xr:uid="{C06B81E5-6DB8-424A-B2D3-65A2E8643544}"/>
    <cellStyle name="40% - Dekorfärg5 2 2" xfId="13532" xr:uid="{72C87B9D-936A-4245-B864-AD32E8EFF82E}"/>
    <cellStyle name="40% - Dekorfärg5 2 2 2" xfId="13533" xr:uid="{7AEE2B8A-D277-4978-AD19-E38597E04DEF}"/>
    <cellStyle name="40% - Dekorfärg5 2 2 2 2" xfId="13534" xr:uid="{59D896EE-AC04-4ED0-94F3-0853FC6203E1}"/>
    <cellStyle name="40% - Dekorfärg5 2 2 2 2 2" xfId="13535" xr:uid="{B7864C40-6FE7-4DAC-9B85-1B272384E4D8}"/>
    <cellStyle name="40% - Dekorfärg5 2 2 2 2_AAL 2014-06" xfId="45233" xr:uid="{991A792B-6E84-4970-97AD-A2428D4E7DAE}"/>
    <cellStyle name="40% - Dekorfärg5 2 2 2 3" xfId="13536" xr:uid="{1BB74AEC-8B18-48EE-A3B2-59D2F04128FE}"/>
    <cellStyle name="40% - Dekorfärg5 2 2 2_121231-130331" xfId="13537" xr:uid="{019B0F54-1E5B-461E-845D-9657CB0C47E7}"/>
    <cellStyle name="40% - Dekorfärg5 2 2 3" xfId="13538" xr:uid="{469E7F00-17A4-44D0-9441-86D147A04701}"/>
    <cellStyle name="40% - Dekorfärg5 2 2 3 2" xfId="13539" xr:uid="{427A8EA5-5817-4DAE-8234-649DEC6AC33F}"/>
    <cellStyle name="40% - Dekorfärg5 2 2 3 2 2" xfId="13540" xr:uid="{EAFA681D-F426-4A11-BAD3-C8DC91D85F54}"/>
    <cellStyle name="40% - Dekorfärg5 2 2 3 2_AAL 2014-06" xfId="45234" xr:uid="{ADC8E37A-7184-4D0A-AAAF-C06D8189290A}"/>
    <cellStyle name="40% - Dekorfärg5 2 2 3 3" xfId="13541" xr:uid="{E7091082-9FD3-4676-BF58-5BF6A4469A03}"/>
    <cellStyle name="40% - Dekorfärg5 2 2 3_121231-130331" xfId="13542" xr:uid="{04718A1A-B73A-4C8E-AF25-E401A9FAA79B}"/>
    <cellStyle name="40% - Dekorfärg5 2 2 4" xfId="13543" xr:uid="{C6E61199-89DC-4339-A525-83EF7D4B4BD6}"/>
    <cellStyle name="40% - Dekorfärg5 2 2 4 2" xfId="13544" xr:uid="{B9C69F87-DEA4-490D-AE62-3828D09F100E}"/>
    <cellStyle name="40% - Dekorfärg5 2 2 4_AAL 2014-06" xfId="45235" xr:uid="{BD84B8AF-E7EA-4CFB-BD44-23E050E5E4A9}"/>
    <cellStyle name="40% - Dekorfärg5 2 2 5" xfId="13545" xr:uid="{637194F2-0099-4008-AADA-227C91BAC640}"/>
    <cellStyle name="40% - Dekorfärg5 2 2 5 2" xfId="13546" xr:uid="{6F27A174-F22B-4DA6-AB7F-57E35FB2F70C}"/>
    <cellStyle name="40% - Dekorfärg5 2 2 5_AAL 2014-06" xfId="45236" xr:uid="{25BAC0C6-868B-4305-9304-4024F6FE60E3}"/>
    <cellStyle name="40% - Dekorfärg5 2 2 6" xfId="32251" xr:uid="{2E900D19-5A88-4AAA-BEB5-3A1476F960B8}"/>
    <cellStyle name="40% - Dekorfärg5 2 2 6 2" xfId="32252" xr:uid="{319FFE89-5631-4E89-9E24-2FB3C252275B}"/>
    <cellStyle name="40% - Dekorfärg5 2 2 7" xfId="35217" xr:uid="{99C71099-45D8-4248-997E-C83693D849E4}"/>
    <cellStyle name="40% - Dekorfärg5 2 2 8" xfId="39396" xr:uid="{5B11BF71-1164-4493-8450-D0B50596F197}"/>
    <cellStyle name="40% - Dekorfärg5 2 2_121231-130331" xfId="13547" xr:uid="{16258B38-9B26-470E-97E7-43825ABA95AB}"/>
    <cellStyle name="40% - Dekorfärg5 2 3" xfId="13548" xr:uid="{04167EA3-C414-43F9-964F-C5708B6B0663}"/>
    <cellStyle name="40% - Dekorfärg5 2 3 2" xfId="13549" xr:uid="{7859C86C-049D-4371-BD22-600619F7B524}"/>
    <cellStyle name="40% - Dekorfärg5 2 3 2 2" xfId="13550" xr:uid="{65BCAF31-54D0-4CDF-AB46-AA97B0E9197B}"/>
    <cellStyle name="40% - Dekorfärg5 2 3 2 2 2" xfId="13551" xr:uid="{BBCF4041-35DB-4A1D-B973-564BDE9E4C28}"/>
    <cellStyle name="40% - Dekorfärg5 2 3 2 2_AAL 2014-06" xfId="45237" xr:uid="{FBFF32F4-C95C-465D-8523-5D4DB4400BDB}"/>
    <cellStyle name="40% - Dekorfärg5 2 3 2 3" xfId="13552" xr:uid="{BDA8F4CC-8448-46A3-980F-7CE29A6876C4}"/>
    <cellStyle name="40% - Dekorfärg5 2 3 2_121231-130331" xfId="13553" xr:uid="{8F1D786E-6FF4-4902-9885-57FC34814F0D}"/>
    <cellStyle name="40% - Dekorfärg5 2 3 3" xfId="13554" xr:uid="{E02128E1-763E-4386-B448-66EA4D2B30C5}"/>
    <cellStyle name="40% - Dekorfärg5 2 3 3 2" xfId="13555" xr:uid="{9D73ED0F-B64A-4B8D-8AAD-3D40EBABC8F5}"/>
    <cellStyle name="40% - Dekorfärg5 2 3 3 2 2" xfId="13556" xr:uid="{A69104D4-9398-4B26-9367-E3F8AB0504E0}"/>
    <cellStyle name="40% - Dekorfärg5 2 3 3 2_AAL 2014-06" xfId="45238" xr:uid="{F2F102C8-5AA9-499E-A980-6ED6E616D304}"/>
    <cellStyle name="40% - Dekorfärg5 2 3 3 3" xfId="13557" xr:uid="{DC676CBF-4D1D-4C8B-8496-09F0151D5A0B}"/>
    <cellStyle name="40% - Dekorfärg5 2 3 3_121231-130331" xfId="13558" xr:uid="{A8635929-2786-4B9C-A14F-643C1CA7BEE0}"/>
    <cellStyle name="40% - Dekorfärg5 2 3 4" xfId="13559" xr:uid="{29E47488-4F71-4462-B765-F485E58C9608}"/>
    <cellStyle name="40% - Dekorfärg5 2 3 4 2" xfId="13560" xr:uid="{C528C6B4-A642-475D-8E26-0C64020FF1F1}"/>
    <cellStyle name="40% - Dekorfärg5 2 3 4_AAL 2014-06" xfId="45239" xr:uid="{7B583BE2-400A-496B-AACD-C2CE40767049}"/>
    <cellStyle name="40% - Dekorfärg5 2 3 5" xfId="13561" xr:uid="{4834408D-F33A-4BEE-AFBD-982814CA2BA9}"/>
    <cellStyle name="40% - Dekorfärg5 2 3 5 2" xfId="13562" xr:uid="{9AF08D83-A77C-49AB-A041-C3F81F6D8D80}"/>
    <cellStyle name="40% - Dekorfärg5 2 3 5_AAL 2014-06" xfId="45240" xr:uid="{EBD6ED65-4AE7-4D74-99EB-9A765F71E956}"/>
    <cellStyle name="40% - Dekorfärg5 2 3 6" xfId="32253" xr:uid="{E7FCEA3E-4235-44F4-B7C0-26080CC9B61D}"/>
    <cellStyle name="40% - Dekorfärg5 2 3 7" xfId="35218" xr:uid="{297E031B-5A2F-4A08-88D4-142284B9BDF5}"/>
    <cellStyle name="40% - Dekorfärg5 2 3 8" xfId="39395" xr:uid="{8B74E0E3-0356-47EF-9495-122EACEE21E6}"/>
    <cellStyle name="40% - Dekorfärg5 2 3_121231-130331" xfId="13563" xr:uid="{5144AC71-0641-42BF-8C83-03330C1AF3F1}"/>
    <cellStyle name="40% - Dekorfärg5 2 4" xfId="13564" xr:uid="{B444DFD7-D50B-4E1E-9479-9F1D29C45064}"/>
    <cellStyle name="40% - Dekorfärg5 2 4 2" xfId="13565" xr:uid="{BA0A4521-F3AC-4C19-99BB-BA1305154B26}"/>
    <cellStyle name="40% - Dekorfärg5 2 4 2 2" xfId="13566" xr:uid="{F4ECC3F1-E93F-4FDC-BC7F-6BCD93B54F49}"/>
    <cellStyle name="40% - Dekorfärg5 2 4 2 2 2" xfId="13567" xr:uid="{B8796B4D-D09C-4435-9967-DC3638600A74}"/>
    <cellStyle name="40% - Dekorfärg5 2 4 2 2_AAL 2014-06" xfId="45241" xr:uid="{93DB8C99-5DB0-4745-BBFC-6B313E74EBC1}"/>
    <cellStyle name="40% - Dekorfärg5 2 4 2 3" xfId="13568" xr:uid="{B2E898AD-3E11-4540-BB3C-53F7725085D7}"/>
    <cellStyle name="40% - Dekorfärg5 2 4 2_121231-130331" xfId="13569" xr:uid="{EBC46E12-B7F1-43C3-BC0E-DDF6AB1A359E}"/>
    <cellStyle name="40% - Dekorfärg5 2 4 3" xfId="13570" xr:uid="{A6707381-C806-4B51-9611-CFB0B720790D}"/>
    <cellStyle name="40% - Dekorfärg5 2 4 3 2" xfId="13571" xr:uid="{47826DFF-07E5-4B13-80EA-477A2AEC09BF}"/>
    <cellStyle name="40% - Dekorfärg5 2 4 3_AAL 2014-06" xfId="45242" xr:uid="{270CB31C-E110-48C1-A829-162EC4160E33}"/>
    <cellStyle name="40% - Dekorfärg5 2 4 4" xfId="13572" xr:uid="{D510B914-90A7-4D86-97DA-F9AD740408C4}"/>
    <cellStyle name="40% - Dekorfärg5 2 4 4 2" xfId="13573" xr:uid="{4F132BF7-03BA-41E7-821F-3CA58FF30350}"/>
    <cellStyle name="40% - Dekorfärg5 2 4 4_AAL 2014-06" xfId="45243" xr:uid="{9B4EFE0C-2A39-449C-84C0-CEF49C0653C5}"/>
    <cellStyle name="40% - Dekorfärg5 2 4 5" xfId="13574" xr:uid="{F1EDA8A2-9FB2-4859-BE87-CA495C2EF2A6}"/>
    <cellStyle name="40% - Dekorfärg5 2 4_121231-130331" xfId="13575" xr:uid="{38387460-F004-40D1-95DC-6442D1B9B2EC}"/>
    <cellStyle name="40% - Dekorfärg5 2 5" xfId="13576" xr:uid="{47CB0FC0-720E-4A12-B1D3-3B1529965A8B}"/>
    <cellStyle name="40% - Dekorfärg5 2 5 2" xfId="13577" xr:uid="{47E4B864-C4E2-4843-B986-40D82B15AA9D}"/>
    <cellStyle name="40% - Dekorfärg5 2 5 2 2" xfId="13578" xr:uid="{8758FB7D-9DB0-47E2-B906-318CF8F1F2CB}"/>
    <cellStyle name="40% - Dekorfärg5 2 5 2_AAL 2014-06" xfId="45244" xr:uid="{19B68363-92AA-417E-8D36-9A30FC910CD8}"/>
    <cellStyle name="40% - Dekorfärg5 2 5 3" xfId="13579" xr:uid="{DFE15DC1-F539-4456-8B2F-4AD0AE0D6719}"/>
    <cellStyle name="40% - Dekorfärg5 2 5_121231-130331" xfId="13580" xr:uid="{22DC623A-737F-4ADD-AE27-CC421C9E9E14}"/>
    <cellStyle name="40% - Dekorfärg5 2 6" xfId="13581" xr:uid="{0FBB694A-C572-4F5C-A357-08E5B21271DE}"/>
    <cellStyle name="40% - Dekorfärg5 2 6 2" xfId="13582" xr:uid="{301779CA-73F1-4C21-8067-A0BFD993B5DC}"/>
    <cellStyle name="40% - Dekorfärg5 2 6 3" xfId="13583" xr:uid="{801DB357-ED1A-4531-AB54-E82FD429973D}"/>
    <cellStyle name="40% - Dekorfärg5 2 6_AAL 2014-06" xfId="45245" xr:uid="{167DFED5-240B-46D4-9EE2-3724AEA57D04}"/>
    <cellStyle name="40% - Dekorfärg5 2 7" xfId="13584" xr:uid="{B5A8231D-30AB-4780-A22A-830316C9B7ED}"/>
    <cellStyle name="40% - Dekorfärg5 2 7 2" xfId="13585" xr:uid="{2485427A-A9D2-4EEF-AB24-F3272956CBA1}"/>
    <cellStyle name="40% - Dekorfärg5 2 7 3" xfId="13586" xr:uid="{583FFA08-06B5-4A15-9BB7-C8448215C83C}"/>
    <cellStyle name="40% - Dekorfärg5 2 7_AAL 2014-06" xfId="45246" xr:uid="{71BFE713-8FF4-4BB7-AF4F-8082B3C9FB68}"/>
    <cellStyle name="40% - Dekorfärg5 2 8" xfId="13587" xr:uid="{58EDF06E-EA04-4A07-BF51-7C748FA1C2F6}"/>
    <cellStyle name="40% - Dekorfärg5 2 8 2" xfId="32254" xr:uid="{2E3752E4-C8F2-4198-8034-DEBA3A506681}"/>
    <cellStyle name="40% - Dekorfärg5 2 9" xfId="13588" xr:uid="{B69650FB-4114-4591-B9BC-274A480C0F86}"/>
    <cellStyle name="40% - Dekorfärg5 2_121231-130331" xfId="13589" xr:uid="{D6501F62-46E3-4DFB-A7BB-D484EEEE5268}"/>
    <cellStyle name="40% - Dekorfärg5 20" xfId="13590" xr:uid="{A2D55E17-37ED-42B0-AF9A-187220530B80}"/>
    <cellStyle name="40% - Dekorfärg5 20 10" xfId="35219" xr:uid="{7EA70B0C-3017-416C-9B59-C0FE0ED5D33E}"/>
    <cellStyle name="40% - Dekorfärg5 20 2" xfId="13591" xr:uid="{531F56F5-C7FD-4109-9309-F4D48655D23D}"/>
    <cellStyle name="40% - Dekorfärg5 20 2 2" xfId="13592" xr:uid="{4E983174-8473-401D-BD75-196AFFFDC742}"/>
    <cellStyle name="40% - Dekorfärg5 20 2 2 2" xfId="13593" xr:uid="{51D176F2-10FB-4CD6-97DE-B044AFDFB556}"/>
    <cellStyle name="40% - Dekorfärg5 20 2 2 2 2" xfId="13594" xr:uid="{0B14121D-9D27-4335-BA20-622079A226CC}"/>
    <cellStyle name="40% - Dekorfärg5 20 2 2 2_AAL 2014-06" xfId="45247" xr:uid="{F71B5598-E7F5-42BA-90E7-75B33398AD65}"/>
    <cellStyle name="40% - Dekorfärg5 20 2 2 3" xfId="13595" xr:uid="{A43A4203-B3A9-4515-B6F6-1856E030CB7A}"/>
    <cellStyle name="40% - Dekorfärg5 20 2 2_121231-130331" xfId="13596" xr:uid="{633A6A4E-33D4-4B85-B61D-1B755CD46FC0}"/>
    <cellStyle name="40% - Dekorfärg5 20 2 3" xfId="13597" xr:uid="{2CBE956C-4742-407A-8AAF-A940D0A1D999}"/>
    <cellStyle name="40% - Dekorfärg5 20 2 3 2" xfId="13598" xr:uid="{5DC2FA49-AF27-4E52-9925-C2F51BA1EF30}"/>
    <cellStyle name="40% - Dekorfärg5 20 2 3_AAL 2014-06" xfId="45248" xr:uid="{67B1DBF9-8C5C-4C44-A1CA-99AE0BF40725}"/>
    <cellStyle name="40% - Dekorfärg5 20 2 4" xfId="13599" xr:uid="{1DE12EA2-9948-4B88-839D-B26A4407CFF1}"/>
    <cellStyle name="40% - Dekorfärg5 20 2_121231-130331" xfId="13600" xr:uid="{43EE96EF-40AE-4E27-B62D-906E00179062}"/>
    <cellStyle name="40% - Dekorfärg5 20 3" xfId="13601" xr:uid="{2B71B641-2899-4BCD-B528-D2BCC0C16D8A}"/>
    <cellStyle name="40% - Dekorfärg5 20 3 2" xfId="13602" xr:uid="{01C71DC7-4C35-4142-8500-57ED8392B782}"/>
    <cellStyle name="40% - Dekorfärg5 20 3 2 2" xfId="13603" xr:uid="{95D0A7A5-F13B-477A-A260-C53A97D32B86}"/>
    <cellStyle name="40% - Dekorfärg5 20 3 2_AAL 2014-06" xfId="45249" xr:uid="{F4E00E43-0782-4283-B3B1-8A7E422C99D8}"/>
    <cellStyle name="40% - Dekorfärg5 20 3 3" xfId="13604" xr:uid="{90EB0917-841A-4407-B4F3-FF438205F92E}"/>
    <cellStyle name="40% - Dekorfärg5 20 3_121231-130331" xfId="13605" xr:uid="{B02AA087-88A2-4EB0-A6E8-740236E6672A}"/>
    <cellStyle name="40% - Dekorfärg5 20 4" xfId="13606" xr:uid="{ACC8C273-A2D0-4E1F-8B15-0BBC4D70A430}"/>
    <cellStyle name="40% - Dekorfärg5 20 4 2" xfId="13607" xr:uid="{087087EB-56DE-4ECE-8A6A-4C218FD274C4}"/>
    <cellStyle name="40% - Dekorfärg5 20 4 3" xfId="13608" xr:uid="{420F659F-ABD7-491A-976B-7F2AD52777CC}"/>
    <cellStyle name="40% - Dekorfärg5 20 4_AAL 2014-06" xfId="45250" xr:uid="{24855933-6B8A-4C22-B89A-C0382CF47054}"/>
    <cellStyle name="40% - Dekorfärg5 20 5" xfId="13609" xr:uid="{FAFBDFEA-D5DB-402B-AD46-873DE47AD95F}"/>
    <cellStyle name="40% - Dekorfärg5 20 5 2" xfId="13610" xr:uid="{356497AA-EB9F-4A80-9C3A-D997F68E4935}"/>
    <cellStyle name="40% - Dekorfärg5 20 5 3" xfId="13611" xr:uid="{31E746CB-BE2F-4685-A6A3-412B396C9EDC}"/>
    <cellStyle name="40% - Dekorfärg5 20 5_AAL 2014-06" xfId="45251" xr:uid="{D19576F5-598D-469C-AE95-B4C75D4ECB94}"/>
    <cellStyle name="40% - Dekorfärg5 20 6" xfId="13612" xr:uid="{81E0E874-9458-472C-AC2F-1CEAE1B15A41}"/>
    <cellStyle name="40% - Dekorfärg5 20 6 2" xfId="13613" xr:uid="{BE367049-4688-46D6-8A68-3C17C4BCF73E}"/>
    <cellStyle name="40% - Dekorfärg5 20 6 3" xfId="13614" xr:uid="{03C85432-A4E2-432E-BAF4-AAD6E0A0AD88}"/>
    <cellStyle name="40% - Dekorfärg5 20 6_EQL_AAL" xfId="31413" xr:uid="{9D770ADF-091B-477A-BBC3-04CF76B975ED}"/>
    <cellStyle name="40% - Dekorfärg5 20 7" xfId="13615" xr:uid="{9E447625-246D-4859-9AAF-6DAC4C427A00}"/>
    <cellStyle name="40% - Dekorfärg5 20 7 2" xfId="13616" xr:uid="{59E4ADEC-46E7-4857-9F86-6153BE536651}"/>
    <cellStyle name="40% - Dekorfärg5 20 7 3" xfId="13617" xr:uid="{00326712-9F7A-4638-B166-BD8C6C41509E}"/>
    <cellStyle name="40% - Dekorfärg5 20 7_EQL_AAL" xfId="31414" xr:uid="{509D5C2D-9964-474B-AA13-9AE77F822AB9}"/>
    <cellStyle name="40% - Dekorfärg5 20 8" xfId="13618" xr:uid="{DDB5F05E-A87F-491A-B434-B7910486ECD3}"/>
    <cellStyle name="40% - Dekorfärg5 20 9" xfId="13619" xr:uid="{D7C0E1BC-2DFE-4907-94E1-49D3126FC4D4}"/>
    <cellStyle name="40% - Dekorfärg5 20_121231-130331" xfId="13620" xr:uid="{64478E87-5BA4-4C3C-964B-CF87BD9F7D7A}"/>
    <cellStyle name="40% - Dekorfärg5 21" xfId="13621" xr:uid="{275F88B8-BC01-4DBF-83E9-ABF30851E25B}"/>
    <cellStyle name="40% - Dekorfärg5 21 10" xfId="35220" xr:uid="{AB68F97D-0C05-44D9-B125-6CE24D278213}"/>
    <cellStyle name="40% - Dekorfärg5 21 2" xfId="13622" xr:uid="{7889A266-A003-45D6-A462-C1CFEB373CD9}"/>
    <cellStyle name="40% - Dekorfärg5 21 2 2" xfId="13623" xr:uid="{8F300538-5E91-4807-BCA2-2A4201D8A8EA}"/>
    <cellStyle name="40% - Dekorfärg5 21 2 2 2" xfId="13624" xr:uid="{D30F9268-8E9E-45F7-896E-1247FEB4BCDF}"/>
    <cellStyle name="40% - Dekorfärg5 21 2 2 2 2" xfId="13625" xr:uid="{45277C6A-881B-40CC-AFD1-1C441C281A7F}"/>
    <cellStyle name="40% - Dekorfärg5 21 2 2 2_AAL 2014-06" xfId="45252" xr:uid="{684B9E32-50AA-4D20-A6AC-3EB91BB90709}"/>
    <cellStyle name="40% - Dekorfärg5 21 2 2 3" xfId="13626" xr:uid="{6ECEEE1D-5B64-4275-8644-C798E34CF7D2}"/>
    <cellStyle name="40% - Dekorfärg5 21 2 2_121231-130331" xfId="13627" xr:uid="{056B55DB-389E-4345-B10B-8AB26B51AEB0}"/>
    <cellStyle name="40% - Dekorfärg5 21 2 3" xfId="13628" xr:uid="{C723A461-3C11-405A-9F66-5DA153DDC875}"/>
    <cellStyle name="40% - Dekorfärg5 21 2 3 2" xfId="13629" xr:uid="{1BEDCECD-12AD-4685-B0C8-DC80A42B9AA2}"/>
    <cellStyle name="40% - Dekorfärg5 21 2 3_AAL 2014-06" xfId="45253" xr:uid="{12A5AC08-F9DE-477D-949C-9DD8B671384E}"/>
    <cellStyle name="40% - Dekorfärg5 21 2 4" xfId="13630" xr:uid="{03C319BF-4567-423E-9D61-7B9E121B91B5}"/>
    <cellStyle name="40% - Dekorfärg5 21 2_121231-130331" xfId="13631" xr:uid="{F1AF1EEF-2E94-445C-8B38-0E014EAB8DD9}"/>
    <cellStyle name="40% - Dekorfärg5 21 3" xfId="13632" xr:uid="{0020AA01-522E-450A-8947-9FB8AE4FBCF7}"/>
    <cellStyle name="40% - Dekorfärg5 21 3 2" xfId="13633" xr:uid="{618E930C-17B6-4D1E-ACCF-8FE99E6B3812}"/>
    <cellStyle name="40% - Dekorfärg5 21 3 2 2" xfId="13634" xr:uid="{A1D97CDB-8D5F-486D-B0B0-E69B19A62992}"/>
    <cellStyle name="40% - Dekorfärg5 21 3 2_AAL 2014-06" xfId="45254" xr:uid="{2F337A4C-4FF3-41E3-BDA5-2D5E5F4D22E3}"/>
    <cellStyle name="40% - Dekorfärg5 21 3 3" xfId="13635" xr:uid="{FE484FEA-94BE-4B4E-9F2F-622C9A39C4CB}"/>
    <cellStyle name="40% - Dekorfärg5 21 3_121231-130331" xfId="13636" xr:uid="{0B706A17-3B71-4FBE-9E3F-2685A3BA7579}"/>
    <cellStyle name="40% - Dekorfärg5 21 4" xfId="13637" xr:uid="{CBE5D89C-0220-4306-910B-2D19101D3D5F}"/>
    <cellStyle name="40% - Dekorfärg5 21 4 2" xfId="13638" xr:uid="{B17CA8C1-3F5B-4986-826A-357C05923822}"/>
    <cellStyle name="40% - Dekorfärg5 21 4 3" xfId="13639" xr:uid="{3A3F6A55-878E-4B5B-A2ED-71A0C312385D}"/>
    <cellStyle name="40% - Dekorfärg5 21 4_AAL 2014-06" xfId="45255" xr:uid="{FEE0435B-02F4-4EB4-B4B3-27A319F341EC}"/>
    <cellStyle name="40% - Dekorfärg5 21 5" xfId="13640" xr:uid="{3BE36CE9-1B7A-4FAB-8E4E-F65BCEAA173E}"/>
    <cellStyle name="40% - Dekorfärg5 21 5 2" xfId="13641" xr:uid="{A93B79B5-BD5F-4C59-B8E5-34F7739E454D}"/>
    <cellStyle name="40% - Dekorfärg5 21 5 3" xfId="13642" xr:uid="{A2D58958-569E-474C-91C5-73618F723435}"/>
    <cellStyle name="40% - Dekorfärg5 21 5_AAL 2014-06" xfId="45256" xr:uid="{C79560EA-0C93-40E6-BB75-EEAB42DDA039}"/>
    <cellStyle name="40% - Dekorfärg5 21 6" xfId="13643" xr:uid="{D6249F00-F432-4FA9-8F9B-CC400F647596}"/>
    <cellStyle name="40% - Dekorfärg5 21 6 2" xfId="13644" xr:uid="{1C005CD2-4641-4AA2-A4D2-85EF123AA808}"/>
    <cellStyle name="40% - Dekorfärg5 21 6 3" xfId="13645" xr:uid="{EDFA4630-CB8A-45FD-A22E-B0005553D446}"/>
    <cellStyle name="40% - Dekorfärg5 21 6_EQL_AAL" xfId="31415" xr:uid="{D7FDB209-0CC2-48C6-A8A2-F7221F8AF946}"/>
    <cellStyle name="40% - Dekorfärg5 21 7" xfId="13646" xr:uid="{2B36D18F-38CA-440F-9015-5CCEA1D62A4B}"/>
    <cellStyle name="40% - Dekorfärg5 21 7 2" xfId="13647" xr:uid="{6D638569-CCBE-415A-9EF8-891D0D6596BA}"/>
    <cellStyle name="40% - Dekorfärg5 21 7 3" xfId="13648" xr:uid="{9E8ACB0F-7EA4-4670-A12B-EB03B1414D67}"/>
    <cellStyle name="40% - Dekorfärg5 21 7_EQL_AAL" xfId="31416" xr:uid="{5C1CC123-EA17-4FEC-B7A1-6911B59BDC05}"/>
    <cellStyle name="40% - Dekorfärg5 21 8" xfId="13649" xr:uid="{DA3808BA-A907-4637-9370-769708865259}"/>
    <cellStyle name="40% - Dekorfärg5 21 9" xfId="13650" xr:uid="{AEC5D186-6690-4EC1-A09E-792545684781}"/>
    <cellStyle name="40% - Dekorfärg5 21_121231-130331" xfId="13651" xr:uid="{C758B795-45DC-4534-A378-D15BDAEF02FF}"/>
    <cellStyle name="40% - Dekorfärg5 22" xfId="13652" xr:uid="{E0C1572D-D4AA-496E-8580-C4271F298771}"/>
    <cellStyle name="40% - Dekorfärg5 22 10" xfId="35221" xr:uid="{F38F38D4-D0C4-483D-BDE6-B860904A9AC6}"/>
    <cellStyle name="40% - Dekorfärg5 22 2" xfId="13653" xr:uid="{6CE23540-90D9-45DD-B688-C0048C793D3F}"/>
    <cellStyle name="40% - Dekorfärg5 22 2 2" xfId="13654" xr:uid="{3D27209B-2A80-495D-9B02-A280D22BEA1D}"/>
    <cellStyle name="40% - Dekorfärg5 22 2 2 2" xfId="13655" xr:uid="{9CE12A25-E65F-4759-B3FD-6A3AD3257C49}"/>
    <cellStyle name="40% - Dekorfärg5 22 2 2 2 2" xfId="13656" xr:uid="{B670AFB4-30B9-460C-8D80-C30545E491B9}"/>
    <cellStyle name="40% - Dekorfärg5 22 2 2 2_AAL 2014-06" xfId="45257" xr:uid="{8E1F39E4-F38B-45A0-8B04-4D8078A58821}"/>
    <cellStyle name="40% - Dekorfärg5 22 2 2 3" xfId="13657" xr:uid="{5A3EAEB8-8D3D-4DCD-B0EA-F58E655E6FFF}"/>
    <cellStyle name="40% - Dekorfärg5 22 2 2_121231-130331" xfId="13658" xr:uid="{86E830D1-4C5D-4C18-94E6-D18DDBE613B2}"/>
    <cellStyle name="40% - Dekorfärg5 22 2 3" xfId="13659" xr:uid="{8D38A86D-BB52-4225-A11D-7AECE5467C8D}"/>
    <cellStyle name="40% - Dekorfärg5 22 2 3 2" xfId="13660" xr:uid="{8982891D-9B03-4F49-BD91-C4CB3164D0DB}"/>
    <cellStyle name="40% - Dekorfärg5 22 2 3_AAL 2014-06" xfId="45258" xr:uid="{DC0A5516-EAAB-4826-AD13-E886792DC3EB}"/>
    <cellStyle name="40% - Dekorfärg5 22 2 4" xfId="13661" xr:uid="{A8B38C17-AC1A-4F91-8A64-02BF43489BCA}"/>
    <cellStyle name="40% - Dekorfärg5 22 2_121231-130331" xfId="13662" xr:uid="{C2DA4D0F-16B1-4AA1-8F66-B0939FDCD34C}"/>
    <cellStyle name="40% - Dekorfärg5 22 3" xfId="13663" xr:uid="{95386EC0-49AF-4E61-B394-9D56424E283B}"/>
    <cellStyle name="40% - Dekorfärg5 22 3 2" xfId="13664" xr:uid="{BFE47A3D-C9D4-4A36-BD50-2A8F56F238F9}"/>
    <cellStyle name="40% - Dekorfärg5 22 3 2 2" xfId="13665" xr:uid="{0E61D896-3FFA-4EA5-BE6B-3B8E7AC70CF3}"/>
    <cellStyle name="40% - Dekorfärg5 22 3 2_AAL 2014-06" xfId="45259" xr:uid="{8775F610-C775-4B88-9060-C9B817A2E149}"/>
    <cellStyle name="40% - Dekorfärg5 22 3 3" xfId="13666" xr:uid="{F33F75E6-066F-4916-A216-B56176DE897E}"/>
    <cellStyle name="40% - Dekorfärg5 22 3_121231-130331" xfId="13667" xr:uid="{85E1FAC6-6AF1-455D-818F-2D76F4370329}"/>
    <cellStyle name="40% - Dekorfärg5 22 4" xfId="13668" xr:uid="{00DE3EAD-9ED2-4997-ACD6-2E7C900334C5}"/>
    <cellStyle name="40% - Dekorfärg5 22 4 2" xfId="13669" xr:uid="{22A51970-0C6A-4D55-890A-4E7105D1F8D8}"/>
    <cellStyle name="40% - Dekorfärg5 22 4 3" xfId="13670" xr:uid="{6F402FB7-2C11-4DE8-BE7B-84A807A8F686}"/>
    <cellStyle name="40% - Dekorfärg5 22 4_AAL 2014-06" xfId="45260" xr:uid="{A8187782-9E9C-441D-9B4B-72D55F730214}"/>
    <cellStyle name="40% - Dekorfärg5 22 5" xfId="13671" xr:uid="{222F34B5-3F1B-4EB1-8344-903AF8A7BE18}"/>
    <cellStyle name="40% - Dekorfärg5 22 5 2" xfId="13672" xr:uid="{5449BD4E-287D-4DF7-9905-A9323B8F8071}"/>
    <cellStyle name="40% - Dekorfärg5 22 5 3" xfId="13673" xr:uid="{6C2AA2CA-4F0E-417A-901C-D56CE75DDD73}"/>
    <cellStyle name="40% - Dekorfärg5 22 5_AAL 2014-06" xfId="45261" xr:uid="{8F1B8E1D-298C-4C4C-AA82-F72EC21C5AB9}"/>
    <cellStyle name="40% - Dekorfärg5 22 6" xfId="13674" xr:uid="{74911474-CDDA-441D-A5B6-27B089C6BB12}"/>
    <cellStyle name="40% - Dekorfärg5 22 6 2" xfId="13675" xr:uid="{5335A4FA-B941-4B75-9EDD-32A8990DBB43}"/>
    <cellStyle name="40% - Dekorfärg5 22 6 3" xfId="13676" xr:uid="{5088A25C-39C7-4EB0-BFF3-74E3A1FBD7BA}"/>
    <cellStyle name="40% - Dekorfärg5 22 6_EQL_AAL" xfId="31417" xr:uid="{18D3B816-6B35-4BFA-AB1E-7EC278830A10}"/>
    <cellStyle name="40% - Dekorfärg5 22 7" xfId="13677" xr:uid="{3C78C339-AE6A-4620-85E3-3A121B1C1A5F}"/>
    <cellStyle name="40% - Dekorfärg5 22 7 2" xfId="13678" xr:uid="{480BB59E-2992-4756-BE59-32161D450BA5}"/>
    <cellStyle name="40% - Dekorfärg5 22 7 3" xfId="13679" xr:uid="{6C7AE4A8-31AB-4067-AAF5-2661C9A70FC8}"/>
    <cellStyle name="40% - Dekorfärg5 22 7_EQL_AAL" xfId="31418" xr:uid="{7D90C37F-9F14-40E7-83BA-FD99C4E35BBB}"/>
    <cellStyle name="40% - Dekorfärg5 22 8" xfId="13680" xr:uid="{A119EB7B-9C86-4BAB-9632-F4844B8A157F}"/>
    <cellStyle name="40% - Dekorfärg5 22 9" xfId="13681" xr:uid="{6752978C-21E4-430D-BE8F-D4BE1B9BCCF8}"/>
    <cellStyle name="40% - Dekorfärg5 22_121231-130331" xfId="13682" xr:uid="{D9EB4A5A-EFEA-498A-B5DA-D6F7B99802DD}"/>
    <cellStyle name="40% - Dekorfärg5 23" xfId="13683" xr:uid="{55CC2F55-CA39-48DF-97C1-6702839F9DE3}"/>
    <cellStyle name="40% - Dekorfärg5 23 10" xfId="13684" xr:uid="{8DE019C5-2552-4840-8A4B-DDDF8884448A}"/>
    <cellStyle name="40% - Dekorfärg5 23 11" xfId="35222" xr:uid="{8CA555E3-1C6D-4E86-ABD6-CA8BB75B1848}"/>
    <cellStyle name="40% - Dekorfärg5 23 2" xfId="13685" xr:uid="{0038B606-9519-43F3-B892-86D4848C1994}"/>
    <cellStyle name="40% - Dekorfärg5 23 2 2" xfId="13686" xr:uid="{032E59C0-9AEC-4A82-93FF-191F183EADF3}"/>
    <cellStyle name="40% - Dekorfärg5 23 2 2 2" xfId="13687" xr:uid="{29FE6F79-057C-446C-9B8E-02A2F308158E}"/>
    <cellStyle name="40% - Dekorfärg5 23 2 2_AAL 2014-06" xfId="45262" xr:uid="{9E77E4FE-D983-44DB-A3B2-80B2815657B2}"/>
    <cellStyle name="40% - Dekorfärg5 23 2 3" xfId="13688" xr:uid="{6E7F3544-8528-4AC9-90F6-6519B2BEC873}"/>
    <cellStyle name="40% - Dekorfärg5 23 2 3 2" xfId="13689" xr:uid="{5A09B194-B15A-4BD2-BDCC-67B87D7C6258}"/>
    <cellStyle name="40% - Dekorfärg5 23 2 3_AAL 2014-06" xfId="45263" xr:uid="{15C907A8-3E70-4192-89A3-B140B52FEA1B}"/>
    <cellStyle name="40% - Dekorfärg5 23 2 4" xfId="13690" xr:uid="{85ED765D-2580-49E9-A01F-76EF92839D7D}"/>
    <cellStyle name="40% - Dekorfärg5 23 2_121231-130331" xfId="13691" xr:uid="{DCF0499E-2F87-4C42-BAA1-E649C1E052EE}"/>
    <cellStyle name="40% - Dekorfärg5 23 3" xfId="13692" xr:uid="{EE71E9AB-CFE2-438A-866C-018EF22BE707}"/>
    <cellStyle name="40% - Dekorfärg5 23 3 2" xfId="13693" xr:uid="{9DA6402E-CFE2-43CE-8932-F1518F683309}"/>
    <cellStyle name="40% - Dekorfärg5 23 3 3" xfId="13694" xr:uid="{10857061-AC5D-4D17-A4D4-EADEC311D2E8}"/>
    <cellStyle name="40% - Dekorfärg5 23 3_AAL 2014-06" xfId="45264" xr:uid="{3750E354-90C8-44DE-B8EA-2050AF090734}"/>
    <cellStyle name="40% - Dekorfärg5 23 4" xfId="13695" xr:uid="{C853C521-2ADC-4C0F-9969-5694C6BE2F8B}"/>
    <cellStyle name="40% - Dekorfärg5 23 4 2" xfId="13696" xr:uid="{2E55A614-DC3F-4C9E-9761-EC2AAF2B991D}"/>
    <cellStyle name="40% - Dekorfärg5 23 4 3" xfId="13697" xr:uid="{BCD25ED1-9693-4AFA-BB9D-6E9F4EE55BEA}"/>
    <cellStyle name="40% - Dekorfärg5 23 4_AAL 2014-06" xfId="45265" xr:uid="{4ACB779B-E768-4748-9F96-9A14AADC56F8}"/>
    <cellStyle name="40% - Dekorfärg5 23 5" xfId="13698" xr:uid="{862ACA84-B65E-438D-A94A-8D5332810FE3}"/>
    <cellStyle name="40% - Dekorfärg5 23 5 2" xfId="13699" xr:uid="{70DFBDF0-0E98-4D0C-ADF3-04864771710C}"/>
    <cellStyle name="40% - Dekorfärg5 23 5 3" xfId="13700" xr:uid="{4F418323-BB76-4113-8417-57F6731F92A5}"/>
    <cellStyle name="40% - Dekorfärg5 23 5_EQL_AAL" xfId="31419" xr:uid="{60D24386-5498-4066-A780-C7B2145EF831}"/>
    <cellStyle name="40% - Dekorfärg5 23 6" xfId="13701" xr:uid="{4FCBB799-A64A-4281-A16A-2780F68FC6F5}"/>
    <cellStyle name="40% - Dekorfärg5 23 6 2" xfId="13702" xr:uid="{A0A8F126-2036-42C0-9FC0-CB65499E3855}"/>
    <cellStyle name="40% - Dekorfärg5 23 6 3" xfId="13703" xr:uid="{780055C3-5263-47A4-A5BC-4382235DB026}"/>
    <cellStyle name="40% - Dekorfärg5 23 6_EQL_AAL" xfId="31420" xr:uid="{C83658D0-3D95-4FBB-AC19-678124855241}"/>
    <cellStyle name="40% - Dekorfärg5 23 7" xfId="13704" xr:uid="{15054150-D0B4-47D2-8722-A4F0AA9245E4}"/>
    <cellStyle name="40% - Dekorfärg5 23 7 2" xfId="13705" xr:uid="{F5006B74-A18E-4858-A39F-99D876A97C83}"/>
    <cellStyle name="40% - Dekorfärg5 23 7 3" xfId="13706" xr:uid="{B936006F-130B-4150-96F2-3CB995C4352C}"/>
    <cellStyle name="40% - Dekorfärg5 23 7_EQL_AAL" xfId="31421" xr:uid="{68D4C6EE-3727-4910-A4E5-F7CD0D64DADC}"/>
    <cellStyle name="40% - Dekorfärg5 23 8" xfId="13707" xr:uid="{78DAB3ED-5E7F-4BD9-AF85-674FE1D2001B}"/>
    <cellStyle name="40% - Dekorfärg5 23 9" xfId="13708" xr:uid="{7BD31EBE-2365-48D2-A6C0-21AD1B2400E1}"/>
    <cellStyle name="40% - Dekorfärg5 23_121231-130331" xfId="13709" xr:uid="{A927C915-75AA-4185-AE21-7B7B5CDCE92C}"/>
    <cellStyle name="40% - Dekorfärg5 24" xfId="13710" xr:uid="{C42C2CF6-FE62-4B77-9D68-56A796EA585F}"/>
    <cellStyle name="40% - Dekorfärg5 24 10" xfId="13711" xr:uid="{2DD8C0F9-DC5D-4DF1-A28A-9D3FA15D9D41}"/>
    <cellStyle name="40% - Dekorfärg5 24 11" xfId="35223" xr:uid="{E0F531C6-0538-452B-8F9E-7C529CCFFB47}"/>
    <cellStyle name="40% - Dekorfärg5 24 2" xfId="13712" xr:uid="{3AA6BA89-0486-4CB5-BF6F-EA629CCDAF6F}"/>
    <cellStyle name="40% - Dekorfärg5 24 2 2" xfId="13713" xr:uid="{3C4595F0-CEBA-4428-95B0-BB6B67E5DAEB}"/>
    <cellStyle name="40% - Dekorfärg5 24 2 2 2" xfId="13714" xr:uid="{A2FB8BE3-9BE8-4515-90BE-D85B4A374EB4}"/>
    <cellStyle name="40% - Dekorfärg5 24 2 2_AAL 2014-06" xfId="45266" xr:uid="{989FE7E9-1DD4-4EA1-ADEB-F260849B373D}"/>
    <cellStyle name="40% - Dekorfärg5 24 2 3" xfId="13715" xr:uid="{9A3DAD32-260B-457E-9135-6360A846CCCE}"/>
    <cellStyle name="40% - Dekorfärg5 24 2 3 2" xfId="13716" xr:uid="{451B5AD4-B177-4B08-A052-AE40CBE57717}"/>
    <cellStyle name="40% - Dekorfärg5 24 2 3_AAL 2014-06" xfId="45267" xr:uid="{9C399FCB-88E1-4983-8A33-94271D3AB899}"/>
    <cellStyle name="40% - Dekorfärg5 24 2 4" xfId="13717" xr:uid="{C50F3D10-CA94-404E-8801-2063EF4AEECC}"/>
    <cellStyle name="40% - Dekorfärg5 24 2_121231-130331" xfId="13718" xr:uid="{0F5DE807-7D0A-48E4-8364-96F5880C45D3}"/>
    <cellStyle name="40% - Dekorfärg5 24 3" xfId="13719" xr:uid="{12171165-B0F0-4139-90F2-1E3B28DDCCEC}"/>
    <cellStyle name="40% - Dekorfärg5 24 3 2" xfId="13720" xr:uid="{DC96CD6C-3058-427D-BB50-24E8055A066E}"/>
    <cellStyle name="40% - Dekorfärg5 24 3 3" xfId="13721" xr:uid="{3B905235-093B-4706-A184-FF0B89440CE9}"/>
    <cellStyle name="40% - Dekorfärg5 24 3_AAL 2014-06" xfId="45268" xr:uid="{3DDAFEBA-BBF9-4812-BCD0-88CC10F060DA}"/>
    <cellStyle name="40% - Dekorfärg5 24 4" xfId="13722" xr:uid="{7E0C7AAD-FBA5-4595-85CA-8F2211FCB795}"/>
    <cellStyle name="40% - Dekorfärg5 24 4 2" xfId="13723" xr:uid="{5C7405A9-02D7-485F-8D4E-8820EB14B174}"/>
    <cellStyle name="40% - Dekorfärg5 24 4 3" xfId="13724" xr:uid="{B409DC18-8C01-44A1-AEB6-154372D54A1D}"/>
    <cellStyle name="40% - Dekorfärg5 24 4_AAL 2014-06" xfId="45269" xr:uid="{CD77D465-10AF-4115-8DE5-6C52C10D8D72}"/>
    <cellStyle name="40% - Dekorfärg5 24 5" xfId="13725" xr:uid="{AF015A2C-27CE-4EF4-B828-4EF18D47C2B4}"/>
    <cellStyle name="40% - Dekorfärg5 24 5 2" xfId="13726" xr:uid="{78A4CD20-6A31-401A-A96C-C5921BA62B16}"/>
    <cellStyle name="40% - Dekorfärg5 24 5 3" xfId="13727" xr:uid="{3C6422C6-55E4-49D0-9DE9-8CE009853B04}"/>
    <cellStyle name="40% - Dekorfärg5 24 5_EQL_AAL" xfId="31422" xr:uid="{E415D42E-3E68-4FD9-8068-E7A681A09BDD}"/>
    <cellStyle name="40% - Dekorfärg5 24 6" xfId="13728" xr:uid="{D37CE089-DB82-44E8-A6DA-097A08E9F2AF}"/>
    <cellStyle name="40% - Dekorfärg5 24 6 2" xfId="13729" xr:uid="{C5F8490F-89EB-4A18-9A59-49596B2E6631}"/>
    <cellStyle name="40% - Dekorfärg5 24 6 3" xfId="13730" xr:uid="{CEAFC317-31C9-43BF-8155-46A18882A615}"/>
    <cellStyle name="40% - Dekorfärg5 24 6_EQL_AAL" xfId="31423" xr:uid="{DC25124A-4A9A-43F8-B047-07DC763A2FE7}"/>
    <cellStyle name="40% - Dekorfärg5 24 7" xfId="13731" xr:uid="{2E4E8E6A-1E76-400A-912B-23A0F13B3FE9}"/>
    <cellStyle name="40% - Dekorfärg5 24 7 2" xfId="13732" xr:uid="{E4743B1B-4017-4559-9523-137F820E1338}"/>
    <cellStyle name="40% - Dekorfärg5 24 7 3" xfId="13733" xr:uid="{E9A41122-75A7-4A4A-9758-F4E1755C13CE}"/>
    <cellStyle name="40% - Dekorfärg5 24 7_EQL_AAL" xfId="31424" xr:uid="{0B47F773-8414-4718-9E81-2821E9293378}"/>
    <cellStyle name="40% - Dekorfärg5 24 8" xfId="13734" xr:uid="{144DAEE8-4EF8-4771-8AD7-0E1CD69FAD58}"/>
    <cellStyle name="40% - Dekorfärg5 24 9" xfId="13735" xr:uid="{CD3EF08E-DC67-45E5-9ED6-0A72225C796C}"/>
    <cellStyle name="40% - Dekorfärg5 24_121231-130331" xfId="13736" xr:uid="{15D83167-91D9-4769-9640-66FD9C39BD55}"/>
    <cellStyle name="40% - Dekorfärg5 25" xfId="13737" xr:uid="{78CABB5E-4FB4-4C81-8AF1-407A1DE04815}"/>
    <cellStyle name="40% - Dekorfärg5 25 10" xfId="13738" xr:uid="{B735B85E-909B-4565-A0C2-ED6C47ADE845}"/>
    <cellStyle name="40% - Dekorfärg5 25 11" xfId="35224" xr:uid="{14B4766D-5699-4833-8214-F616A16982DF}"/>
    <cellStyle name="40% - Dekorfärg5 25 2" xfId="13739" xr:uid="{614E8F96-5F40-4946-BD2F-87898E95A138}"/>
    <cellStyle name="40% - Dekorfärg5 25 2 2" xfId="13740" xr:uid="{F4DD8F4D-80D1-41A2-9C2A-78E9D9CA1588}"/>
    <cellStyle name="40% - Dekorfärg5 25 2 2 2" xfId="13741" xr:uid="{A776D88F-67D9-465D-911A-9C022375ABCE}"/>
    <cellStyle name="40% - Dekorfärg5 25 2 2_AAL 2014-06" xfId="45270" xr:uid="{53704E1D-5A1E-49C1-838D-5219155433AB}"/>
    <cellStyle name="40% - Dekorfärg5 25 2 3" xfId="13742" xr:uid="{C7076CAA-062C-4808-BC24-21A3BF2DBCF6}"/>
    <cellStyle name="40% - Dekorfärg5 25 2 3 2" xfId="13743" xr:uid="{0D01B30D-F7FF-454C-804E-36C7A6B818B0}"/>
    <cellStyle name="40% - Dekorfärg5 25 2 3_AAL 2014-06" xfId="45271" xr:uid="{98E8F8F6-1154-4054-9BAB-98A0C14166DB}"/>
    <cellStyle name="40% - Dekorfärg5 25 2 4" xfId="13744" xr:uid="{EFB9A43D-9D9A-4E90-8B7A-BC912299426A}"/>
    <cellStyle name="40% - Dekorfärg5 25 2_121231-130331" xfId="13745" xr:uid="{E681B4E5-80C2-4ABA-BDD0-94C046E5063A}"/>
    <cellStyle name="40% - Dekorfärg5 25 3" xfId="13746" xr:uid="{AE0D4108-9C10-4B8D-9071-426BDDBCA9EB}"/>
    <cellStyle name="40% - Dekorfärg5 25 3 2" xfId="13747" xr:uid="{E90E8382-9D7A-4D22-BBBD-60574B261781}"/>
    <cellStyle name="40% - Dekorfärg5 25 3 3" xfId="13748" xr:uid="{BE161D9D-C889-4C8B-941A-25DB02301645}"/>
    <cellStyle name="40% - Dekorfärg5 25 3_AAL 2014-06" xfId="45272" xr:uid="{22528E78-7089-4176-A430-1A9BDD4BDF0A}"/>
    <cellStyle name="40% - Dekorfärg5 25 4" xfId="13749" xr:uid="{9BB89C3B-7E6D-46E3-8B6D-C691DB8F71CD}"/>
    <cellStyle name="40% - Dekorfärg5 25 4 2" xfId="13750" xr:uid="{B30A566B-83BC-4346-BC05-C6177F4797F5}"/>
    <cellStyle name="40% - Dekorfärg5 25 4 3" xfId="13751" xr:uid="{94E8F047-4B45-4BBA-B5F0-45DB845F03AC}"/>
    <cellStyle name="40% - Dekorfärg5 25 4_AAL 2014-06" xfId="45273" xr:uid="{ECD74D32-BBCC-442D-BB41-5D5DACB8E71D}"/>
    <cellStyle name="40% - Dekorfärg5 25 5" xfId="13752" xr:uid="{3D6B76E0-195B-43BA-859F-9D32729DF5F5}"/>
    <cellStyle name="40% - Dekorfärg5 25 5 2" xfId="13753" xr:uid="{8CB3C5EB-D824-4519-BE4A-5BAE6B75E78F}"/>
    <cellStyle name="40% - Dekorfärg5 25 5 3" xfId="13754" xr:uid="{11ACE4BE-7AD9-4CD1-98B1-054AD7105A97}"/>
    <cellStyle name="40% - Dekorfärg5 25 5_EQL_AAL" xfId="31425" xr:uid="{24B64D5F-82BF-406F-A28E-4C45BA8EDE1A}"/>
    <cellStyle name="40% - Dekorfärg5 25 6" xfId="13755" xr:uid="{CA937405-C930-4A39-B795-8FEF4C8D1B9B}"/>
    <cellStyle name="40% - Dekorfärg5 25 6 2" xfId="13756" xr:uid="{D94B4BD9-945A-4CD4-BB66-DAEB6C0FD1B1}"/>
    <cellStyle name="40% - Dekorfärg5 25 6 3" xfId="13757" xr:uid="{38DFF6BE-3F85-4BFE-A542-A29E9DCEEC26}"/>
    <cellStyle name="40% - Dekorfärg5 25 6_EQL_AAL" xfId="31426" xr:uid="{E665A778-7D74-4EDD-84E4-5D7A0F573BD5}"/>
    <cellStyle name="40% - Dekorfärg5 25 7" xfId="13758" xr:uid="{3CE73065-F245-4376-9D08-22B3F70253BD}"/>
    <cellStyle name="40% - Dekorfärg5 25 7 2" xfId="13759" xr:uid="{211C6408-F586-4DBD-992E-6D5D576DF975}"/>
    <cellStyle name="40% - Dekorfärg5 25 7 3" xfId="13760" xr:uid="{61CF3FDD-319F-4929-A87F-BB6358E8D2B4}"/>
    <cellStyle name="40% - Dekorfärg5 25 7_EQL_AAL" xfId="31427" xr:uid="{275C811A-A52B-4DB3-9869-66521D3C7FE5}"/>
    <cellStyle name="40% - Dekorfärg5 25 8" xfId="13761" xr:uid="{96AF7C80-F114-4D02-8F10-23A547B34BD2}"/>
    <cellStyle name="40% - Dekorfärg5 25 9" xfId="13762" xr:uid="{1BE63255-99A3-41DE-9129-A3A50082ABF4}"/>
    <cellStyle name="40% - Dekorfärg5 25_121231-130331" xfId="13763" xr:uid="{70BB6BC4-2587-4306-AD76-F6A1CF6DEA67}"/>
    <cellStyle name="40% - Dekorfärg5 26" xfId="13764" xr:uid="{4D54B76B-93CD-4199-8B93-E21A3704F400}"/>
    <cellStyle name="40% - Dekorfärg5 26 2" xfId="13765" xr:uid="{9EDD5E78-70A1-4ABF-96DA-3060D7C157EE}"/>
    <cellStyle name="40% - Dekorfärg5 26 2 2" xfId="13766" xr:uid="{CAF4F391-11A7-4207-B424-A5518DBFB254}"/>
    <cellStyle name="40% - Dekorfärg5 26 2 2 2" xfId="13767" xr:uid="{FBC8A33D-2115-4574-B499-7D8CBF0575D4}"/>
    <cellStyle name="40% - Dekorfärg5 26 2 2_AAL 2014-06" xfId="45274" xr:uid="{34A18611-D10E-4B13-9041-6D34721E5A81}"/>
    <cellStyle name="40% - Dekorfärg5 26 2 3" xfId="13768" xr:uid="{4BF3D105-AFFE-4AE1-A438-8EB2A44A50A9}"/>
    <cellStyle name="40% - Dekorfärg5 26 2_121231-130331" xfId="13769" xr:uid="{90BCD076-6309-41BB-8954-CFEB24176D11}"/>
    <cellStyle name="40% - Dekorfärg5 26 3" xfId="13770" xr:uid="{B6054CDA-457A-4556-9ED0-604A19D1F865}"/>
    <cellStyle name="40% - Dekorfärg5 26 3 2" xfId="13771" xr:uid="{021F0C73-C54E-4E0D-AE8D-92119AD76D65}"/>
    <cellStyle name="40% - Dekorfärg5 26 3 3" xfId="13772" xr:uid="{0B707069-7FF6-483A-83A2-438A2738A0CF}"/>
    <cellStyle name="40% - Dekorfärg5 26 3_AAL 2014-06" xfId="45275" xr:uid="{03D5EA6E-7712-4987-B698-3CB19E8293AB}"/>
    <cellStyle name="40% - Dekorfärg5 26 4" xfId="13773" xr:uid="{A57DB609-83A3-4374-A4A7-374C2DFDC251}"/>
    <cellStyle name="40% - Dekorfärg5 26 4 2" xfId="13774" xr:uid="{AB7AB90B-5135-4C4D-A36D-DBDE364E0873}"/>
    <cellStyle name="40% - Dekorfärg5 26 4 3" xfId="13775" xr:uid="{63FBE832-2D22-4A12-9179-F8FC5CA2ABA8}"/>
    <cellStyle name="40% - Dekorfärg5 26 4_AAL 2014-06" xfId="45276" xr:uid="{24632F9F-8D5E-4ED1-A849-27F56699F9FB}"/>
    <cellStyle name="40% - Dekorfärg5 26 5" xfId="13776" xr:uid="{141A4966-744E-452E-8A03-8CDAD2CBAE83}"/>
    <cellStyle name="40% - Dekorfärg5 26 5 2" xfId="13777" xr:uid="{1FCB5467-8784-4FDC-9C4D-AD600FBA2000}"/>
    <cellStyle name="40% - Dekorfärg5 26 5 3" xfId="13778" xr:uid="{423E47E5-6E62-4103-92B4-7A9AC930411B}"/>
    <cellStyle name="40% - Dekorfärg5 26 5_AAL 2014-06" xfId="45277" xr:uid="{910E13D7-5BF1-44C5-B5A0-E04820C6A607}"/>
    <cellStyle name="40% - Dekorfärg5 26 6" xfId="13779" xr:uid="{B8B50BD9-A0C6-404B-B3EC-FEC962C1588A}"/>
    <cellStyle name="40% - Dekorfärg5 26 6 2" xfId="13780" xr:uid="{C85241F9-E3A0-4544-9B71-11507C16887A}"/>
    <cellStyle name="40% - Dekorfärg5 26 6 3" xfId="13781" xr:uid="{3F235C31-5853-46FE-9198-215A4BE7E0F0}"/>
    <cellStyle name="40% - Dekorfärg5 26 6_EQL_AAL" xfId="31428" xr:uid="{CA22CA5C-F946-477C-8BC3-8667D83DB3BC}"/>
    <cellStyle name="40% - Dekorfärg5 26 7" xfId="13782" xr:uid="{50C352EE-CBAB-4235-9E07-52F4833CF9E5}"/>
    <cellStyle name="40% - Dekorfärg5 26 7 2" xfId="13783" xr:uid="{775A2743-5F0C-4691-A5BB-6E4F324F00A0}"/>
    <cellStyle name="40% - Dekorfärg5 26 7 3" xfId="13784" xr:uid="{2C8264CD-79ED-44C4-892A-4F726EB176C1}"/>
    <cellStyle name="40% - Dekorfärg5 26 7_EQL_AAL" xfId="31429" xr:uid="{D9F82A96-6CC5-4507-8F3F-737FE66CBFEA}"/>
    <cellStyle name="40% - Dekorfärg5 26 8" xfId="13785" xr:uid="{AB20DE0F-32E7-4E9B-B59D-F76BE6CCC69F}"/>
    <cellStyle name="40% - Dekorfärg5 26 9" xfId="13786" xr:uid="{2CEC84F5-3F4B-4DE9-B4CF-2C6199A1ED8B}"/>
    <cellStyle name="40% - Dekorfärg5 26_121231-130331" xfId="13787" xr:uid="{7F449BFF-2F29-4CFB-B51A-F1F9C4D4E53E}"/>
    <cellStyle name="40% - Dekorfärg5 27" xfId="13788" xr:uid="{797A166F-69E2-4BBB-AC39-A4B795364350}"/>
    <cellStyle name="40% - Dekorfärg5 27 2" xfId="13789" xr:uid="{28420036-A836-4CD3-8B3A-B0E4BC463EF6}"/>
    <cellStyle name="40% - Dekorfärg5 27 2 2" xfId="13790" xr:uid="{FF42CDC0-69E6-4AB4-B623-222D7E54D1C8}"/>
    <cellStyle name="40% - Dekorfärg5 27 2 2 2" xfId="13791" xr:uid="{2600ADF8-FEFE-4B7D-9623-3E894F65046A}"/>
    <cellStyle name="40% - Dekorfärg5 27 2 2_AAL 2014-06" xfId="45278" xr:uid="{89D53A52-7014-4740-9FEE-C47170A9FDFD}"/>
    <cellStyle name="40% - Dekorfärg5 27 2 3" xfId="13792" xr:uid="{4B001F12-6332-459F-A8BD-08EC9CAF3845}"/>
    <cellStyle name="40% - Dekorfärg5 27 2_121231-130331" xfId="13793" xr:uid="{D426EB86-F82D-4C8E-98C6-DC556F846635}"/>
    <cellStyle name="40% - Dekorfärg5 27 3" xfId="13794" xr:uid="{E99568E9-D1FB-4F79-922E-5F1E53E7E29B}"/>
    <cellStyle name="40% - Dekorfärg5 27 3 2" xfId="13795" xr:uid="{31388C70-309C-454D-AB8A-8488774154A6}"/>
    <cellStyle name="40% - Dekorfärg5 27 3_AAL 2014-06" xfId="45279" xr:uid="{880EBEAC-0F23-4951-8BBF-0A49BC0EA44C}"/>
    <cellStyle name="40% - Dekorfärg5 27 4" xfId="13796" xr:uid="{CF98AE4F-ACAF-41E7-8DA8-CEFD630340FD}"/>
    <cellStyle name="40% - Dekorfärg5 27_121231-130331" xfId="13797" xr:uid="{DB6F28D5-BFD3-48AA-BD08-6AA54D06ACF9}"/>
    <cellStyle name="40% - Dekorfärg5 28" xfId="13798" xr:uid="{CF75F51A-56E9-4897-8D3C-DC7C1BE7B54F}"/>
    <cellStyle name="40% - Dekorfärg5 28 2" xfId="13799" xr:uid="{55E6ABA1-6429-4BE1-AF49-1F47F1DC3A8A}"/>
    <cellStyle name="40% - Dekorfärg5 28 2 2" xfId="13800" xr:uid="{949B06AA-50EB-427D-B24A-894440B16B83}"/>
    <cellStyle name="40% - Dekorfärg5 28 2 3" xfId="13801" xr:uid="{B07A8A3D-2E5A-4C7A-9CE0-7461DB561C95}"/>
    <cellStyle name="40% - Dekorfärg5 28 2_AAL 2014-06" xfId="45280" xr:uid="{88FDB91F-9BA8-4B1D-85F9-133EF6BE4E9A}"/>
    <cellStyle name="40% - Dekorfärg5 28 3" xfId="13802" xr:uid="{4059546E-D0F0-4289-B868-104118C631C0}"/>
    <cellStyle name="40% - Dekorfärg5 28 3 2" xfId="13803" xr:uid="{FAF06CAB-9F7C-43CD-8318-3044FBC61D74}"/>
    <cellStyle name="40% - Dekorfärg5 28 3_AAL 2014-06" xfId="45281" xr:uid="{F2C66ABF-B75A-4049-B706-AA89F98063EE}"/>
    <cellStyle name="40% - Dekorfärg5 28 4" xfId="13804" xr:uid="{48C2967D-93C2-4235-8A82-D1809A271F3A}"/>
    <cellStyle name="40% - Dekorfärg5 28_121231-130331" xfId="13805" xr:uid="{2289E3A7-AC3F-44D8-9E69-7FDB68A7E668}"/>
    <cellStyle name="40% - Dekorfärg5 29" xfId="13806" xr:uid="{00143A5C-1336-4D92-993B-0F6B130F5489}"/>
    <cellStyle name="40% - Dekorfärg5 29 2" xfId="13807" xr:uid="{0992F9D7-F2FE-46C7-B644-66A66612531C}"/>
    <cellStyle name="40% - Dekorfärg5 29 2 2" xfId="13808" xr:uid="{843E70CD-3FEE-4CEC-B2F4-D75F70866E7A}"/>
    <cellStyle name="40% - Dekorfärg5 29 2 2 2" xfId="13809" xr:uid="{4CAC3631-D34C-4CA6-8517-78E208054B6B}"/>
    <cellStyle name="40% - Dekorfärg5 29 2 2_AAL 2014-06" xfId="45282" xr:uid="{A43FF2A3-6A55-4EA9-A14C-08EC8978C252}"/>
    <cellStyle name="40% - Dekorfärg5 29 2 3" xfId="13810" xr:uid="{286C76C2-AB1D-45DB-9DFC-2B44663EA9F4}"/>
    <cellStyle name="40% - Dekorfärg5 29 2_121231-130331" xfId="13811" xr:uid="{1640488E-4A6B-4C82-9D9E-58D980D763D4}"/>
    <cellStyle name="40% - Dekorfärg5 29 3" xfId="13812" xr:uid="{51CF7FF5-CE57-48CA-A3F3-C9772F42C908}"/>
    <cellStyle name="40% - Dekorfärg5 29 3 2" xfId="13813" xr:uid="{A5AAAAC8-223A-40F4-BFE0-82F7162DCAAE}"/>
    <cellStyle name="40% - Dekorfärg5 29 3_AAL 2014-06" xfId="45283" xr:uid="{F32E6117-E1F1-4552-9665-EF8E3E5060C6}"/>
    <cellStyle name="40% - Dekorfärg5 29 4" xfId="13814" xr:uid="{BDFC3D55-010A-4CC0-BA97-49FBF995A508}"/>
    <cellStyle name="40% - Dekorfärg5 29_121231-130331" xfId="13815" xr:uid="{2A160601-E48B-4095-97E1-A7B481025D87}"/>
    <cellStyle name="40% - Dekorfärg5 3" xfId="98" xr:uid="{C9FF1188-DE2B-42F8-B1F4-C2AB1F112879}"/>
    <cellStyle name="40% - Dekorfärg5 3 10" xfId="35225" xr:uid="{6111E888-FC12-4327-9C0C-11078FFA9D76}"/>
    <cellStyle name="40% - Dekorfärg5 3 2" xfId="13816" xr:uid="{6E746D16-A089-4BF2-B5D3-56F6A86E0868}"/>
    <cellStyle name="40% - Dekorfärg5 3 2 2" xfId="13817" xr:uid="{EAB7FF14-FA64-46FE-8AB1-642EE8469BE0}"/>
    <cellStyle name="40% - Dekorfärg5 3 2 2 2" xfId="13818" xr:uid="{5521181B-0CA2-4996-AD74-4E3CCD5750CA}"/>
    <cellStyle name="40% - Dekorfärg5 3 2 2 2 2" xfId="13819" xr:uid="{5A020012-279E-45D4-A3F5-EAF9ABE4A7F2}"/>
    <cellStyle name="40% - Dekorfärg5 3 2 2 2_AAL 2014-06" xfId="45284" xr:uid="{FBC56C7A-C5BB-4AF0-B077-4390B6CE4D9F}"/>
    <cellStyle name="40% - Dekorfärg5 3 2 2 3" xfId="13820" xr:uid="{4FDECC9A-A3C2-4008-93BA-9DF5683FFA80}"/>
    <cellStyle name="40% - Dekorfärg5 3 2 2_121231-130331" xfId="13821" xr:uid="{C48A195D-8B44-4B3C-B8BA-632256E3BC6A}"/>
    <cellStyle name="40% - Dekorfärg5 3 2 3" xfId="13822" xr:uid="{F0B637B7-5216-43B2-BB0D-A8CEF2D6110D}"/>
    <cellStyle name="40% - Dekorfärg5 3 2 3 2" xfId="13823" xr:uid="{DC96E98A-FF04-4F58-BA7F-A75846D529EF}"/>
    <cellStyle name="40% - Dekorfärg5 3 2 3 2 2" xfId="13824" xr:uid="{C7E8A4AD-C3EF-4624-9AB7-4FC2161B0B83}"/>
    <cellStyle name="40% - Dekorfärg5 3 2 3 2_AAL 2014-06" xfId="45285" xr:uid="{7ABCE6A4-15B1-473C-85E1-6BA5E4812AA8}"/>
    <cellStyle name="40% - Dekorfärg5 3 2 3 3" xfId="13825" xr:uid="{2FA74054-3BA6-49EE-A599-8DE5BF474D33}"/>
    <cellStyle name="40% - Dekorfärg5 3 2 3_121231-130331" xfId="13826" xr:uid="{D8684D13-FADE-426A-B8EF-5EFE5FADBB2B}"/>
    <cellStyle name="40% - Dekorfärg5 3 2 4" xfId="13827" xr:uid="{5CB14726-2CF6-40B2-8A10-6B74C38EF726}"/>
    <cellStyle name="40% - Dekorfärg5 3 2 4 2" xfId="13828" xr:uid="{BF1F97E1-8834-45E8-ABDA-F966179DB959}"/>
    <cellStyle name="40% - Dekorfärg5 3 2 4_AAL 2014-06" xfId="45286" xr:uid="{CBD72777-3AF5-4B64-A656-E6817E2D0B5B}"/>
    <cellStyle name="40% - Dekorfärg5 3 2 5" xfId="13829" xr:uid="{62C59098-5E56-4C05-8F6B-C2460AE23BC3}"/>
    <cellStyle name="40% - Dekorfärg5 3 2 5 2" xfId="13830" xr:uid="{FF4F6B3B-3F77-4876-B31F-AB9A7561143E}"/>
    <cellStyle name="40% - Dekorfärg5 3 2 5_AAL 2014-06" xfId="45287" xr:uid="{7BDB47C6-681F-4DEA-A95A-35C73FBB03C9}"/>
    <cellStyle name="40% - Dekorfärg5 3 2 6" xfId="32255" xr:uid="{2242CDF3-D20B-4464-9823-48412B0FEC37}"/>
    <cellStyle name="40% - Dekorfärg5 3 2 7" xfId="35226" xr:uid="{CF00916F-8F00-4996-AF1C-51D536FB902E}"/>
    <cellStyle name="40% - Dekorfärg5 3 2 8" xfId="39394" xr:uid="{98498F3D-3204-4962-8FEA-5F7226690289}"/>
    <cellStyle name="40% - Dekorfärg5 3 2_121231-130331" xfId="13831" xr:uid="{9FFA2408-6584-4D64-A9A2-C4654E6560DF}"/>
    <cellStyle name="40% - Dekorfärg5 3 3" xfId="13832" xr:uid="{2826440C-42DD-4C15-A528-DD357117DDFD}"/>
    <cellStyle name="40% - Dekorfärg5 3 3 2" xfId="13833" xr:uid="{F5E86DBD-9F27-427C-8CCB-9C5F8BE2CE97}"/>
    <cellStyle name="40% - Dekorfärg5 3 3 2 2" xfId="13834" xr:uid="{02C40F90-3847-43A6-B82E-30E0F2A60FF1}"/>
    <cellStyle name="40% - Dekorfärg5 3 3 2 2 2" xfId="13835" xr:uid="{09FD38F1-C591-4169-B7F8-755AC2AACE18}"/>
    <cellStyle name="40% - Dekorfärg5 3 3 2 2_AAL 2014-06" xfId="45288" xr:uid="{AA4AFCEC-6460-4523-82F8-B6BA43028A16}"/>
    <cellStyle name="40% - Dekorfärg5 3 3 2 3" xfId="13836" xr:uid="{BBB94268-141B-419E-9C69-0AFC4D53DAA6}"/>
    <cellStyle name="40% - Dekorfärg5 3 3 2_121231-130331" xfId="13837" xr:uid="{05ECECB8-8385-45FC-BF27-B7EC6FC01238}"/>
    <cellStyle name="40% - Dekorfärg5 3 3 3" xfId="13838" xr:uid="{315D2FD3-9C80-44B2-9BCE-0791E861C431}"/>
    <cellStyle name="40% - Dekorfärg5 3 3 3 2" xfId="13839" xr:uid="{CA6CE2A6-DCFB-4796-A52E-F357CE9A2860}"/>
    <cellStyle name="40% - Dekorfärg5 3 3 3 2 2" xfId="13840" xr:uid="{464148BB-B630-48F1-B75A-CABCE5FF5708}"/>
    <cellStyle name="40% - Dekorfärg5 3 3 3 2_AAL 2014-06" xfId="45289" xr:uid="{FF25A95E-523D-45A2-8FDF-BBBFD841B9D2}"/>
    <cellStyle name="40% - Dekorfärg5 3 3 3 3" xfId="13841" xr:uid="{17F28133-E8AF-467F-B42C-FCC81F673A48}"/>
    <cellStyle name="40% - Dekorfärg5 3 3 3_121231-130331" xfId="13842" xr:uid="{43C6FA83-95D5-493C-98F9-0F702F17A7AB}"/>
    <cellStyle name="40% - Dekorfärg5 3 3 4" xfId="13843" xr:uid="{C555C842-CF53-4874-8BC4-F7A00E58AFAD}"/>
    <cellStyle name="40% - Dekorfärg5 3 3 4 2" xfId="13844" xr:uid="{1FB31282-57B1-46D5-97C7-8CDDBF31C785}"/>
    <cellStyle name="40% - Dekorfärg5 3 3 4_AAL 2014-06" xfId="45290" xr:uid="{8E16E625-A95F-4D20-B57F-411C1E921F41}"/>
    <cellStyle name="40% - Dekorfärg5 3 3 5" xfId="13845" xr:uid="{20537ADB-1D43-4F6D-BDA9-B3EEA33F7688}"/>
    <cellStyle name="40% - Dekorfärg5 3 3 5 2" xfId="13846" xr:uid="{DFD93DCB-EF8E-47B5-B632-C03D48143539}"/>
    <cellStyle name="40% - Dekorfärg5 3 3 5_AAL 2014-06" xfId="45291" xr:uid="{860DBF6F-55CD-47D5-9713-B856C26693D2}"/>
    <cellStyle name="40% - Dekorfärg5 3 3 6" xfId="32256" xr:uid="{13765D5A-B322-4C53-A1F0-E86937288B32}"/>
    <cellStyle name="40% - Dekorfärg5 3 3 7" xfId="35227" xr:uid="{1B7A7F43-7E08-4C3C-B68A-655C63890A79}"/>
    <cellStyle name="40% - Dekorfärg5 3 3 8" xfId="39393" xr:uid="{AF906F9E-AEB8-4448-84A2-109602751435}"/>
    <cellStyle name="40% - Dekorfärg5 3 3_121231-130331" xfId="13847" xr:uid="{44F65309-CC13-42EE-8548-A1E71BA6192E}"/>
    <cellStyle name="40% - Dekorfärg5 3 4" xfId="13848" xr:uid="{B82027E7-B1BB-4AF9-8296-D25F0174B6DD}"/>
    <cellStyle name="40% - Dekorfärg5 3 4 2" xfId="13849" xr:uid="{44C2A32B-281A-4C59-BE3B-D0C9953B2850}"/>
    <cellStyle name="40% - Dekorfärg5 3 4 2 2" xfId="13850" xr:uid="{18FBC762-1F05-411E-AB7A-262A80AA2DFE}"/>
    <cellStyle name="40% - Dekorfärg5 3 4 2 2 2" xfId="13851" xr:uid="{F1E9DB2E-B760-4CE6-8631-E7349A469C10}"/>
    <cellStyle name="40% - Dekorfärg5 3 4 2 2_AAL 2014-06" xfId="45292" xr:uid="{0A50CC56-5DC4-4E41-97A3-F7F9A7E71CED}"/>
    <cellStyle name="40% - Dekorfärg5 3 4 2 3" xfId="13852" xr:uid="{71D5E83E-C4BD-440F-88D4-18ACDC0EDBE6}"/>
    <cellStyle name="40% - Dekorfärg5 3 4 2_121231-130331" xfId="13853" xr:uid="{87980126-4EB2-41FA-9954-7BA0A648C1DC}"/>
    <cellStyle name="40% - Dekorfärg5 3 4 3" xfId="13854" xr:uid="{B77F353E-215F-4123-8409-2B81BC457F37}"/>
    <cellStyle name="40% - Dekorfärg5 3 4 3 2" xfId="13855" xr:uid="{B2176742-8458-4A4E-AF62-8B13A770E072}"/>
    <cellStyle name="40% - Dekorfärg5 3 4 3_AAL 2014-06" xfId="45293" xr:uid="{CF1C9376-52FA-4D32-A4D7-36E6AFE14E99}"/>
    <cellStyle name="40% - Dekorfärg5 3 4 4" xfId="13856" xr:uid="{12A8CF05-42F8-43BE-9D3D-7B532EDE3899}"/>
    <cellStyle name="40% - Dekorfärg5 3 4_121231-130331" xfId="13857" xr:uid="{D2B83B11-C86D-4E54-BE13-BD6E4293BE34}"/>
    <cellStyle name="40% - Dekorfärg5 3 5" xfId="13858" xr:uid="{21393949-62F6-4DE5-9CC9-731008F07920}"/>
    <cellStyle name="40% - Dekorfärg5 3 5 2" xfId="13859" xr:uid="{F6FDF7F1-ECCE-45B6-945F-FE44ACA69751}"/>
    <cellStyle name="40% - Dekorfärg5 3 5 2 2" xfId="13860" xr:uid="{7DC46023-E003-4D64-B344-25CC4191CBC4}"/>
    <cellStyle name="40% - Dekorfärg5 3 5 2_AAL 2014-06" xfId="45294" xr:uid="{BECB3ED7-D7B8-4D0C-81D4-C38E71F2817B}"/>
    <cellStyle name="40% - Dekorfärg5 3 5 3" xfId="13861" xr:uid="{460E808D-E55B-4468-844C-7B786589D04C}"/>
    <cellStyle name="40% - Dekorfärg5 3 5_121231-130331" xfId="13862" xr:uid="{C52CB83C-B33E-459F-828F-47D267D94E99}"/>
    <cellStyle name="40% - Dekorfärg5 3 6" xfId="13863" xr:uid="{7EE52740-7636-423F-8948-C90CAFA160DD}"/>
    <cellStyle name="40% - Dekorfärg5 3 6 2" xfId="13864" xr:uid="{3D75B14F-B0D5-4F97-84CF-DACFF123EF97}"/>
    <cellStyle name="40% - Dekorfärg5 3 6 3" xfId="13865" xr:uid="{4E743144-1A3E-43BF-A662-AC4B9C9B432C}"/>
    <cellStyle name="40% - Dekorfärg5 3 6_AAL 2014-06" xfId="45295" xr:uid="{845FF4EF-EB6A-4CC3-87C4-F3DA9E104AE8}"/>
    <cellStyle name="40% - Dekorfärg5 3 7" xfId="13866" xr:uid="{CC571EF0-29EF-464C-9A21-B80ABBA449DF}"/>
    <cellStyle name="40% - Dekorfärg5 3 7 2" xfId="13867" xr:uid="{29EC9B2D-6FA8-41D1-9535-7408D2554A47}"/>
    <cellStyle name="40% - Dekorfärg5 3 7 3" xfId="13868" xr:uid="{D4400287-6D5D-443B-9DDF-159C2FB8ED31}"/>
    <cellStyle name="40% - Dekorfärg5 3 7_AAL 2014-06" xfId="45296" xr:uid="{92879733-7722-467E-8030-95172D605810}"/>
    <cellStyle name="40% - Dekorfärg5 3 8" xfId="13869" xr:uid="{A54E3FA7-44A7-4862-907D-079CDAD55814}"/>
    <cellStyle name="40% - Dekorfärg5 3 9" xfId="13870" xr:uid="{253B587E-0EBD-4F3F-B11E-E684D2E143FE}"/>
    <cellStyle name="40% - Dekorfärg5 3_121231-130331" xfId="13871" xr:uid="{B156C650-1E2B-4FD0-8F5D-151CEDEC7F5C}"/>
    <cellStyle name="40% - Dekorfärg5 30" xfId="13872" xr:uid="{76EF87E8-0A15-4FAE-B870-0B7150D5A5E6}"/>
    <cellStyle name="40% - Dekorfärg5 30 2" xfId="13873" xr:uid="{A626AE44-8AD7-4A8D-B236-C0B0C56B15C4}"/>
    <cellStyle name="40% - Dekorfärg5 30 2 2" xfId="13874" xr:uid="{AD933714-A731-4F47-830C-95A3FEB59342}"/>
    <cellStyle name="40% - Dekorfärg5 30 2 2 2" xfId="13875" xr:uid="{18FE4FF8-0096-43D6-A37C-9B762C07AEF9}"/>
    <cellStyle name="40% - Dekorfärg5 30 2 2_AAL 2014-06" xfId="45297" xr:uid="{071E1E3A-B709-4ADE-9220-B0874A0752E7}"/>
    <cellStyle name="40% - Dekorfärg5 30 2 3" xfId="13876" xr:uid="{CB00C1A0-6E92-4DAD-8ED8-C21C50B1C3B0}"/>
    <cellStyle name="40% - Dekorfärg5 30 2_121231-130331" xfId="13877" xr:uid="{B861E337-86FC-4BC3-99B1-6C666F50E0B2}"/>
    <cellStyle name="40% - Dekorfärg5 30 3" xfId="13878" xr:uid="{AF18B4B8-A826-424F-A87D-153F3E64336E}"/>
    <cellStyle name="40% - Dekorfärg5 30 3 2" xfId="13879" xr:uid="{FF6B62A2-386D-4624-8984-0BE9061B144E}"/>
    <cellStyle name="40% - Dekorfärg5 30 3_AAL 2014-06" xfId="45298" xr:uid="{53788667-F363-4029-BA40-50EB5F93F8F8}"/>
    <cellStyle name="40% - Dekorfärg5 30 4" xfId="13880" xr:uid="{231BCABD-B8E4-4C60-89FF-00A4AD3F8884}"/>
    <cellStyle name="40% - Dekorfärg5 30_121231-130331" xfId="13881" xr:uid="{AD985B7B-3A12-49B0-8B21-9351D35BFFB2}"/>
    <cellStyle name="40% - Dekorfärg5 31" xfId="13882" xr:uid="{7AD9618D-F056-46EC-9A21-0D048336623C}"/>
    <cellStyle name="40% - Dekorfärg5 31 2" xfId="13883" xr:uid="{3AB21E2F-CE05-44E3-80E1-CF7B952F1A3B}"/>
    <cellStyle name="40% - Dekorfärg5 31 2 2" xfId="13884" xr:uid="{C8F8CA15-F3A2-4546-AA11-B1BB1C21B1A9}"/>
    <cellStyle name="40% - Dekorfärg5 31 2 2 2" xfId="13885" xr:uid="{A9833EA4-A8DE-44D9-81B5-7056F2D26B26}"/>
    <cellStyle name="40% - Dekorfärg5 31 2 2_AAL 2014-06" xfId="45299" xr:uid="{820B0600-0A38-4DBD-803E-2FC15AC99192}"/>
    <cellStyle name="40% - Dekorfärg5 31 2 3" xfId="13886" xr:uid="{51DFAC2F-4097-47AA-9F4D-33F1DB9D9925}"/>
    <cellStyle name="40% - Dekorfärg5 31 2_121231-130331" xfId="13887" xr:uid="{F93FE075-9F77-453D-AD68-C688FE31D899}"/>
    <cellStyle name="40% - Dekorfärg5 31 3" xfId="13888" xr:uid="{B60B5F8A-4789-4251-BFBD-44FCFC7FEE5F}"/>
    <cellStyle name="40% - Dekorfärg5 31 3 2" xfId="13889" xr:uid="{B8466D4C-BEE4-4278-AA96-610B1FF3EE91}"/>
    <cellStyle name="40% - Dekorfärg5 31 3_AAL 2014-06" xfId="45300" xr:uid="{C17139EC-AA5F-4097-BE3D-A489FF55E86B}"/>
    <cellStyle name="40% - Dekorfärg5 31 4" xfId="13890" xr:uid="{0EAF0F84-8882-46A9-B9F4-0FF116FDE7EC}"/>
    <cellStyle name="40% - Dekorfärg5 31_121231-130331" xfId="13891" xr:uid="{C0D43A4D-5BE6-47E8-8718-F6C7C37631B5}"/>
    <cellStyle name="40% - Dekorfärg5 32" xfId="13892" xr:uid="{7C94B30E-189E-4374-BE18-0D81438547E3}"/>
    <cellStyle name="40% - Dekorfärg5 32 2" xfId="13893" xr:uid="{4F51860A-D901-4C7E-99EF-6714A0113799}"/>
    <cellStyle name="40% - Dekorfärg5 32 2 2" xfId="13894" xr:uid="{A4C72521-43B2-4248-A86D-AE7EB83E38DF}"/>
    <cellStyle name="40% - Dekorfärg5 32 2_AAL 2014-06" xfId="45301" xr:uid="{F09E4015-AE10-4483-B705-7B49FF8885C9}"/>
    <cellStyle name="40% - Dekorfärg5 32 3" xfId="13895" xr:uid="{A377116A-D44B-4742-B7BC-9CDE5CBFCA23}"/>
    <cellStyle name="40% - Dekorfärg5 32_121231-130331" xfId="13896" xr:uid="{5C8A6C9B-F736-41E2-8A82-C8A06F5613E2}"/>
    <cellStyle name="40% - Dekorfärg5 33" xfId="13897" xr:uid="{962A023D-E51B-4587-BDE7-651B923BF6EA}"/>
    <cellStyle name="40% - Dekorfärg5 33 2" xfId="13898" xr:uid="{00C62B57-A023-4CD1-A725-028BBA509145}"/>
    <cellStyle name="40% - Dekorfärg5 33 2 2" xfId="13899" xr:uid="{A50474AB-8A27-4BF4-8C00-4BB7F4618F57}"/>
    <cellStyle name="40% - Dekorfärg5 33 2_AAL 2014-06" xfId="45302" xr:uid="{3249EDB3-60D9-4285-B03A-CE33C87EA6CD}"/>
    <cellStyle name="40% - Dekorfärg5 33 3" xfId="13900" xr:uid="{2AC328B2-A664-4FA4-9324-73D18EE191A5}"/>
    <cellStyle name="40% - Dekorfärg5 33_121231-130331" xfId="13901" xr:uid="{4FAD572E-2B08-4ED4-9217-BE98DC0DDB35}"/>
    <cellStyle name="40% - Dekorfärg5 34" xfId="13902" xr:uid="{8086FEF3-5D3A-4E65-A6D0-37CE0507302B}"/>
    <cellStyle name="40% - Dekorfärg5 34 2" xfId="13903" xr:uid="{520FFB65-5D95-4BF7-846E-060154058704}"/>
    <cellStyle name="40% - Dekorfärg5 34 3" xfId="13904" xr:uid="{B2816437-35E8-44D0-9763-2B6E79DBD2E8}"/>
    <cellStyle name="40% - Dekorfärg5 34_AAL 2014-06" xfId="45303" xr:uid="{05A0AA11-BEC4-493B-9C43-3552704A47AE}"/>
    <cellStyle name="40% - Dekorfärg5 35" xfId="13905" xr:uid="{95E20535-F077-4AF0-8FDF-9E2C5A934375}"/>
    <cellStyle name="40% - Dekorfärg5 35 2" xfId="13906" xr:uid="{862AE95C-8976-4894-BB0E-623541603308}"/>
    <cellStyle name="40% - Dekorfärg5 35 3" xfId="13907" xr:uid="{CF050745-AB31-45AF-862E-28B4E40A33A3}"/>
    <cellStyle name="40% - Dekorfärg5 35_AAL 2014-06" xfId="45304" xr:uid="{DB073EFF-1819-4E25-A82E-19F3D72E8276}"/>
    <cellStyle name="40% - Dekorfärg5 36" xfId="13908" xr:uid="{CF38F4DF-2F4B-4AE4-B394-BCB8493A4872}"/>
    <cellStyle name="40% - Dekorfärg5 36 2" xfId="13909" xr:uid="{C3A10DB2-B53F-43F9-8241-3EE6D34EE210}"/>
    <cellStyle name="40% - Dekorfärg5 36 3" xfId="13910" xr:uid="{07A1BDBF-9AE4-4C43-AA89-A343CF5149C3}"/>
    <cellStyle name="40% - Dekorfärg5 36_AAL 2014-06" xfId="45305" xr:uid="{327859BB-C4E3-490E-A569-E75C01C30424}"/>
    <cellStyle name="40% - Dekorfärg5 37" xfId="13911" xr:uid="{7C8C8477-3D8D-4B04-B08F-C060485D39C9}"/>
    <cellStyle name="40% - Dekorfärg5 37 2" xfId="13912" xr:uid="{E8CD9807-D510-46C7-A3C6-9D1E28D3D4DB}"/>
    <cellStyle name="40% - Dekorfärg5 37 3" xfId="13913" xr:uid="{BF4F6FB9-2CBF-4355-AFBB-9D1BC623733E}"/>
    <cellStyle name="40% - Dekorfärg5 37_AAL 2014-06" xfId="45306" xr:uid="{6FB57CFE-840A-4024-9560-D1CCCE56897C}"/>
    <cellStyle name="40% - Dekorfärg5 38" xfId="13914" xr:uid="{39C4A1D5-2578-4319-962B-8B89DBD4E76B}"/>
    <cellStyle name="40% - Dekorfärg5 38 2" xfId="13915" xr:uid="{E5C1A917-169E-4EFC-8774-34A1A64236C4}"/>
    <cellStyle name="40% - Dekorfärg5 38 3" xfId="13916" xr:uid="{58A62C09-905C-483D-A372-AF4B87A92D12}"/>
    <cellStyle name="40% - Dekorfärg5 38_AAL 2014-06" xfId="45307" xr:uid="{B8C63642-544C-4E20-836D-054024347E8E}"/>
    <cellStyle name="40% - Dekorfärg5 39" xfId="13917" xr:uid="{A3A39C4E-2D1A-4053-9E7B-068DD3979641}"/>
    <cellStyle name="40% - Dekorfärg5 39 2" xfId="13918" xr:uid="{6CF7EA00-0697-4724-9978-B4BD50F35BE7}"/>
    <cellStyle name="40% - Dekorfärg5 39 3" xfId="13919" xr:uid="{7817A8E7-0F17-477F-985F-AA31B246CF7B}"/>
    <cellStyle name="40% - Dekorfärg5 39_AAL 2014-06" xfId="45308" xr:uid="{B311F997-74E3-4746-B2F7-F122E8FF0D7C}"/>
    <cellStyle name="40% - Dekorfärg5 4" xfId="99" xr:uid="{A1E4234C-64FF-447F-9D4D-F86130E11A32}"/>
    <cellStyle name="40% - Dekorfärg5 4 10" xfId="35228" xr:uid="{3C6BBDBF-B89D-4058-8184-8E97756A0105}"/>
    <cellStyle name="40% - Dekorfärg5 4 2" xfId="13920" xr:uid="{FFA22DAA-2AF9-4DC0-BC4F-62F7824231AE}"/>
    <cellStyle name="40% - Dekorfärg5 4 2 2" xfId="13921" xr:uid="{BF685717-A562-47C7-BB64-D80C6AD6C307}"/>
    <cellStyle name="40% - Dekorfärg5 4 2 2 2" xfId="13922" xr:uid="{34C09F3E-2130-4CB6-8B48-2EF810DEA081}"/>
    <cellStyle name="40% - Dekorfärg5 4 2 2 2 2" xfId="13923" xr:uid="{4D1F6092-C555-4512-BD57-58DD999D08D5}"/>
    <cellStyle name="40% - Dekorfärg5 4 2 2 2_AAL 2014-06" xfId="45309" xr:uid="{B82F8132-C616-4EF2-9C50-0C297D668697}"/>
    <cellStyle name="40% - Dekorfärg5 4 2 2 3" xfId="13924" xr:uid="{CA7B1ABE-9F20-4B48-B746-30BD4DC522C7}"/>
    <cellStyle name="40% - Dekorfärg5 4 2 2_121231-130331" xfId="13925" xr:uid="{F1644ED9-E208-40A0-9161-B19B51FEBCF7}"/>
    <cellStyle name="40% - Dekorfärg5 4 2 3" xfId="13926" xr:uid="{5F3ED682-B689-42AC-A464-1179A210D2AD}"/>
    <cellStyle name="40% - Dekorfärg5 4 2 3 2" xfId="13927" xr:uid="{2DC8A911-5DD6-4869-92B2-D4A51347F275}"/>
    <cellStyle name="40% - Dekorfärg5 4 2 3 2 2" xfId="13928" xr:uid="{BA563432-45A5-497A-A9B3-67AA0B243DF7}"/>
    <cellStyle name="40% - Dekorfärg5 4 2 3 2_AAL 2014-06" xfId="45310" xr:uid="{21F5DF17-16AC-4D58-8B38-BFEDA8EA7D7D}"/>
    <cellStyle name="40% - Dekorfärg5 4 2 3 3" xfId="13929" xr:uid="{D5B971DF-53DC-46A0-951F-721F8F0BD272}"/>
    <cellStyle name="40% - Dekorfärg5 4 2 3_121231-130331" xfId="13930" xr:uid="{FB70003D-ED31-40CF-96FB-3A344886D5B7}"/>
    <cellStyle name="40% - Dekorfärg5 4 2 4" xfId="13931" xr:uid="{90975A5C-EDB2-4F82-BE86-84E2CFF2B356}"/>
    <cellStyle name="40% - Dekorfärg5 4 2 4 2" xfId="13932" xr:uid="{F5D84A21-8C6B-4796-ABA4-0CAB86D19716}"/>
    <cellStyle name="40% - Dekorfärg5 4 2 4_AAL 2014-06" xfId="45311" xr:uid="{1979D455-EC1C-4BB8-A0FC-5447AB250F2E}"/>
    <cellStyle name="40% - Dekorfärg5 4 2 5" xfId="13933" xr:uid="{22A05C26-7FC3-4086-86EC-11EF62B4DF52}"/>
    <cellStyle name="40% - Dekorfärg5 4 2 5 2" xfId="13934" xr:uid="{D9019D47-9BCC-46DE-ACA1-EDE59AD7D712}"/>
    <cellStyle name="40% - Dekorfärg5 4 2 5_AAL 2014-06" xfId="45312" xr:uid="{854AC6E4-73A2-4237-93F5-7FAE0A745EE5}"/>
    <cellStyle name="40% - Dekorfärg5 4 2 6" xfId="32257" xr:uid="{F6DD1B81-9434-474E-A94A-9C6097FE51DA}"/>
    <cellStyle name="40% - Dekorfärg5 4 2 7" xfId="35229" xr:uid="{8BE73C73-8769-4337-AE04-EE4CDF5F6EF6}"/>
    <cellStyle name="40% - Dekorfärg5 4 2 8" xfId="39392" xr:uid="{C65BBB42-A92B-4804-9A82-200A706F0391}"/>
    <cellStyle name="40% - Dekorfärg5 4 2_121231-130331" xfId="13935" xr:uid="{A00C08CF-E67A-49CF-8002-1EBB13001A4B}"/>
    <cellStyle name="40% - Dekorfärg5 4 3" xfId="13936" xr:uid="{60F8092F-EA93-412D-ABCF-E235AE24B48C}"/>
    <cellStyle name="40% - Dekorfärg5 4 3 2" xfId="13937" xr:uid="{2CBD0F7C-08CC-4A1A-A6CE-67E48F3ED80D}"/>
    <cellStyle name="40% - Dekorfärg5 4 3 2 2" xfId="13938" xr:uid="{7271D8A7-091E-4A27-B2F9-5BF738D78141}"/>
    <cellStyle name="40% - Dekorfärg5 4 3 2 2 2" xfId="13939" xr:uid="{234DCDD6-D4FC-4A93-AF4E-8988BDFA187E}"/>
    <cellStyle name="40% - Dekorfärg5 4 3 2 2_AAL 2014-06" xfId="45313" xr:uid="{E62ADD44-A765-4383-83B5-F7F7FBE28FFD}"/>
    <cellStyle name="40% - Dekorfärg5 4 3 2 3" xfId="13940" xr:uid="{C31F3E96-DD1D-4C0C-90FD-769AEA824721}"/>
    <cellStyle name="40% - Dekorfärg5 4 3 2_121231-130331" xfId="13941" xr:uid="{3AEE2797-1470-41B3-BB51-3C35BC6381C4}"/>
    <cellStyle name="40% - Dekorfärg5 4 3 3" xfId="13942" xr:uid="{47CF28A7-110D-444F-B775-E24BAF5B94D2}"/>
    <cellStyle name="40% - Dekorfärg5 4 3 3 2" xfId="13943" xr:uid="{59BBAE32-0366-4255-8B23-8965BF7248F4}"/>
    <cellStyle name="40% - Dekorfärg5 4 3 3 2 2" xfId="13944" xr:uid="{9D2A83C7-0AA4-48FE-88E9-52302545C74F}"/>
    <cellStyle name="40% - Dekorfärg5 4 3 3 2_AAL 2014-06" xfId="45314" xr:uid="{3A936A2A-2A52-4FCD-8372-5BFD08B7FF99}"/>
    <cellStyle name="40% - Dekorfärg5 4 3 3 3" xfId="13945" xr:uid="{5770355D-7414-405E-84C2-69DC89927D9C}"/>
    <cellStyle name="40% - Dekorfärg5 4 3 3_121231-130331" xfId="13946" xr:uid="{E8E788D3-7DF9-4515-A718-4A229186A33B}"/>
    <cellStyle name="40% - Dekorfärg5 4 3 4" xfId="13947" xr:uid="{FBAAB772-2ADD-4CFD-930C-5015A2BE299C}"/>
    <cellStyle name="40% - Dekorfärg5 4 3 4 2" xfId="13948" xr:uid="{5C2565BF-1FB1-4104-80B3-E4062C960FDD}"/>
    <cellStyle name="40% - Dekorfärg5 4 3 4_AAL 2014-06" xfId="45315" xr:uid="{9C31A365-A0AE-429B-B340-1BE6BBFDA52B}"/>
    <cellStyle name="40% - Dekorfärg5 4 3 5" xfId="13949" xr:uid="{77D106CA-E46B-425B-ADB0-7A376F5FA01E}"/>
    <cellStyle name="40% - Dekorfärg5 4 3 5 2" xfId="13950" xr:uid="{8E89D74D-5378-407B-A356-BD3830AC0959}"/>
    <cellStyle name="40% - Dekorfärg5 4 3 5_AAL 2014-06" xfId="45316" xr:uid="{97B34A21-BB98-46D0-BE9E-18077F7EEEBD}"/>
    <cellStyle name="40% - Dekorfärg5 4 3 6" xfId="32258" xr:uid="{66092448-9F80-420C-80E3-FB87EDB44E48}"/>
    <cellStyle name="40% - Dekorfärg5 4 3 7" xfId="35230" xr:uid="{9957F2CE-EDDE-4625-B2A8-9DF42DA89437}"/>
    <cellStyle name="40% - Dekorfärg5 4 3 8" xfId="39391" xr:uid="{DFDA714A-F50E-445D-AE5F-59C50D6461F4}"/>
    <cellStyle name="40% - Dekorfärg5 4 3_121231-130331" xfId="13951" xr:uid="{F342ED95-2AAC-4ABD-9700-96700BB5778E}"/>
    <cellStyle name="40% - Dekorfärg5 4 4" xfId="13952" xr:uid="{B59DC235-F0B0-4869-91EA-D8AC92BD57E2}"/>
    <cellStyle name="40% - Dekorfärg5 4 4 2" xfId="13953" xr:uid="{1CFF3873-9AFA-4F53-BAD7-0ED64C9828AF}"/>
    <cellStyle name="40% - Dekorfärg5 4 4 2 2" xfId="13954" xr:uid="{FE656CC2-E8BA-4D60-968C-9B53E229221F}"/>
    <cellStyle name="40% - Dekorfärg5 4 4 2 2 2" xfId="13955" xr:uid="{52B49A89-5B9D-4533-A65E-47BF774202D8}"/>
    <cellStyle name="40% - Dekorfärg5 4 4 2 2_AAL 2014-06" xfId="45317" xr:uid="{5E73640B-CA4A-4A6A-B9C5-85BA7834CBB1}"/>
    <cellStyle name="40% - Dekorfärg5 4 4 2 3" xfId="13956" xr:uid="{16B1D821-9F0B-4269-83A6-3FF30FDF9E52}"/>
    <cellStyle name="40% - Dekorfärg5 4 4 2_121231-130331" xfId="13957" xr:uid="{9C6C16EA-57F9-45C1-9A8A-6AC020EE15A4}"/>
    <cellStyle name="40% - Dekorfärg5 4 4 3" xfId="13958" xr:uid="{AA2FFECF-0DDC-459B-A0DF-30AD194ACD7D}"/>
    <cellStyle name="40% - Dekorfärg5 4 4 3 2" xfId="13959" xr:uid="{374A3E4B-CA9C-4E48-A996-364E5EA12A7F}"/>
    <cellStyle name="40% - Dekorfärg5 4 4 3_AAL 2014-06" xfId="45318" xr:uid="{74A3B33A-0FE8-4365-9971-B8CE7C7DB4C5}"/>
    <cellStyle name="40% - Dekorfärg5 4 4 4" xfId="13960" xr:uid="{B61FC60C-CCB8-4BAE-B004-58DE552EC357}"/>
    <cellStyle name="40% - Dekorfärg5 4 4_121231-130331" xfId="13961" xr:uid="{AAD971E2-09F5-4009-A96B-4FFC89316AD1}"/>
    <cellStyle name="40% - Dekorfärg5 4 5" xfId="13962" xr:uid="{989D3CF1-7FEC-46AF-912C-50F58C6C3AA0}"/>
    <cellStyle name="40% - Dekorfärg5 4 5 2" xfId="13963" xr:uid="{18777B90-ACFA-4F40-83DD-394B5D8DA0FA}"/>
    <cellStyle name="40% - Dekorfärg5 4 5 2 2" xfId="13964" xr:uid="{8795E78E-D5F6-480B-B905-FEB537090CDB}"/>
    <cellStyle name="40% - Dekorfärg5 4 5 2_AAL 2014-06" xfId="45319" xr:uid="{92BCFDD9-A3E3-417F-990E-0ABBD6247EDF}"/>
    <cellStyle name="40% - Dekorfärg5 4 5 3" xfId="13965" xr:uid="{66954538-7828-42A1-8536-9AC29A340ED2}"/>
    <cellStyle name="40% - Dekorfärg5 4 5_121231-130331" xfId="13966" xr:uid="{47FBEBD9-063D-4BD3-A840-970F72FB2DEB}"/>
    <cellStyle name="40% - Dekorfärg5 4 6" xfId="13967" xr:uid="{FFEE5BF7-C2E7-4E59-A702-B6E297AEDA03}"/>
    <cellStyle name="40% - Dekorfärg5 4 6 2" xfId="13968" xr:uid="{6F7F2B20-A3D3-46EC-BED1-B6EA45D98C82}"/>
    <cellStyle name="40% - Dekorfärg5 4 6 3" xfId="13969" xr:uid="{4EFA7F7D-833E-4B1F-90AE-B18588D2DFC4}"/>
    <cellStyle name="40% - Dekorfärg5 4 6_AAL 2014-06" xfId="45320" xr:uid="{158FFE36-1E34-4C23-8A68-EB0C459E948B}"/>
    <cellStyle name="40% - Dekorfärg5 4 7" xfId="13970" xr:uid="{CCFC2F11-BCFB-4004-8EBC-A55BFE9BFF2B}"/>
    <cellStyle name="40% - Dekorfärg5 4 7 2" xfId="13971" xr:uid="{306D4EFF-3E9D-46DA-BA41-80E0640BDEAE}"/>
    <cellStyle name="40% - Dekorfärg5 4 7 3" xfId="13972" xr:uid="{4B69782C-FE90-4ADB-B704-E07E88265002}"/>
    <cellStyle name="40% - Dekorfärg5 4 7_AAL 2014-06" xfId="45321" xr:uid="{587CF905-50DC-466F-8B22-A28A34593B71}"/>
    <cellStyle name="40% - Dekorfärg5 4 8" xfId="13973" xr:uid="{7CDEF290-076F-481F-9444-0969DACC4289}"/>
    <cellStyle name="40% - Dekorfärg5 4 9" xfId="13974" xr:uid="{97849265-FF0C-4064-8CDA-D636503A135A}"/>
    <cellStyle name="40% - Dekorfärg5 4_121231-130331" xfId="13975" xr:uid="{A2025D95-3A42-4B8E-9B4C-CAFEC197908A}"/>
    <cellStyle name="40% - Dekorfärg5 40" xfId="13976" xr:uid="{BD08E89C-CDD9-4878-9DA6-A771D18C61B2}"/>
    <cellStyle name="40% - Dekorfärg5 40 2" xfId="13977" xr:uid="{28E4C293-5A20-4C2D-9A4F-530E259AD3AF}"/>
    <cellStyle name="40% - Dekorfärg5 40 3" xfId="13978" xr:uid="{C3300D09-0FD0-4B99-8751-983E948C0841}"/>
    <cellStyle name="40% - Dekorfärg5 40_AAL 2014-06" xfId="45322" xr:uid="{7435F214-E8A5-4D66-868A-898FD5626D6A}"/>
    <cellStyle name="40% - Dekorfärg5 41" xfId="13979" xr:uid="{32788CE6-EEEB-4AA7-9382-1DA1B8F061CE}"/>
    <cellStyle name="40% - Dekorfärg5 41 2" xfId="13980" xr:uid="{8A91E6F0-F229-48A9-93A0-3D0453E7BB4A}"/>
    <cellStyle name="40% - Dekorfärg5 41 3" xfId="13981" xr:uid="{AAD3902B-DC59-457C-9AB8-714DD536FD95}"/>
    <cellStyle name="40% - Dekorfärg5 41_AAL 2014-06" xfId="45323" xr:uid="{D8058FBE-17D2-424A-8519-BD8CA170CE53}"/>
    <cellStyle name="40% - Dekorfärg5 42" xfId="13982" xr:uid="{79480A8C-393F-448A-BC96-2F6EB92599F8}"/>
    <cellStyle name="40% - Dekorfärg5 42 2" xfId="13983" xr:uid="{AE0BF381-3890-40E2-883D-78F50469A7B3}"/>
    <cellStyle name="40% - Dekorfärg5 42 3" xfId="13984" xr:uid="{6E0D0C43-72F0-42A5-89F1-2FCCE46DF051}"/>
    <cellStyle name="40% - Dekorfärg5 42_AAL 2014-06" xfId="45324" xr:uid="{21BD70C9-243A-4478-AEA8-545CF80782F1}"/>
    <cellStyle name="40% - Dekorfärg5 43" xfId="13985" xr:uid="{6B73DDE2-4DF1-45F0-86E4-A9C9E6B2E32E}"/>
    <cellStyle name="40% - Dekorfärg5 43 2" xfId="13986" xr:uid="{965FB12E-7D5A-4EC9-BA60-79AF8FBAE03A}"/>
    <cellStyle name="40% - Dekorfärg5 43 3" xfId="13987" xr:uid="{410CC748-0618-44A3-9A29-26262AC63E76}"/>
    <cellStyle name="40% - Dekorfärg5 43_AAL 2014-06" xfId="45325" xr:uid="{75A254D6-EE99-4FB2-8F85-42F9811EB46E}"/>
    <cellStyle name="40% - Dekorfärg5 44" xfId="13988" xr:uid="{DD2A47F1-D1CD-4992-B6A5-619F35C8D980}"/>
    <cellStyle name="40% - Dekorfärg5 44 2" xfId="13989" xr:uid="{482857D9-E247-40B9-A152-14D6A554B1DD}"/>
    <cellStyle name="40% - Dekorfärg5 44 3" xfId="13990" xr:uid="{C67C8459-BF9C-4D70-A99D-7334B468D867}"/>
    <cellStyle name="40% - Dekorfärg5 44_AAL 2014-06" xfId="45326" xr:uid="{B4413D72-7E00-4F2F-B8E6-3686540FDA47}"/>
    <cellStyle name="40% - Dekorfärg5 45" xfId="13991" xr:uid="{4C209817-BAA7-42D6-BFF4-E8A1F42200EF}"/>
    <cellStyle name="40% - Dekorfärg5 45 2" xfId="13992" xr:uid="{728E7742-F7C1-4F58-9144-B45CD638B52A}"/>
    <cellStyle name="40% - Dekorfärg5 45 3" xfId="13993" xr:uid="{34C3C384-6997-4A33-9200-4FBB12ED6E45}"/>
    <cellStyle name="40% - Dekorfärg5 45_AAL 2014-06" xfId="45327" xr:uid="{3F7EA1DD-8D78-4DC6-BFAC-3A40116D8065}"/>
    <cellStyle name="40% - Dekorfärg5 46" xfId="13994" xr:uid="{4CA23BE9-3D60-4560-AF45-EDD0AF9BE296}"/>
    <cellStyle name="40% - Dekorfärg5 46 2" xfId="13995" xr:uid="{7C391F55-38AC-47A9-91A2-DFEA363F70AF}"/>
    <cellStyle name="40% - Dekorfärg5 46 3" xfId="13996" xr:uid="{6D4C2BC1-0C0A-4D4C-838D-568E43F32DA6}"/>
    <cellStyle name="40% - Dekorfärg5 46_AAL 2014-06" xfId="45328" xr:uid="{74DD8209-DFD6-4DCB-8177-220DD4CCB579}"/>
    <cellStyle name="40% - Dekorfärg5 47" xfId="13997" xr:uid="{DB97BDB7-0E71-4732-96BE-806167B89C34}"/>
    <cellStyle name="40% - Dekorfärg5 47 2" xfId="13998" xr:uid="{F556CBBC-9095-46B2-A55D-7B0615B520EE}"/>
    <cellStyle name="40% - Dekorfärg5 47 3" xfId="13999" xr:uid="{68B0A42B-02F9-49D0-BF62-265D76F51F6F}"/>
    <cellStyle name="40% - Dekorfärg5 47_AAL 2014-06" xfId="45329" xr:uid="{8968DB45-73AE-4FDF-A58B-A6F5B4CBB27E}"/>
    <cellStyle name="40% - Dekorfärg5 48" xfId="14000" xr:uid="{8B8517D5-ADB0-45D0-9FBB-CD49A2F18AD4}"/>
    <cellStyle name="40% - Dekorfärg5 48 2" xfId="14001" xr:uid="{DC6E3EB5-5F27-4B88-B395-97D77FA8545B}"/>
    <cellStyle name="40% - Dekorfärg5 48 3" xfId="14002" xr:uid="{2035CEC1-2992-4D56-B8B8-5DDD57066126}"/>
    <cellStyle name="40% - Dekorfärg5 48_AAL 2014-06" xfId="45330" xr:uid="{9059B907-FF36-41EB-86AA-9B12511AE57E}"/>
    <cellStyle name="40% - Dekorfärg5 49" xfId="14003" xr:uid="{516A6D69-212B-4D20-A238-C4281D4224BA}"/>
    <cellStyle name="40% - Dekorfärg5 49 2" xfId="14004" xr:uid="{CE3DF01D-CB75-4F1A-B4CC-A21B77E045E1}"/>
    <cellStyle name="40% - Dekorfärg5 49 3" xfId="14005" xr:uid="{9A84C2B2-275F-4E50-8167-65ABD403E1F2}"/>
    <cellStyle name="40% - Dekorfärg5 49_EQL_AAL" xfId="31430" xr:uid="{6427C9E2-9AE5-4C0B-AB21-33C836D02105}"/>
    <cellStyle name="40% - Dekorfärg5 5" xfId="14006" xr:uid="{111E1FA5-B043-4510-B854-60305EAE5619}"/>
    <cellStyle name="40% - Dekorfärg5 5 10" xfId="35231" xr:uid="{3573B9BE-99C1-4539-AD51-03E152E9A25D}"/>
    <cellStyle name="40% - Dekorfärg5 5 2" xfId="14007" xr:uid="{A2527B0A-FFF9-4021-84C5-E8608462CC0C}"/>
    <cellStyle name="40% - Dekorfärg5 5 2 2" xfId="14008" xr:uid="{9923635F-FD7C-4B3E-A5D1-EAD494FA1BF6}"/>
    <cellStyle name="40% - Dekorfärg5 5 2 2 2" xfId="14009" xr:uid="{C007BC4A-97FE-49B7-8106-4FDDA641AE5D}"/>
    <cellStyle name="40% - Dekorfärg5 5 2 2 3" xfId="32259" xr:uid="{46250287-9CCF-4C93-A0B7-5F50D4D0AEF9}"/>
    <cellStyle name="40% - Dekorfärg5 5 2 2_121231-130331" xfId="14010" xr:uid="{21616A46-B03B-480E-BCEE-EF39B45A792F}"/>
    <cellStyle name="40% - Dekorfärg5 5 2 3" xfId="14011" xr:uid="{29688077-7CF3-454E-9DF0-F914AA3A499A}"/>
    <cellStyle name="40% - Dekorfärg5 5 2 3 2" xfId="14012" xr:uid="{6BB1C52F-8ABA-457E-A9C0-58886E42C62E}"/>
    <cellStyle name="40% - Dekorfärg5 5 2 3_121231-130331" xfId="14013" xr:uid="{91A0A028-B5F1-4599-80CB-49D6A9295E02}"/>
    <cellStyle name="40% - Dekorfärg5 5 2 4" xfId="14014" xr:uid="{09BF070E-16DB-4ADE-914D-01A113172CA1}"/>
    <cellStyle name="40% - Dekorfärg5 5 2 5" xfId="14015" xr:uid="{5AB4264D-4CAD-4853-9CE7-FCB18D93DB01}"/>
    <cellStyle name="40% - Dekorfärg5 5 2 6" xfId="32260" xr:uid="{3EC974BB-1233-467A-8DA5-BD6550EF7084}"/>
    <cellStyle name="40% - Dekorfärg5 5 2 7" xfId="35232" xr:uid="{0504CE0C-96E8-4B21-803B-61936C65F23C}"/>
    <cellStyle name="40% - Dekorfärg5 5 2 8" xfId="39390" xr:uid="{885C64FC-59D1-4C44-B160-8B6CF95A1577}"/>
    <cellStyle name="40% - Dekorfärg5 5 2_121231-130331" xfId="14016" xr:uid="{F2CB5527-A2F1-4449-BD9D-23983E44B950}"/>
    <cellStyle name="40% - Dekorfärg5 5 3" xfId="14017" xr:uid="{F2CD6098-3A03-451B-BFE1-DB1F7A7AF10B}"/>
    <cellStyle name="40% - Dekorfärg5 5 3 2" xfId="14018" xr:uid="{53363244-684A-4D84-B372-B2EFCB41C52C}"/>
    <cellStyle name="40% - Dekorfärg5 5 3 2 2" xfId="14019" xr:uid="{8D55CC3E-BD8F-4FE7-BBE9-7BDC9CF267DB}"/>
    <cellStyle name="40% - Dekorfärg5 5 3 2_121231-130331" xfId="14020" xr:uid="{D13FCBBD-6C08-4B4D-8DA5-798C8625BFBF}"/>
    <cellStyle name="40% - Dekorfärg5 5 3 3" xfId="14021" xr:uid="{21984C73-8BB5-43F3-AB51-EFC48F39A503}"/>
    <cellStyle name="40% - Dekorfärg5 5 3 4" xfId="32261" xr:uid="{DDAAEAC2-0F05-45C0-A4EA-7BF369A76FDB}"/>
    <cellStyle name="40% - Dekorfärg5 5 3_121231-130331" xfId="14022" xr:uid="{177EE8C4-C6F1-46E0-9665-F1D22A12145C}"/>
    <cellStyle name="40% - Dekorfärg5 5 4" xfId="14023" xr:uid="{8178AF99-0E9C-4654-BD33-F89796DBC157}"/>
    <cellStyle name="40% - Dekorfärg5 5 4 2" xfId="14024" xr:uid="{200B8892-8019-48E3-B101-AFB8828A6FAE}"/>
    <cellStyle name="40% - Dekorfärg5 5 4 3" xfId="14025" xr:uid="{85C23D31-0F2C-433E-98B2-084DFFBC398F}"/>
    <cellStyle name="40% - Dekorfärg5 5 4_121231-130331" xfId="14026" xr:uid="{3285F3E5-0464-4B87-A233-9D6D16CF1ABB}"/>
    <cellStyle name="40% - Dekorfärg5 5 5" xfId="14027" xr:uid="{349A191B-5FD8-4DAA-9760-FC940C85659F}"/>
    <cellStyle name="40% - Dekorfärg5 5 5 2" xfId="14028" xr:uid="{509A5F4A-1AB6-47F2-9023-399831510C2E}"/>
    <cellStyle name="40% - Dekorfärg5 5 5 3" xfId="14029" xr:uid="{DC9DC9CF-7CC1-4BE2-A5D7-FF1DA05081E5}"/>
    <cellStyle name="40% - Dekorfärg5 5 5_AAL 2014-06" xfId="45331" xr:uid="{148B7BB4-F401-4DE8-BB8E-3DF6BD808E70}"/>
    <cellStyle name="40% - Dekorfärg5 5 6" xfId="14030" xr:uid="{FFCB8ED8-4F6E-455A-8B67-01AAC6229A0B}"/>
    <cellStyle name="40% - Dekorfärg5 5 6 2" xfId="14031" xr:uid="{9EF4D22A-635B-4616-8CD6-1B3A96E24F40}"/>
    <cellStyle name="40% - Dekorfärg5 5 6 3" xfId="14032" xr:uid="{F9C17A6A-C85B-4932-A556-AB52720DC27C}"/>
    <cellStyle name="40% - Dekorfärg5 5 6_AAL 2014-06" xfId="45332" xr:uid="{309B58B8-1B91-4DD2-9F78-A40A655E6950}"/>
    <cellStyle name="40% - Dekorfärg5 5 7" xfId="14033" xr:uid="{F256F829-7752-4EE2-9BAE-E5D14E5DEDCE}"/>
    <cellStyle name="40% - Dekorfärg5 5 7 2" xfId="14034" xr:uid="{42E5EA5A-E896-4E0A-94D2-6DC7D2AD02C3}"/>
    <cellStyle name="40% - Dekorfärg5 5 7 3" xfId="14035" xr:uid="{D5CFE60C-8618-40CA-95B1-324479767A34}"/>
    <cellStyle name="40% - Dekorfärg5 5 7_EQL_AAL" xfId="31431" xr:uid="{0AD9CBCC-AABF-47C8-BF74-A6E2FFECFE41}"/>
    <cellStyle name="40% - Dekorfärg5 5 8" xfId="14036" xr:uid="{1AF61F07-C24E-41EF-8180-15C090808263}"/>
    <cellStyle name="40% - Dekorfärg5 5 9" xfId="14037" xr:uid="{81728E33-5FD5-435F-B083-C7AC80D42256}"/>
    <cellStyle name="40% - Dekorfärg5 5_121231-130331" xfId="14038" xr:uid="{881768E7-725D-402C-842A-9DCE10509EE5}"/>
    <cellStyle name="40% - Dekorfärg5 50" xfId="14039" xr:uid="{52BE977A-F7CF-4D22-A286-A24A7422831C}"/>
    <cellStyle name="40% - Dekorfärg5 50 2" xfId="14040" xr:uid="{398ABFEF-2289-4DA0-946F-0B419A41B0F9}"/>
    <cellStyle name="40% - Dekorfärg5 50 3" xfId="14041" xr:uid="{913A9583-937F-4D5E-8A2D-7530FB364D23}"/>
    <cellStyle name="40% - Dekorfärg5 50_EQL_AAL" xfId="31432" xr:uid="{F55AAFE3-3800-4E6A-B247-EF1627FCE183}"/>
    <cellStyle name="40% - Dekorfärg5 51" xfId="14042" xr:uid="{9EC42FFA-4000-4E47-BC8A-69DDB54385BF}"/>
    <cellStyle name="40% - Dekorfärg5 51 2" xfId="14043" xr:uid="{9F6EF886-AB1E-4E56-A99A-22CD738E10C7}"/>
    <cellStyle name="40% - Dekorfärg5 51 3" xfId="14044" xr:uid="{48E4E950-6251-4AA9-BD10-F647438250E3}"/>
    <cellStyle name="40% - Dekorfärg5 51_EQL_AAL" xfId="31433" xr:uid="{03988DBC-666C-42D1-B098-7F2EC5A952DF}"/>
    <cellStyle name="40% - Dekorfärg5 52" xfId="14045" xr:uid="{B6CC30F1-BEF7-4B86-A6DF-70AB09140AC3}"/>
    <cellStyle name="40% - Dekorfärg5 52 2" xfId="14046" xr:uid="{6D2D8B5D-7432-41C3-95B0-DD84ADC76ECD}"/>
    <cellStyle name="40% - Dekorfärg5 52 3" xfId="14047" xr:uid="{246617BA-8C83-4C76-8D8B-F5F02D3BB953}"/>
    <cellStyle name="40% - Dekorfärg5 52_EQL_AAL" xfId="31434" xr:uid="{88ECB751-E9CC-42B5-B6F4-A56CA312E37A}"/>
    <cellStyle name="40% - Dekorfärg5 53" xfId="14048" xr:uid="{EDBD6124-A0DB-411C-AA36-8D6419BE0611}"/>
    <cellStyle name="40% - Dekorfärg5 53 2" xfId="14049" xr:uid="{C1285DA6-E895-4BFC-A0EA-E77B7E1DB6C4}"/>
    <cellStyle name="40% - Dekorfärg5 53 3" xfId="14050" xr:uid="{A69B1FC4-41AC-4AE9-AC51-0544984EB2EE}"/>
    <cellStyle name="40% - Dekorfärg5 53_EQL_AAL" xfId="31435" xr:uid="{218023D0-5BB8-470A-B7C0-C810C5C7A39D}"/>
    <cellStyle name="40% - Dekorfärg5 54" xfId="14051" xr:uid="{EBFEA045-A240-4547-AE2B-8C46769EF593}"/>
    <cellStyle name="40% - Dekorfärg5 54 2" xfId="14052" xr:uid="{979F5BD4-409B-4B58-980E-65553D0756C4}"/>
    <cellStyle name="40% - Dekorfärg5 54 3" xfId="14053" xr:uid="{EFA6089C-9FC8-4B45-8BCE-638EEED1D251}"/>
    <cellStyle name="40% - Dekorfärg5 54_EQL_AAL" xfId="31436" xr:uid="{8B65639E-C165-4A03-B3DB-B2B3B00F53DE}"/>
    <cellStyle name="40% - Dekorfärg5 55" xfId="14054" xr:uid="{9DB59583-7E91-41DD-A482-43DC4B215335}"/>
    <cellStyle name="40% - Dekorfärg5 55 2" xfId="14055" xr:uid="{949F00BD-9186-4C0A-9384-5A5A60B0DB7C}"/>
    <cellStyle name="40% - Dekorfärg5 55 3" xfId="14056" xr:uid="{FAF7888F-8408-4385-ADCD-D35240A9AC67}"/>
    <cellStyle name="40% - Dekorfärg5 55_EQL_AAL" xfId="31437" xr:uid="{1C9B16D2-747E-4776-B69A-4AF34A48F418}"/>
    <cellStyle name="40% - Dekorfärg5 56" xfId="14057" xr:uid="{6C4E8C41-7394-4DD9-8320-4E908AE92C3F}"/>
    <cellStyle name="40% - Dekorfärg5 56 2" xfId="14058" xr:uid="{4894A0DC-2378-41D2-923F-EC272D307F4C}"/>
    <cellStyle name="40% - Dekorfärg5 56 3" xfId="14059" xr:uid="{F13ED692-ACFC-4E3F-B405-F1EAB9A4BC03}"/>
    <cellStyle name="40% - Dekorfärg5 56_EQL_AAL" xfId="31438" xr:uid="{D0F47F05-EF65-43F1-850F-EF1972C5146F}"/>
    <cellStyle name="40% - Dekorfärg5 57" xfId="14060" xr:uid="{97E2AE1C-4DF7-415D-922C-EF99D5331787}"/>
    <cellStyle name="40% - Dekorfärg5 57 2" xfId="14061" xr:uid="{34A185E1-D7FA-4FB5-83C6-E3630D75C38A}"/>
    <cellStyle name="40% - Dekorfärg5 57 3" xfId="14062" xr:uid="{1CCA25FA-1A77-41C5-95FC-5C8BC80DEEAC}"/>
    <cellStyle name="40% - Dekorfärg5 57_EQL_AAL" xfId="31439" xr:uid="{9EAC0578-F69F-4DDF-ACEA-D9286FF1612F}"/>
    <cellStyle name="40% - Dekorfärg5 58" xfId="14063" xr:uid="{6812F84A-E7CA-4E8E-B13B-AF8E6E2972BF}"/>
    <cellStyle name="40% - Dekorfärg5 58 2" xfId="14064" xr:uid="{51E9E9F7-24B9-41CF-876D-44A0088FF1A4}"/>
    <cellStyle name="40% - Dekorfärg5 58 3" xfId="14065" xr:uid="{AAC05FB7-F3F2-44A0-A21F-2C846D0CD791}"/>
    <cellStyle name="40% - Dekorfärg5 58_EQL_AAL" xfId="31440" xr:uid="{0BB2BE86-F2EB-4056-A94E-F016D38B5295}"/>
    <cellStyle name="40% - Dekorfärg5 59" xfId="14066" xr:uid="{D08741FC-D974-4E86-A58A-1AD369AF6044}"/>
    <cellStyle name="40% - Dekorfärg5 59 2" xfId="14067" xr:uid="{FB182562-270B-4B16-B5EE-B8E0AD8844D1}"/>
    <cellStyle name="40% - Dekorfärg5 59 3" xfId="14068" xr:uid="{3D373E77-71F0-4F51-948A-CB88484BEF72}"/>
    <cellStyle name="40% - Dekorfärg5 59_EQL_AAL" xfId="31441" xr:uid="{C31A506C-F2CD-4071-A729-F045C049CDA9}"/>
    <cellStyle name="40% - Dekorfärg5 6" xfId="14069" xr:uid="{B9C3FAEA-CBD8-4CCB-8A3D-D6B8F087BAB3}"/>
    <cellStyle name="40% - Dekorfärg5 6 10" xfId="35233" xr:uid="{A3A43597-93E3-4FB1-8E05-9448D8A8E613}"/>
    <cellStyle name="40% - Dekorfärg5 6 2" xfId="14070" xr:uid="{F53377D1-0934-47E7-A8F0-62304CFD1149}"/>
    <cellStyle name="40% - Dekorfärg5 6 2 2" xfId="14071" xr:uid="{6A59E5D1-779B-4505-9CFA-12526EF7D59B}"/>
    <cellStyle name="40% - Dekorfärg5 6 2 2 2" xfId="14072" xr:uid="{68645B5B-4B76-47BA-AF49-71495352091C}"/>
    <cellStyle name="40% - Dekorfärg5 6 2 2 3" xfId="32262" xr:uid="{8C5CDD9B-35C4-41BA-860C-9936FF5C7D02}"/>
    <cellStyle name="40% - Dekorfärg5 6 2 2_121231-130331" xfId="14073" xr:uid="{D4F84670-1016-4D00-B9A3-32129DC3F436}"/>
    <cellStyle name="40% - Dekorfärg5 6 2 3" xfId="14074" xr:uid="{059F8F50-25C1-4EAF-A378-AB7B6FBA1929}"/>
    <cellStyle name="40% - Dekorfärg5 6 2 3 2" xfId="14075" xr:uid="{124BD18D-79A7-4736-879F-AFDEE003B9EA}"/>
    <cellStyle name="40% - Dekorfärg5 6 2 3_121231-130331" xfId="14076" xr:uid="{6ECE6F15-1E24-464D-8128-0F44EEDBE475}"/>
    <cellStyle name="40% - Dekorfärg5 6 2 4" xfId="14077" xr:uid="{D2606ED3-3709-4432-809A-AC4D8D3C7C96}"/>
    <cellStyle name="40% - Dekorfärg5 6 2 5" xfId="14078" xr:uid="{67DE0592-226B-4C3F-9F35-8A4CED00FA5E}"/>
    <cellStyle name="40% - Dekorfärg5 6 2 6" xfId="32263" xr:uid="{6AC8B8B7-6E84-41C8-AF42-443122CD280B}"/>
    <cellStyle name="40% - Dekorfärg5 6 2 7" xfId="35234" xr:uid="{45D4E4EA-7E17-4CF5-810F-47DF1899119D}"/>
    <cellStyle name="40% - Dekorfärg5 6 2 8" xfId="39389" xr:uid="{CD1FF508-F811-4913-AF35-1763673E6ECE}"/>
    <cellStyle name="40% - Dekorfärg5 6 2_121231-130331" xfId="14079" xr:uid="{FBBF3C22-8399-49F5-91DC-0B1D09973F11}"/>
    <cellStyle name="40% - Dekorfärg5 6 3" xfId="14080" xr:uid="{A765A6EB-F47B-4656-87E8-3F2BB273BD4A}"/>
    <cellStyle name="40% - Dekorfärg5 6 3 2" xfId="14081" xr:uid="{D9758AE5-713B-4D5F-9DFE-AF619FD8A1A9}"/>
    <cellStyle name="40% - Dekorfärg5 6 3 2 2" xfId="14082" xr:uid="{8647B99E-C8DB-4651-BA60-64C0FA7F547F}"/>
    <cellStyle name="40% - Dekorfärg5 6 3 2_121231-130331" xfId="14083" xr:uid="{5F0ED5AD-081C-469B-A9A1-0A39096FA3EC}"/>
    <cellStyle name="40% - Dekorfärg5 6 3 3" xfId="14084" xr:uid="{CA9D1191-5533-455D-AB3F-4A02EFE1A36B}"/>
    <cellStyle name="40% - Dekorfärg5 6 3 4" xfId="32264" xr:uid="{CDBA36B3-5AF9-419D-ADEC-25FE14FC1DA5}"/>
    <cellStyle name="40% - Dekorfärg5 6 3_121231-130331" xfId="14085" xr:uid="{E64DD865-5B20-47AC-9EB1-E2E0CA7BF58A}"/>
    <cellStyle name="40% - Dekorfärg5 6 4" xfId="14086" xr:uid="{B23D5258-3EAC-48F6-913D-3355D148183D}"/>
    <cellStyle name="40% - Dekorfärg5 6 4 2" xfId="14087" xr:uid="{E6F8AB10-D658-49AF-A75D-1F95F8F47695}"/>
    <cellStyle name="40% - Dekorfärg5 6 4 3" xfId="14088" xr:uid="{7DE93B35-3FD3-485D-8812-B0D58E0EDA0B}"/>
    <cellStyle name="40% - Dekorfärg5 6 4_121231-130331" xfId="14089" xr:uid="{B14FCCA5-7937-41D7-9C6A-7E9D99C6691B}"/>
    <cellStyle name="40% - Dekorfärg5 6 5" xfId="14090" xr:uid="{28101860-AC6B-4EDA-BB46-65F6E5DE8049}"/>
    <cellStyle name="40% - Dekorfärg5 6 5 2" xfId="14091" xr:uid="{AFAFD911-23AA-46B0-A550-BEBCFEA94969}"/>
    <cellStyle name="40% - Dekorfärg5 6 5 3" xfId="14092" xr:uid="{9EB05367-C4D9-4241-9E27-3D01DE784E15}"/>
    <cellStyle name="40% - Dekorfärg5 6 5_AAL 2014-06" xfId="45333" xr:uid="{E61A25EC-9528-4B86-8BFD-5C1BF92A27C4}"/>
    <cellStyle name="40% - Dekorfärg5 6 6" xfId="14093" xr:uid="{3E2E7D4D-3EF7-4F5A-ADCD-F6B6245B18DD}"/>
    <cellStyle name="40% - Dekorfärg5 6 6 2" xfId="14094" xr:uid="{26B6BB49-927A-427E-9A40-47ECA23B61F8}"/>
    <cellStyle name="40% - Dekorfärg5 6 6 3" xfId="14095" xr:uid="{5E98DF79-5628-4FB5-86AB-1480B1137827}"/>
    <cellStyle name="40% - Dekorfärg5 6 6_AAL 2014-06" xfId="45334" xr:uid="{D2664E12-B1F2-4245-8C01-176A4E549AF5}"/>
    <cellStyle name="40% - Dekorfärg5 6 7" xfId="14096" xr:uid="{20FEB9DE-97C8-492C-9D40-20525DA32D86}"/>
    <cellStyle name="40% - Dekorfärg5 6 7 2" xfId="14097" xr:uid="{6632E066-1D56-4DF7-B807-ACA73F92D5E6}"/>
    <cellStyle name="40% - Dekorfärg5 6 7 3" xfId="14098" xr:uid="{3C9D6F9F-2F9F-4A95-99D5-E5EB19F170D4}"/>
    <cellStyle name="40% - Dekorfärg5 6 7_EQL_AAL" xfId="31442" xr:uid="{1B663164-F1BB-460A-9A85-E732A4BD4C9F}"/>
    <cellStyle name="40% - Dekorfärg5 6 8" xfId="14099" xr:uid="{DE525F46-B425-460B-A341-B21A996AD19F}"/>
    <cellStyle name="40% - Dekorfärg5 6 9" xfId="14100" xr:uid="{D4A2CCAB-C584-4059-BF49-2BF7755829C8}"/>
    <cellStyle name="40% - Dekorfärg5 6_121231-130331" xfId="14101" xr:uid="{031467AC-587E-44F9-875F-64E2E7F4AAB5}"/>
    <cellStyle name="40% - Dekorfärg5 60" xfId="14102" xr:uid="{CD109519-BCB1-4F06-A7A9-E085ABEB8CAE}"/>
    <cellStyle name="40% - Dekorfärg5 60 2" xfId="14103" xr:uid="{2E24F3AA-DDA6-48AB-B8DB-40AAB80C2C03}"/>
    <cellStyle name="40% - Dekorfärg5 60 3" xfId="14104" xr:uid="{A15A4A7E-E28D-44CA-9346-AC3BD9FC7ECB}"/>
    <cellStyle name="40% - Dekorfärg5 60_EQL_AAL" xfId="31443" xr:uid="{5170F298-10C9-4E6B-B42A-885ED82CEDF3}"/>
    <cellStyle name="40% - Dekorfärg5 61" xfId="14105" xr:uid="{AE51BB4F-55C3-4DB9-843B-A20FE9B1178D}"/>
    <cellStyle name="40% - Dekorfärg5 61 2" xfId="14106" xr:uid="{EAA2DC38-BF88-4002-98CA-69F7C2FF7E7E}"/>
    <cellStyle name="40% - Dekorfärg5 61 3" xfId="14107" xr:uid="{44A8886B-26C9-4893-BA3A-11764DDB2786}"/>
    <cellStyle name="40% - Dekorfärg5 61_EQL_AAL" xfId="31444" xr:uid="{B739D068-87B6-42A2-850B-55C1D55CC596}"/>
    <cellStyle name="40% - Dekorfärg5 62" xfId="14108" xr:uid="{AB5F749D-266C-4517-B176-CE88598B15AF}"/>
    <cellStyle name="40% - Dekorfärg5 62 2" xfId="14109" xr:uid="{16CB616B-41C5-4EA2-A055-056EBDB6893D}"/>
    <cellStyle name="40% - Dekorfärg5 62 3" xfId="14110" xr:uid="{EAFAF55E-7EEE-4005-A387-F02017F2A372}"/>
    <cellStyle name="40% - Dekorfärg5 62_EQL_AAL" xfId="31445" xr:uid="{734D6692-82AF-4819-9F86-9D99D9EF4602}"/>
    <cellStyle name="40% - Dekorfärg5 63" xfId="14111" xr:uid="{D8B75D76-0C94-4A2C-B7F2-25965505898E}"/>
    <cellStyle name="40% - Dekorfärg5 63 2" xfId="14112" xr:uid="{0F77AD5C-A699-46D3-9CA8-D54ABFA65B1C}"/>
    <cellStyle name="40% - Dekorfärg5 63 3" xfId="14113" xr:uid="{37FB0F33-A7EF-4F78-867B-553A0A27822D}"/>
    <cellStyle name="40% - Dekorfärg5 63_EQL_AAL" xfId="31446" xr:uid="{6B656CA2-8518-4620-A79C-2B7D6A815B14}"/>
    <cellStyle name="40% - Dekorfärg5 64" xfId="14114" xr:uid="{307FD9BA-42B4-47BB-A3E3-1B711EAE651B}"/>
    <cellStyle name="40% - Dekorfärg5 65" xfId="14115" xr:uid="{13BD9BE2-7044-4336-9532-304C4C720F32}"/>
    <cellStyle name="40% - Dekorfärg5 66" xfId="14116" xr:uid="{33BC92B3-D71F-4365-B354-23AE00858E07}"/>
    <cellStyle name="40% - Dekorfärg5 67" xfId="14117" xr:uid="{3328296D-776A-406F-9734-EFEA82E61BCD}"/>
    <cellStyle name="40% - Dekorfärg5 68" xfId="14118" xr:uid="{7AC7CB22-A38D-46D0-8540-0BE840D161E5}"/>
    <cellStyle name="40% - Dekorfärg5 69" xfId="14119" xr:uid="{5D3FDE71-809F-4146-BE43-36C3634CD434}"/>
    <cellStyle name="40% - Dekorfärg5 7" xfId="14120" xr:uid="{BAD8ED50-FBB6-4E70-8E59-C02A5DBD98A1}"/>
    <cellStyle name="40% - Dekorfärg5 7 10" xfId="35235" xr:uid="{7A7D0305-1D53-41E3-B38F-70E0D8A34586}"/>
    <cellStyle name="40% - Dekorfärg5 7 2" xfId="14121" xr:uid="{302CC00E-8FED-4764-9BC4-E6A8353B9233}"/>
    <cellStyle name="40% - Dekorfärg5 7 2 2" xfId="14122" xr:uid="{3D1DA7DC-00F9-4E6C-82B3-C3F6C71E92B3}"/>
    <cellStyle name="40% - Dekorfärg5 7 2 2 2" xfId="14123" xr:uid="{3F959DF1-1C0F-434B-BE39-F2DDFF0DAC1B}"/>
    <cellStyle name="40% - Dekorfärg5 7 2 2 3" xfId="32265" xr:uid="{26BF0230-7AA5-4734-BC16-DA2CBC24D9BA}"/>
    <cellStyle name="40% - Dekorfärg5 7 2 2_121231-130331" xfId="14124" xr:uid="{B0C2C8D4-DE56-4A3B-8D50-F1A0FCB877C7}"/>
    <cellStyle name="40% - Dekorfärg5 7 2 3" xfId="14125" xr:uid="{FE3C6F07-9197-4BFD-905B-6D91FC051B6C}"/>
    <cellStyle name="40% - Dekorfärg5 7 2 3 2" xfId="14126" xr:uid="{9FA15B7A-4ED5-43F9-8CC8-F28059BDCFEC}"/>
    <cellStyle name="40% - Dekorfärg5 7 2 3_121231-130331" xfId="14127" xr:uid="{46FCA926-64D9-4EE6-BAB1-2B49ACAE60D8}"/>
    <cellStyle name="40% - Dekorfärg5 7 2 4" xfId="14128" xr:uid="{1D5F7C1D-E9CD-4B68-9522-83947AC9D8CE}"/>
    <cellStyle name="40% - Dekorfärg5 7 2 5" xfId="14129" xr:uid="{6BF4D184-A5E6-4054-96E4-63AF1746787F}"/>
    <cellStyle name="40% - Dekorfärg5 7 2 6" xfId="32266" xr:uid="{1A791EEF-BE1F-42DF-93AA-ECCFA3D9A2E4}"/>
    <cellStyle name="40% - Dekorfärg5 7 2 7" xfId="35236" xr:uid="{11105BF8-8BCF-4FFF-B6AE-97336D8B18FC}"/>
    <cellStyle name="40% - Dekorfärg5 7 2 8" xfId="39388" xr:uid="{C9F94067-ADA7-46DB-B542-ABC66786EB88}"/>
    <cellStyle name="40% - Dekorfärg5 7 2_121231-130331" xfId="14130" xr:uid="{BCC7446A-D2DB-47A7-90FE-D351BE295A76}"/>
    <cellStyle name="40% - Dekorfärg5 7 3" xfId="14131" xr:uid="{615FB1DB-8A50-4C24-93C4-64947F40841E}"/>
    <cellStyle name="40% - Dekorfärg5 7 3 2" xfId="14132" xr:uid="{5D5CE79D-2583-4007-9E16-0C0B87D679F4}"/>
    <cellStyle name="40% - Dekorfärg5 7 3 2 2" xfId="14133" xr:uid="{06A6F1B7-DE5B-4A28-87D1-7A553899A4D6}"/>
    <cellStyle name="40% - Dekorfärg5 7 3 2_121231-130331" xfId="14134" xr:uid="{725FC522-6370-4386-B33B-EDB8D97CE888}"/>
    <cellStyle name="40% - Dekorfärg5 7 3 3" xfId="14135" xr:uid="{0B9E9526-6FAF-4164-8B0E-6AD71B32E26C}"/>
    <cellStyle name="40% - Dekorfärg5 7 3 4" xfId="32267" xr:uid="{F34CD359-B0CF-47CF-8C8C-69815529F495}"/>
    <cellStyle name="40% - Dekorfärg5 7 3_121231-130331" xfId="14136" xr:uid="{F08497E5-0937-4EB3-A699-6C89FE1B6691}"/>
    <cellStyle name="40% - Dekorfärg5 7 4" xfId="14137" xr:uid="{5F454EE7-E791-467D-ACD5-A0D78A1000BF}"/>
    <cellStyle name="40% - Dekorfärg5 7 4 2" xfId="14138" xr:uid="{4AD670A6-9DB4-4A77-B7C3-1C5B3D3D086C}"/>
    <cellStyle name="40% - Dekorfärg5 7 4 3" xfId="14139" xr:uid="{E7A818DC-9E76-43A4-BE01-F5FBBCF6C15A}"/>
    <cellStyle name="40% - Dekorfärg5 7 4_121231-130331" xfId="14140" xr:uid="{F74D711F-ECC8-42B9-A694-1C6A3D17E61C}"/>
    <cellStyle name="40% - Dekorfärg5 7 5" xfId="14141" xr:uid="{D50DF302-FF66-498A-B599-42C7F9581EAB}"/>
    <cellStyle name="40% - Dekorfärg5 7 5 2" xfId="14142" xr:uid="{6DDAB418-F52F-4335-8B85-BE4612E057F8}"/>
    <cellStyle name="40% - Dekorfärg5 7 5 3" xfId="14143" xr:uid="{DAAE9D8F-DD02-4570-9793-7A51B5E31739}"/>
    <cellStyle name="40% - Dekorfärg5 7 5_AAL 2014-06" xfId="45335" xr:uid="{FBB676EA-8EBC-4620-B2CA-E04173A467C7}"/>
    <cellStyle name="40% - Dekorfärg5 7 6" xfId="14144" xr:uid="{F83C0E8C-0937-4FC0-A54D-A423B6905099}"/>
    <cellStyle name="40% - Dekorfärg5 7 6 2" xfId="14145" xr:uid="{ABDFF3B2-38E4-463D-B46E-9FE108DEE37A}"/>
    <cellStyle name="40% - Dekorfärg5 7 6 3" xfId="14146" xr:uid="{AE5D5007-D0AD-4D74-94BD-1A90AD38F11D}"/>
    <cellStyle name="40% - Dekorfärg5 7 6_AAL 2014-06" xfId="45336" xr:uid="{852700B1-F68F-4E1B-B9FE-1B9FE3A75B84}"/>
    <cellStyle name="40% - Dekorfärg5 7 7" xfId="14147" xr:uid="{8A8C09BD-A1FA-4159-ABDD-8EBD2AC09DFF}"/>
    <cellStyle name="40% - Dekorfärg5 7 7 2" xfId="14148" xr:uid="{E9083352-F54F-4A1E-AF19-BE909044E07F}"/>
    <cellStyle name="40% - Dekorfärg5 7 7 3" xfId="14149" xr:uid="{24822ECB-BBD3-45AA-93D1-CE23EC9745A9}"/>
    <cellStyle name="40% - Dekorfärg5 7 7_EQL_AAL" xfId="31447" xr:uid="{27D5462E-92BA-40AF-93B3-4FAFDDC1506E}"/>
    <cellStyle name="40% - Dekorfärg5 7 8" xfId="14150" xr:uid="{48AB03F4-5A30-477B-A817-5FA6F7A2AFA8}"/>
    <cellStyle name="40% - Dekorfärg5 7 9" xfId="14151" xr:uid="{6DCE8FA8-64EC-4EE5-867C-9FD3A024E243}"/>
    <cellStyle name="40% - Dekorfärg5 7_121231-130331" xfId="14152" xr:uid="{4A569EBB-B96F-4DF8-BA45-49A28AB5A0DF}"/>
    <cellStyle name="40% - Dekorfärg5 70" xfId="14153" xr:uid="{AFCC6978-6550-4ADB-B234-465EC508381B}"/>
    <cellStyle name="40% - Dekorfärg5 71" xfId="14154" xr:uid="{8805B9A9-D09D-4EB3-8C8F-A5430D83B2D2}"/>
    <cellStyle name="40% - Dekorfärg5 72" xfId="14155" xr:uid="{474D6B18-4F3C-452E-AE02-CE07EC681584}"/>
    <cellStyle name="40% - Dekorfärg5 73" xfId="14156" xr:uid="{863C72AD-015D-477E-8E2E-CF3FEE37AA99}"/>
    <cellStyle name="40% - Dekorfärg5 74" xfId="14157" xr:uid="{B99CABF9-7792-4E41-8D94-0E8136DBAB61}"/>
    <cellStyle name="40% - Dekorfärg5 75" xfId="14158" xr:uid="{75973500-BB10-403D-9963-F9FFF2817CEC}"/>
    <cellStyle name="40% - Dekorfärg5 75 2" xfId="14159" xr:uid="{44D413BE-87AA-468E-A0A8-10F69433DE40}"/>
    <cellStyle name="40% - Dekorfärg5 75_EQL_AAL" xfId="31448" xr:uid="{DDC92690-692F-4043-918B-4A900F102D8C}"/>
    <cellStyle name="40% - Dekorfärg5 76" xfId="14160" xr:uid="{914A1ACC-01B1-4322-8A7E-42592B64302F}"/>
    <cellStyle name="40% - Dekorfärg5 76 2" xfId="14161" xr:uid="{405B04ED-F155-4830-B19E-29F71C62D6C2}"/>
    <cellStyle name="40% - Dekorfärg5 76_EQL_AAL" xfId="31449" xr:uid="{C9408769-79FB-49B0-A02A-5528B87A6C86}"/>
    <cellStyle name="40% - Dekorfärg5 77" xfId="14162" xr:uid="{783E6B45-7F4D-48FD-A442-F1B95E5E2F3A}"/>
    <cellStyle name="40% - Dekorfärg5 78" xfId="14163" xr:uid="{57A5193A-9D75-4168-9425-DC08DCDAE8D8}"/>
    <cellStyle name="40% - Dekorfärg5 79" xfId="44681" xr:uid="{72AB52D8-D826-4643-A4A6-165367372796}"/>
    <cellStyle name="40% - Dekorfärg5 8" xfId="14164" xr:uid="{326D08CB-D497-4143-A78A-4C785FD467F9}"/>
    <cellStyle name="40% - Dekorfärg5 8 10" xfId="35237" xr:uid="{95D636C0-8C99-416D-8555-7275F8A864B3}"/>
    <cellStyle name="40% - Dekorfärg5 8 2" xfId="14165" xr:uid="{2EAD2A41-A01E-4C4C-A678-F9EA9CF84D9D}"/>
    <cellStyle name="40% - Dekorfärg5 8 2 2" xfId="14166" xr:uid="{02943621-C9F3-4D37-A787-EE8DAECA24C3}"/>
    <cellStyle name="40% - Dekorfärg5 8 2 2 2" xfId="14167" xr:uid="{7638670D-0D56-45ED-93F4-CFDA254FA8CC}"/>
    <cellStyle name="40% - Dekorfärg5 8 2 2 3" xfId="32268" xr:uid="{E6ED5E18-9730-4866-8B03-93240EF318D8}"/>
    <cellStyle name="40% - Dekorfärg5 8 2 2_121231-130331" xfId="14168" xr:uid="{F1A36EAF-A16A-4495-BBAF-DBC4FF691F60}"/>
    <cellStyle name="40% - Dekorfärg5 8 2 3" xfId="14169" xr:uid="{2AB5E9E0-12A0-450D-8D20-F9F21493EDAB}"/>
    <cellStyle name="40% - Dekorfärg5 8 2 3 2" xfId="14170" xr:uid="{16A27091-651E-4570-978F-AEDC21BCCCEA}"/>
    <cellStyle name="40% - Dekorfärg5 8 2 3_121231-130331" xfId="14171" xr:uid="{5499655A-2D48-4930-8C2C-0CE1AFA31076}"/>
    <cellStyle name="40% - Dekorfärg5 8 2 4" xfId="14172" xr:uid="{DF4A3D50-238B-4A6B-884B-2A18C9A15034}"/>
    <cellStyle name="40% - Dekorfärg5 8 2 5" xfId="14173" xr:uid="{E490EF6A-78C9-4399-9C6C-3579B562D506}"/>
    <cellStyle name="40% - Dekorfärg5 8 2 6" xfId="32269" xr:uid="{B4C703B4-834F-4A48-8EAC-93D15C0A5399}"/>
    <cellStyle name="40% - Dekorfärg5 8 2 7" xfId="35238" xr:uid="{AF983432-9F01-4720-BCB4-3B5E6D755BD7}"/>
    <cellStyle name="40% - Dekorfärg5 8 2 8" xfId="39387" xr:uid="{7031B5BA-C9AC-46E2-94F6-346CCAED1C0F}"/>
    <cellStyle name="40% - Dekorfärg5 8 2_121231-130331" xfId="14174" xr:uid="{8F2909DE-DA75-411E-B528-A7FFD66BCA69}"/>
    <cellStyle name="40% - Dekorfärg5 8 3" xfId="14175" xr:uid="{DBEBB69C-E9F8-4337-AB14-F8B4E88D0B76}"/>
    <cellStyle name="40% - Dekorfärg5 8 3 2" xfId="14176" xr:uid="{EC8CEEA9-9C02-4C07-8F06-7A92F403D0D3}"/>
    <cellStyle name="40% - Dekorfärg5 8 3 2 2" xfId="14177" xr:uid="{B57D1195-D34E-414D-BF8D-4F6B7B23E5B9}"/>
    <cellStyle name="40% - Dekorfärg5 8 3 2_121231-130331" xfId="14178" xr:uid="{331C78DB-3547-4DE9-830C-6011D85F9FF8}"/>
    <cellStyle name="40% - Dekorfärg5 8 3 3" xfId="14179" xr:uid="{9D75175A-1F07-4278-A426-00C4B46309C3}"/>
    <cellStyle name="40% - Dekorfärg5 8 3 4" xfId="32270" xr:uid="{439036F0-3190-46D2-804E-7CB8029A93E3}"/>
    <cellStyle name="40% - Dekorfärg5 8 3_121231-130331" xfId="14180" xr:uid="{2541E1D1-C007-4333-84EA-687F7FB1AEEC}"/>
    <cellStyle name="40% - Dekorfärg5 8 4" xfId="14181" xr:uid="{872A8B7B-D924-4C41-B12D-D3881144AD55}"/>
    <cellStyle name="40% - Dekorfärg5 8 4 2" xfId="14182" xr:uid="{1F83394D-8836-49FE-8CDE-EA99750F1B8F}"/>
    <cellStyle name="40% - Dekorfärg5 8 4 3" xfId="14183" xr:uid="{CFE1BBE8-517D-4CE9-89B0-C8C7B37B6700}"/>
    <cellStyle name="40% - Dekorfärg5 8 4_121231-130331" xfId="14184" xr:uid="{31ED3649-98D3-4CF0-9BB4-E0BDCA727635}"/>
    <cellStyle name="40% - Dekorfärg5 8 5" xfId="14185" xr:uid="{123BF3C3-614C-4B11-ACB0-AD70305CD74E}"/>
    <cellStyle name="40% - Dekorfärg5 8 5 2" xfId="14186" xr:uid="{A07C62FD-B84D-47DA-8892-746F4B52BE9E}"/>
    <cellStyle name="40% - Dekorfärg5 8 5 3" xfId="14187" xr:uid="{85EFB2E6-F0F8-4963-8DCA-DB4BFCF6464F}"/>
    <cellStyle name="40% - Dekorfärg5 8 5_AAL 2014-06" xfId="45337" xr:uid="{B109D288-0B29-4887-9706-FF97AF28309B}"/>
    <cellStyle name="40% - Dekorfärg5 8 6" xfId="14188" xr:uid="{078DE17D-571A-418C-A089-8BF7D7204B08}"/>
    <cellStyle name="40% - Dekorfärg5 8 6 2" xfId="14189" xr:uid="{9C851218-C374-4AEF-9B70-8CAB4D9727B5}"/>
    <cellStyle name="40% - Dekorfärg5 8 6 3" xfId="14190" xr:uid="{4478838F-CD97-433B-A490-5625A54B04D8}"/>
    <cellStyle name="40% - Dekorfärg5 8 6_AAL 2014-06" xfId="45338" xr:uid="{81FE4CB3-15D1-4B6A-B524-62C5121C8B94}"/>
    <cellStyle name="40% - Dekorfärg5 8 7" xfId="14191" xr:uid="{C05DC21C-94BD-45B8-845C-985D9472645A}"/>
    <cellStyle name="40% - Dekorfärg5 8 7 2" xfId="14192" xr:uid="{08625B49-CC86-4695-8F14-0F364A2C5692}"/>
    <cellStyle name="40% - Dekorfärg5 8 7 3" xfId="14193" xr:uid="{73C93528-4A4F-47A9-8C21-3B89542733DC}"/>
    <cellStyle name="40% - Dekorfärg5 8 7_EQL_AAL" xfId="31450" xr:uid="{430849D5-E89B-42DD-9AC9-83B9333F82D0}"/>
    <cellStyle name="40% - Dekorfärg5 8 8" xfId="14194" xr:uid="{585F07FE-BDE0-4901-8833-56CE02C9AB58}"/>
    <cellStyle name="40% - Dekorfärg5 8 9" xfId="14195" xr:uid="{43894EF9-BDE3-4294-92BC-E1DE7FCC92AE}"/>
    <cellStyle name="40% - Dekorfärg5 8_121231-130331" xfId="14196" xr:uid="{212C4520-8A8E-4D2A-A82D-8680D68964A2}"/>
    <cellStyle name="40% - Dekorfärg5 80" xfId="44724" xr:uid="{46CF3186-4EE6-4EF0-8BF9-BF5C07C44605}"/>
    <cellStyle name="40% - Dekorfärg5 81" xfId="44838" xr:uid="{97D07A67-9FFF-4265-B7C2-79FC8E47B410}"/>
    <cellStyle name="40% - Dekorfärg5 9" xfId="14197" xr:uid="{93AA7FB0-233B-45BA-9C7A-DF485A1E3808}"/>
    <cellStyle name="40% - Dekorfärg5 9 10" xfId="35239" xr:uid="{4B0D0691-D344-421C-BC6B-E793109CB177}"/>
    <cellStyle name="40% - Dekorfärg5 9 2" xfId="14198" xr:uid="{03AD7394-6FB5-48A1-A501-A81397CE4A76}"/>
    <cellStyle name="40% - Dekorfärg5 9 2 2" xfId="14199" xr:uid="{673A6416-EBA9-4394-82B7-0F1997DC29E1}"/>
    <cellStyle name="40% - Dekorfärg5 9 2 2 2" xfId="14200" xr:uid="{DAFDE644-7311-449C-8C71-770A7E1C7621}"/>
    <cellStyle name="40% - Dekorfärg5 9 2 2 3" xfId="32271" xr:uid="{62225DAC-DBE4-4FD7-A8FC-4F3BB5ED236E}"/>
    <cellStyle name="40% - Dekorfärg5 9 2 2_121231-130331" xfId="14201" xr:uid="{E70A0F07-6619-4390-AF64-62DEBFB46200}"/>
    <cellStyle name="40% - Dekorfärg5 9 2 3" xfId="14202" xr:uid="{A6AF74BF-ACFB-4647-96DE-FACDF6545772}"/>
    <cellStyle name="40% - Dekorfärg5 9 2 3 2" xfId="14203" xr:uid="{91C2F64A-EE4F-4E88-A584-6E914151C776}"/>
    <cellStyle name="40% - Dekorfärg5 9 2 3_121231-130331" xfId="14204" xr:uid="{5F935ABF-7614-4A71-B217-70CA10C94A36}"/>
    <cellStyle name="40% - Dekorfärg5 9 2 4" xfId="14205" xr:uid="{E7715F22-32F5-433B-83CE-2678B5F997F5}"/>
    <cellStyle name="40% - Dekorfärg5 9 2 5" xfId="14206" xr:uid="{A57E5808-ADF3-4CC0-B887-A5E4B51D461B}"/>
    <cellStyle name="40% - Dekorfärg5 9 2 6" xfId="32272" xr:uid="{817B8608-B7CE-4487-AE1F-E81A35D44235}"/>
    <cellStyle name="40% - Dekorfärg5 9 2 7" xfId="35240" xr:uid="{7B5D8CE6-AFB2-4A95-8D77-16E8D0089D27}"/>
    <cellStyle name="40% - Dekorfärg5 9 2 8" xfId="39386" xr:uid="{67CCEDE1-29FF-4D7E-AB62-A761A5AA8FBF}"/>
    <cellStyle name="40% - Dekorfärg5 9 2_121231-130331" xfId="14207" xr:uid="{1B28FCE8-E9C3-452A-84E6-60F2B7ACE546}"/>
    <cellStyle name="40% - Dekorfärg5 9 3" xfId="14208" xr:uid="{A9E72D54-8299-4056-9C07-71FE51AF85FE}"/>
    <cellStyle name="40% - Dekorfärg5 9 3 2" xfId="14209" xr:uid="{5F0A81E8-594E-485E-BCE5-07C95F980D2B}"/>
    <cellStyle name="40% - Dekorfärg5 9 3 2 2" xfId="14210" xr:uid="{0EA870EF-4E2A-4509-9E2D-986083B21851}"/>
    <cellStyle name="40% - Dekorfärg5 9 3 2_121231-130331" xfId="14211" xr:uid="{65D6C4D1-1A94-4705-BDD1-8D28C0DC2DD1}"/>
    <cellStyle name="40% - Dekorfärg5 9 3 3" xfId="14212" xr:uid="{21514554-381F-4AD6-BCA5-D18C270AEAE6}"/>
    <cellStyle name="40% - Dekorfärg5 9 3 4" xfId="32273" xr:uid="{1AAA6A19-8EC1-4F1E-AE0D-5CDD51C54371}"/>
    <cellStyle name="40% - Dekorfärg5 9 3_121231-130331" xfId="14213" xr:uid="{4BB0323C-61D6-44B2-9459-5E080BE27678}"/>
    <cellStyle name="40% - Dekorfärg5 9 4" xfId="14214" xr:uid="{23F43382-9754-40B1-8CC2-967392A13326}"/>
    <cellStyle name="40% - Dekorfärg5 9 4 2" xfId="14215" xr:uid="{E95ED9C2-FA6C-4E24-871B-95D9FF5AC484}"/>
    <cellStyle name="40% - Dekorfärg5 9 4 3" xfId="14216" xr:uid="{96105862-0C3C-4EF1-A8A1-BA5148DDA465}"/>
    <cellStyle name="40% - Dekorfärg5 9 4_121231-130331" xfId="14217" xr:uid="{9E788D04-97A2-44DD-A490-35B4FFEAD5FB}"/>
    <cellStyle name="40% - Dekorfärg5 9 5" xfId="14218" xr:uid="{72CC748D-48B1-4DBB-8505-EC2896CFE0AB}"/>
    <cellStyle name="40% - Dekorfärg5 9 5 2" xfId="14219" xr:uid="{E1BAC0AA-D8FA-4F27-85B2-FDA7A08498D7}"/>
    <cellStyle name="40% - Dekorfärg5 9 5 3" xfId="14220" xr:uid="{35E1211A-2116-43F7-B3CE-2E08646C1973}"/>
    <cellStyle name="40% - Dekorfärg5 9 5_AAL 2014-06" xfId="45339" xr:uid="{9D16A0DB-7123-4756-AAD0-239D8987A887}"/>
    <cellStyle name="40% - Dekorfärg5 9 6" xfId="14221" xr:uid="{355427D0-0C6A-43C0-86C3-26D58F8AEA3A}"/>
    <cellStyle name="40% - Dekorfärg5 9 6 2" xfId="14222" xr:uid="{9564024D-4CEA-4F33-8746-B9E5489B8641}"/>
    <cellStyle name="40% - Dekorfärg5 9 6 3" xfId="14223" xr:uid="{17D24994-2EF6-4155-90E6-9EF47ED9B22B}"/>
    <cellStyle name="40% - Dekorfärg5 9 6_AAL 2014-06" xfId="45340" xr:uid="{D78C8550-BBC3-49C6-A2F5-1ABE57299ED1}"/>
    <cellStyle name="40% - Dekorfärg5 9 7" xfId="14224" xr:uid="{C88EDA7D-E6BE-458B-B227-5BEF85C5B7E9}"/>
    <cellStyle name="40% - Dekorfärg5 9 7 2" xfId="14225" xr:uid="{AC31F069-1C30-426F-9DD6-19263E92F61B}"/>
    <cellStyle name="40% - Dekorfärg5 9 7 3" xfId="14226" xr:uid="{5E704E6B-1A63-4228-B2D0-9034D89C7633}"/>
    <cellStyle name="40% - Dekorfärg5 9 7_EQL_AAL" xfId="31451" xr:uid="{34900F14-D7E7-403F-ADF5-69114FDD92AB}"/>
    <cellStyle name="40% - Dekorfärg5 9 8" xfId="14227" xr:uid="{9E91D9E5-D9C5-4E6D-AEC4-D491C4759B9A}"/>
    <cellStyle name="40% - Dekorfärg5 9 9" xfId="14228" xr:uid="{D6149C6D-7701-4C34-B2C2-CB809C7CEDC4}"/>
    <cellStyle name="40% - Dekorfärg5 9_121231-130331" xfId="14229" xr:uid="{566EBCE4-03FA-4086-9B52-D0AB7B0D03B3}"/>
    <cellStyle name="40% - Dekorfärg6" xfId="51285" xr:uid="{C93F31A6-3A02-4EBA-8EC1-EA9D6D58ACDF}"/>
    <cellStyle name="40% - Dekorfärg6 10" xfId="14230" xr:uid="{6C672D06-1759-471B-AA78-93102643C078}"/>
    <cellStyle name="40% - Dekorfärg6 10 10" xfId="35241" xr:uid="{0B792025-0874-4893-8D4F-B942DE37C270}"/>
    <cellStyle name="40% - Dekorfärg6 10 2" xfId="14231" xr:uid="{26E94A19-4817-4821-9721-FE58C1F0C6D7}"/>
    <cellStyle name="40% - Dekorfärg6 10 2 2" xfId="14232" xr:uid="{82A7646D-FEE0-4801-B92B-F97BE74A8229}"/>
    <cellStyle name="40% - Dekorfärg6 10 2 2 2" xfId="14233" xr:uid="{E2915E31-009A-4648-8992-F1DDA7A7FC0A}"/>
    <cellStyle name="40% - Dekorfärg6 10 2 2 3" xfId="32274" xr:uid="{A503BCA9-79EB-4C74-B93B-8F7A0EDB57D2}"/>
    <cellStyle name="40% - Dekorfärg6 10 2 2_121231-130331" xfId="14234" xr:uid="{0FFCD905-F35F-4DC9-A5EC-87013AF9DA03}"/>
    <cellStyle name="40% - Dekorfärg6 10 2 3" xfId="14235" xr:uid="{F04A1CED-9D8C-4E90-8BE1-E227943FC297}"/>
    <cellStyle name="40% - Dekorfärg6 10 2 3 2" xfId="14236" xr:uid="{81ACFC32-B9D0-4598-B463-4581DC2B738E}"/>
    <cellStyle name="40% - Dekorfärg6 10 2 3_121231-130331" xfId="14237" xr:uid="{977DCFCD-9134-4ABB-B563-22799819B1AE}"/>
    <cellStyle name="40% - Dekorfärg6 10 2 4" xfId="14238" xr:uid="{A8D18376-9695-4374-BAD4-5A5FA2030FFE}"/>
    <cellStyle name="40% - Dekorfärg6 10 2 5" xfId="14239" xr:uid="{96CED1F2-3B72-4CEB-B67E-D1C09E505776}"/>
    <cellStyle name="40% - Dekorfärg6 10 2 6" xfId="32275" xr:uid="{E5389238-F8AD-4174-9A8E-60E036EB320A}"/>
    <cellStyle name="40% - Dekorfärg6 10 2 7" xfId="35242" xr:uid="{DEEDA229-2DC8-4838-9C5C-9B9F03FB3A3C}"/>
    <cellStyle name="40% - Dekorfärg6 10 2 8" xfId="39385" xr:uid="{4593D6D4-8FA5-49E2-92DA-C7BD3CF9C99A}"/>
    <cellStyle name="40% - Dekorfärg6 10 2_121231-130331" xfId="14240" xr:uid="{8CD8D894-3133-4326-B94F-F24151F72D41}"/>
    <cellStyle name="40% - Dekorfärg6 10 3" xfId="14241" xr:uid="{DB08C377-CF16-4242-A322-86D04E641CF6}"/>
    <cellStyle name="40% - Dekorfärg6 10 3 2" xfId="14242" xr:uid="{E2D4C667-2C3F-4587-A9B5-AEC28A7ADC19}"/>
    <cellStyle name="40% - Dekorfärg6 10 3 2 2" xfId="14243" xr:uid="{C0206898-88A2-461E-A331-829021B7B6BA}"/>
    <cellStyle name="40% - Dekorfärg6 10 3 2_121231-130331" xfId="14244" xr:uid="{0D7C116A-B085-42AC-8E55-BDCFD6CA138C}"/>
    <cellStyle name="40% - Dekorfärg6 10 3 3" xfId="14245" xr:uid="{CD661B2D-E4AA-4608-B87E-D628A25F3E3F}"/>
    <cellStyle name="40% - Dekorfärg6 10 3 4" xfId="32276" xr:uid="{17EF413B-FCF0-446A-9D4A-56A99F433FBF}"/>
    <cellStyle name="40% - Dekorfärg6 10 3_121231-130331" xfId="14246" xr:uid="{2677F72D-A30E-42D6-9675-9E0EA54E566A}"/>
    <cellStyle name="40% - Dekorfärg6 10 4" xfId="14247" xr:uid="{2EDD4F44-CB75-4E3F-8F86-BFDF761C4206}"/>
    <cellStyle name="40% - Dekorfärg6 10 4 2" xfId="14248" xr:uid="{66404C73-1F84-4C18-9BE3-D25E1B01E299}"/>
    <cellStyle name="40% - Dekorfärg6 10 4 3" xfId="14249" xr:uid="{840A5AAF-64A8-425E-85B4-CC70C90D9849}"/>
    <cellStyle name="40% - Dekorfärg6 10 4_121231-130331" xfId="14250" xr:uid="{E1242A6F-1285-44EE-B718-0EADA5FB95F3}"/>
    <cellStyle name="40% - Dekorfärg6 10 5" xfId="14251" xr:uid="{27EE274C-E01D-42A2-A6DD-8AB9FC3A38E6}"/>
    <cellStyle name="40% - Dekorfärg6 10 5 2" xfId="14252" xr:uid="{69EA68DB-408A-40A2-B35A-ABA7E533EFAA}"/>
    <cellStyle name="40% - Dekorfärg6 10 5 3" xfId="14253" xr:uid="{B2BE34E5-50E1-4B3D-B32D-1ADDAACBC888}"/>
    <cellStyle name="40% - Dekorfärg6 10 5_AAL 2014-06" xfId="45341" xr:uid="{1C0EA2D1-1468-43E4-AF84-EEF370ABEBE9}"/>
    <cellStyle name="40% - Dekorfärg6 10 6" xfId="14254" xr:uid="{AA01F2F5-0DDB-4AF6-BE58-75EE4305266D}"/>
    <cellStyle name="40% - Dekorfärg6 10 6 2" xfId="14255" xr:uid="{DDFBB21B-9083-4629-81EA-536CDEF6BAEC}"/>
    <cellStyle name="40% - Dekorfärg6 10 6 3" xfId="14256" xr:uid="{BDDA068E-858D-4AC5-B560-498C02A95AB6}"/>
    <cellStyle name="40% - Dekorfärg6 10 6_AAL 2014-06" xfId="45342" xr:uid="{A5202050-168D-4B69-9EEB-B2D634D01286}"/>
    <cellStyle name="40% - Dekorfärg6 10 7" xfId="14257" xr:uid="{5A512EF5-432D-4119-9F6F-AE1E54ABF950}"/>
    <cellStyle name="40% - Dekorfärg6 10 7 2" xfId="14258" xr:uid="{BF54F0A2-E81A-4FB9-B870-E60A6B50D37B}"/>
    <cellStyle name="40% - Dekorfärg6 10 7 3" xfId="14259" xr:uid="{E21395DE-54ED-46B0-A8D9-9C3EF06A5D0E}"/>
    <cellStyle name="40% - Dekorfärg6 10 7_EQL_AAL" xfId="31452" xr:uid="{7F6080F8-49C9-4D6D-A7C9-E9DB523F31A5}"/>
    <cellStyle name="40% - Dekorfärg6 10 8" xfId="14260" xr:uid="{A5713B6C-3215-4E5F-99AD-B239B697548A}"/>
    <cellStyle name="40% - Dekorfärg6 10 9" xfId="14261" xr:uid="{144067C9-EF8A-455C-A4BE-613B17A93E14}"/>
    <cellStyle name="40% - Dekorfärg6 10_121231-130331" xfId="14262" xr:uid="{D6D836CF-54BC-466E-9752-60E9F8FC171B}"/>
    <cellStyle name="40% - Dekorfärg6 11" xfId="14263" xr:uid="{B8AD61E5-49D2-4264-9C4D-1CCAE92AE346}"/>
    <cellStyle name="40% - Dekorfärg6 11 10" xfId="35243" xr:uid="{6D2A54FD-7349-4DBF-B83A-B8B0592D4A44}"/>
    <cellStyle name="40% - Dekorfärg6 11 2" xfId="14264" xr:uid="{3219B1DC-18F4-4AF2-9013-411BD3455639}"/>
    <cellStyle name="40% - Dekorfärg6 11 2 2" xfId="14265" xr:uid="{BBAE7457-FE10-46E9-BD9B-8AD6FF576B0C}"/>
    <cellStyle name="40% - Dekorfärg6 11 2 2 2" xfId="14266" xr:uid="{D04F4B73-2AE5-4376-8724-8C9FC01B8A70}"/>
    <cellStyle name="40% - Dekorfärg6 11 2 2_121231-130331" xfId="14267" xr:uid="{DD08B5E3-834A-4E10-9263-AB3B71BC1306}"/>
    <cellStyle name="40% - Dekorfärg6 11 2 3" xfId="14268" xr:uid="{342004FC-D631-4B0D-B7E9-296B2C64EEB9}"/>
    <cellStyle name="40% - Dekorfärg6 11 2 4" xfId="32277" xr:uid="{19E0D006-F7D1-4052-8BE0-7876D120FFA0}"/>
    <cellStyle name="40% - Dekorfärg6 11 2_121231-130331" xfId="14269" xr:uid="{B1A66CF1-A50D-4BBB-88AE-AE526D490E01}"/>
    <cellStyle name="40% - Dekorfärg6 11 3" xfId="14270" xr:uid="{58A77321-0A0D-4BEC-B708-B0BEED3E41C0}"/>
    <cellStyle name="40% - Dekorfärg6 11 3 2" xfId="14271" xr:uid="{37C55E21-D055-4601-98E0-AF14EA240880}"/>
    <cellStyle name="40% - Dekorfärg6 11 3 3" xfId="14272" xr:uid="{C8DB61E7-C947-49D6-9525-0E263EEE8F9F}"/>
    <cellStyle name="40% - Dekorfärg6 11 3_121231-130331" xfId="14273" xr:uid="{58C94167-5407-4FD0-A444-BA0F67DF787C}"/>
    <cellStyle name="40% - Dekorfärg6 11 4" xfId="14274" xr:uid="{530E498A-0898-414C-B59A-71E44223F583}"/>
    <cellStyle name="40% - Dekorfärg6 11 4 2" xfId="14275" xr:uid="{6AC7FBDA-3F7C-4C3E-AFA6-4AC8C293A82A}"/>
    <cellStyle name="40% - Dekorfärg6 11 4 3" xfId="14276" xr:uid="{F0B25FB0-A68B-448F-8E6C-790572A8AF67}"/>
    <cellStyle name="40% - Dekorfärg6 11 4_AAL 2014-06" xfId="45343" xr:uid="{A3D304A0-14BF-42E6-9F60-4683CEDB2A82}"/>
    <cellStyle name="40% - Dekorfärg6 11 5" xfId="14277" xr:uid="{5C63E9D2-FD8D-4E5E-B952-25A8F9E353DD}"/>
    <cellStyle name="40% - Dekorfärg6 11 5 2" xfId="14278" xr:uid="{7C517A71-00C6-4122-9D9C-9C8BD30EF269}"/>
    <cellStyle name="40% - Dekorfärg6 11 5 3" xfId="14279" xr:uid="{4760BFD9-04BC-4A21-849C-1CDF3D1C4577}"/>
    <cellStyle name="40% - Dekorfärg6 11 5_AAL 2014-06" xfId="45344" xr:uid="{A33C66C6-E741-43C3-8513-B0154C72C0B5}"/>
    <cellStyle name="40% - Dekorfärg6 11 6" xfId="14280" xr:uid="{AB44072C-4159-4829-AEA8-5C6D053A7D4E}"/>
    <cellStyle name="40% - Dekorfärg6 11 6 2" xfId="14281" xr:uid="{AA979C39-F922-41AA-916F-2AC6D3ED9CB0}"/>
    <cellStyle name="40% - Dekorfärg6 11 6 3" xfId="14282" xr:uid="{9F9B1FA4-6CDD-4104-86B2-D8BC9B2316B7}"/>
    <cellStyle name="40% - Dekorfärg6 11 6_EQL_AAL" xfId="31453" xr:uid="{D783249D-1753-418C-B173-DD5FDFF60853}"/>
    <cellStyle name="40% - Dekorfärg6 11 7" xfId="14283" xr:uid="{CA353418-1831-4EAA-97AF-2F36341CECA0}"/>
    <cellStyle name="40% - Dekorfärg6 11 7 2" xfId="14284" xr:uid="{EF1E3764-C0CF-44AA-B8BC-0C89F8391BEE}"/>
    <cellStyle name="40% - Dekorfärg6 11 7 3" xfId="14285" xr:uid="{65C5BC8A-7E19-446E-A436-DD41F10E8919}"/>
    <cellStyle name="40% - Dekorfärg6 11 7_EQL_AAL" xfId="31454" xr:uid="{EF1F9E1F-4F73-499A-A129-45265F66DE1E}"/>
    <cellStyle name="40% - Dekorfärg6 11 8" xfId="14286" xr:uid="{113640F3-11E2-4F4D-BFDB-D9458690F35A}"/>
    <cellStyle name="40% - Dekorfärg6 11 9" xfId="14287" xr:uid="{40C0EC71-0838-4AFA-BA3E-16E64F9045AB}"/>
    <cellStyle name="40% - Dekorfärg6 11_121231-130331" xfId="14288" xr:uid="{99A25084-E350-40A6-BF32-D5DA5CB0BB14}"/>
    <cellStyle name="40% - Dekorfärg6 12" xfId="14289" xr:uid="{1434CAEB-64E7-40D8-9BAA-BB5AE62A9FFC}"/>
    <cellStyle name="40% - Dekorfärg6 12 10" xfId="35244" xr:uid="{EE2055CC-61E0-4314-91DE-12AAFD34FA37}"/>
    <cellStyle name="40% - Dekorfärg6 12 2" xfId="14290" xr:uid="{53FDE3F5-D40C-40B1-A032-492E6FE6FF82}"/>
    <cellStyle name="40% - Dekorfärg6 12 2 2" xfId="14291" xr:uid="{5B00D389-C785-4797-984A-E6468D17354E}"/>
    <cellStyle name="40% - Dekorfärg6 12 2 2 2" xfId="14292" xr:uid="{2CA74565-A2ED-41A0-A5DA-1277DE75AD2A}"/>
    <cellStyle name="40% - Dekorfärg6 12 2 2_121231-130331" xfId="14293" xr:uid="{33164349-12DB-4393-93B9-BFD527E2FB33}"/>
    <cellStyle name="40% - Dekorfärg6 12 2 3" xfId="14294" xr:uid="{DEC3896B-ADE4-4701-BABB-B481A4D3E557}"/>
    <cellStyle name="40% - Dekorfärg6 12 2 4" xfId="32278" xr:uid="{AE290539-A66C-4588-B816-EA2070E71861}"/>
    <cellStyle name="40% - Dekorfärg6 12 2_121231-130331" xfId="14295" xr:uid="{1C4EF436-B788-4243-81DC-FEE5C6A875EC}"/>
    <cellStyle name="40% - Dekorfärg6 12 3" xfId="14296" xr:uid="{ABA99D33-62F9-4227-AEE6-FC44DA1C79FE}"/>
    <cellStyle name="40% - Dekorfärg6 12 3 2" xfId="14297" xr:uid="{73B32124-FD1D-4D5C-8C7B-57584FA697DF}"/>
    <cellStyle name="40% - Dekorfärg6 12 3 3" xfId="14298" xr:uid="{3E182D2F-669F-49D9-B2EB-9D4180141557}"/>
    <cellStyle name="40% - Dekorfärg6 12 3_121231-130331" xfId="14299" xr:uid="{71139DFB-583E-4650-ABCF-9FD2BBEF66E4}"/>
    <cellStyle name="40% - Dekorfärg6 12 4" xfId="14300" xr:uid="{97493EB3-9D38-4AC6-897A-8A71A4F63291}"/>
    <cellStyle name="40% - Dekorfärg6 12 4 2" xfId="14301" xr:uid="{36D32A03-0FE0-4125-8BD3-2D2BD398ADFA}"/>
    <cellStyle name="40% - Dekorfärg6 12 4 3" xfId="14302" xr:uid="{123B0474-0B2D-4E8F-972F-DA0A0E241D5C}"/>
    <cellStyle name="40% - Dekorfärg6 12 4_AAL 2014-06" xfId="45345" xr:uid="{8A1FDB84-1EFD-4646-905C-8C2CEDB9F13E}"/>
    <cellStyle name="40% - Dekorfärg6 12 5" xfId="14303" xr:uid="{9BE44290-6B8E-4800-B5E0-47AC2BCD2ABD}"/>
    <cellStyle name="40% - Dekorfärg6 12 5 2" xfId="14304" xr:uid="{CD131F3D-1BE9-43C4-B693-B415C89C1E63}"/>
    <cellStyle name="40% - Dekorfärg6 12 5 3" xfId="14305" xr:uid="{5CDCB03B-810B-4C04-85ED-59DF19D7CCE9}"/>
    <cellStyle name="40% - Dekorfärg6 12 5_AAL 2014-06" xfId="45346" xr:uid="{9435AC28-6951-468D-A86F-BA6177D232B4}"/>
    <cellStyle name="40% - Dekorfärg6 12 6" xfId="14306" xr:uid="{BE0E4928-225D-4C23-9B98-D42D90DC8538}"/>
    <cellStyle name="40% - Dekorfärg6 12 6 2" xfId="14307" xr:uid="{D4D1AE4F-7793-4162-BF3D-AAB9A30E8E4E}"/>
    <cellStyle name="40% - Dekorfärg6 12 6 3" xfId="14308" xr:uid="{35E72C57-425E-4DF4-A163-5090792AD39C}"/>
    <cellStyle name="40% - Dekorfärg6 12 6_EQL_AAL" xfId="31455" xr:uid="{91D177B3-4091-47AD-9898-FCA14068C06F}"/>
    <cellStyle name="40% - Dekorfärg6 12 7" xfId="14309" xr:uid="{8C1B4226-64E9-48F2-ADCD-42D076614E76}"/>
    <cellStyle name="40% - Dekorfärg6 12 7 2" xfId="14310" xr:uid="{17C557E4-78A4-4E08-B642-D3E73B27F33C}"/>
    <cellStyle name="40% - Dekorfärg6 12 7 3" xfId="14311" xr:uid="{B7B29061-3444-4F68-8EF0-D16189DD9FDE}"/>
    <cellStyle name="40% - Dekorfärg6 12 7_EQL_AAL" xfId="31456" xr:uid="{D4BF776C-9BC4-4B2E-81DB-E93EC60C6837}"/>
    <cellStyle name="40% - Dekorfärg6 12 8" xfId="14312" xr:uid="{E04AFFB3-A072-4ACD-A161-DCA1FB93373D}"/>
    <cellStyle name="40% - Dekorfärg6 12 9" xfId="14313" xr:uid="{EA2FD99D-F1C5-4930-993A-EB0B5A8A3837}"/>
    <cellStyle name="40% - Dekorfärg6 12_121231-130331" xfId="14314" xr:uid="{34963AFB-A4DC-490C-8540-FBABD67CE3DF}"/>
    <cellStyle name="40% - Dekorfärg6 13" xfId="14315" xr:uid="{B6D244CD-8D4A-4153-A99D-8AC49AFDA950}"/>
    <cellStyle name="40% - Dekorfärg6 13 10" xfId="35245" xr:uid="{180B7D66-3704-4A75-AC2C-95458BD61D08}"/>
    <cellStyle name="40% - Dekorfärg6 13 2" xfId="14316" xr:uid="{0E07C081-7607-48C2-936A-02DC851EA9A1}"/>
    <cellStyle name="40% - Dekorfärg6 13 2 2" xfId="14317" xr:uid="{F8478FC1-C3C5-46E8-BCB4-D8A0C365DD93}"/>
    <cellStyle name="40% - Dekorfärg6 13 2 2 2" xfId="14318" xr:uid="{615D2E86-CF0C-4791-B30E-B91A93464B03}"/>
    <cellStyle name="40% - Dekorfärg6 13 2 2_121231-130331" xfId="14319" xr:uid="{0FAAA45D-94E2-41FA-B0EE-7BCB100C6D11}"/>
    <cellStyle name="40% - Dekorfärg6 13 2 3" xfId="14320" xr:uid="{5D56CF92-BF1C-425C-BEAB-07258AF7080B}"/>
    <cellStyle name="40% - Dekorfärg6 13 2 4" xfId="32279" xr:uid="{2532B5CF-5BFB-419A-B385-9B1B14DF35B0}"/>
    <cellStyle name="40% - Dekorfärg6 13 2_121231-130331" xfId="14321" xr:uid="{02C3CEE0-9F7D-4A9D-87C1-473FA3E14177}"/>
    <cellStyle name="40% - Dekorfärg6 13 3" xfId="14322" xr:uid="{4EB0B11C-6CB7-46F2-8A0C-7BE84B3141E5}"/>
    <cellStyle name="40% - Dekorfärg6 13 3 2" xfId="14323" xr:uid="{3367B4B8-F6D9-44B5-8933-753EB2E684ED}"/>
    <cellStyle name="40% - Dekorfärg6 13 3 3" xfId="14324" xr:uid="{E06FD6D2-9540-4658-BA04-E9518CCFBFF2}"/>
    <cellStyle name="40% - Dekorfärg6 13 3_121231-130331" xfId="14325" xr:uid="{B013D519-5A34-4A05-AD08-E1042235CA85}"/>
    <cellStyle name="40% - Dekorfärg6 13 4" xfId="14326" xr:uid="{A926F543-55FB-4F0A-A307-95AEA8DAEC5D}"/>
    <cellStyle name="40% - Dekorfärg6 13 4 2" xfId="14327" xr:uid="{9CCF6D06-06B2-49E8-97E2-BE7D4201F5B6}"/>
    <cellStyle name="40% - Dekorfärg6 13 4 3" xfId="14328" xr:uid="{552339DA-7E41-41FE-8765-6FCB3ED25B80}"/>
    <cellStyle name="40% - Dekorfärg6 13 4_AAL 2014-06" xfId="45347" xr:uid="{80328CEF-80A6-4198-AFC6-BD442C999ACF}"/>
    <cellStyle name="40% - Dekorfärg6 13 5" xfId="14329" xr:uid="{5D09DB54-8DE9-4EA0-9F5F-01A3DAF77227}"/>
    <cellStyle name="40% - Dekorfärg6 13 5 2" xfId="14330" xr:uid="{29E9003A-79EF-4D4D-92C1-2F035EF53F37}"/>
    <cellStyle name="40% - Dekorfärg6 13 5 3" xfId="14331" xr:uid="{6683E52A-E5DA-41C0-A901-70773AADA497}"/>
    <cellStyle name="40% - Dekorfärg6 13 5_AAL 2014-06" xfId="45348" xr:uid="{02382D6A-FC01-4197-856E-3EDFCDD814D9}"/>
    <cellStyle name="40% - Dekorfärg6 13 6" xfId="14332" xr:uid="{28CAC568-1CFA-4EFE-83A4-7C2FBDB85FF1}"/>
    <cellStyle name="40% - Dekorfärg6 13 6 2" xfId="14333" xr:uid="{CA4DF987-B8D8-4088-87BF-BC81ED1F6FDD}"/>
    <cellStyle name="40% - Dekorfärg6 13 6 3" xfId="14334" xr:uid="{43B1705D-9E16-4F6A-93AC-25A1984A5012}"/>
    <cellStyle name="40% - Dekorfärg6 13 6_EQL_AAL" xfId="31457" xr:uid="{E07E7CC8-A135-43E4-BE78-E7DAF0182BBE}"/>
    <cellStyle name="40% - Dekorfärg6 13 7" xfId="14335" xr:uid="{DEA6DC0F-C9EE-4EB2-BAA3-578A65B51385}"/>
    <cellStyle name="40% - Dekorfärg6 13 7 2" xfId="14336" xr:uid="{95A54630-C72C-410A-B380-AD9764018D86}"/>
    <cellStyle name="40% - Dekorfärg6 13 7 3" xfId="14337" xr:uid="{B54F6F5E-0E79-4F07-97EC-E4FEB43E3F01}"/>
    <cellStyle name="40% - Dekorfärg6 13 7_EQL_AAL" xfId="31458" xr:uid="{8CFFC774-6C9E-4E09-9473-BAFA49E67754}"/>
    <cellStyle name="40% - Dekorfärg6 13 8" xfId="14338" xr:uid="{1A28C150-4122-43BB-B9B3-BEB261FB8D17}"/>
    <cellStyle name="40% - Dekorfärg6 13 9" xfId="14339" xr:uid="{9531CEE4-9D8C-498B-A1D0-B75AB41169CA}"/>
    <cellStyle name="40% - Dekorfärg6 13_121231-130331" xfId="14340" xr:uid="{36F9EF6B-C691-4B35-B15D-4CDD1ADF22A3}"/>
    <cellStyle name="40% - Dekorfärg6 14" xfId="14341" xr:uid="{B1EBBB3D-04E3-45F3-B516-9909D9869D83}"/>
    <cellStyle name="40% - Dekorfärg6 14 10" xfId="35246" xr:uid="{CE79685D-5F52-412B-A703-469786E59633}"/>
    <cellStyle name="40% - Dekorfärg6 14 2" xfId="14342" xr:uid="{6B467334-B292-461A-A6DD-344B4ADEAA01}"/>
    <cellStyle name="40% - Dekorfärg6 14 2 2" xfId="14343" xr:uid="{10D2CA63-2824-41A2-97E7-900C552F7059}"/>
    <cellStyle name="40% - Dekorfärg6 14 2 2 2" xfId="14344" xr:uid="{8F3DD655-88B5-463E-91C5-79DCC5B0B5C5}"/>
    <cellStyle name="40% - Dekorfärg6 14 2 2_121231-130331" xfId="14345" xr:uid="{7FD43018-F239-45A6-9A1D-5A0FA6AC2236}"/>
    <cellStyle name="40% - Dekorfärg6 14 2 3" xfId="14346" xr:uid="{75D693A1-3551-4863-BF9A-6C5CA493F534}"/>
    <cellStyle name="40% - Dekorfärg6 14 2 4" xfId="32280" xr:uid="{881BC7D4-9BB7-42B2-A85B-18025A07345C}"/>
    <cellStyle name="40% - Dekorfärg6 14 2_121231-130331" xfId="14347" xr:uid="{60569F83-3C4D-44CE-914B-F3D994F90AF4}"/>
    <cellStyle name="40% - Dekorfärg6 14 3" xfId="14348" xr:uid="{B94F95B8-90BC-4F0E-B956-90051E13FE21}"/>
    <cellStyle name="40% - Dekorfärg6 14 3 2" xfId="14349" xr:uid="{3A715C63-B920-4579-BA18-7E8C612F73CE}"/>
    <cellStyle name="40% - Dekorfärg6 14 3 3" xfId="14350" xr:uid="{95C703C5-78F1-4A6B-9164-3E804CC4F51D}"/>
    <cellStyle name="40% - Dekorfärg6 14 3_121231-130331" xfId="14351" xr:uid="{8DF445E2-AA1F-4DB9-A7B3-9B3F66E282CA}"/>
    <cellStyle name="40% - Dekorfärg6 14 4" xfId="14352" xr:uid="{F4ACF627-D8C3-41B5-A508-C2D148CF805D}"/>
    <cellStyle name="40% - Dekorfärg6 14 4 2" xfId="14353" xr:uid="{A9A74EC4-1073-4A7F-96B6-A0A1CFD41431}"/>
    <cellStyle name="40% - Dekorfärg6 14 4 3" xfId="14354" xr:uid="{7EBBA6D5-35E7-485B-BBD6-BF6640C1BB00}"/>
    <cellStyle name="40% - Dekorfärg6 14 4_AAL 2014-06" xfId="45349" xr:uid="{6630C9F1-0440-45FA-B9FF-A27BC7C1F1FE}"/>
    <cellStyle name="40% - Dekorfärg6 14 5" xfId="14355" xr:uid="{F8266E9A-EFBF-40C1-8FD4-FF1355CF4327}"/>
    <cellStyle name="40% - Dekorfärg6 14 5 2" xfId="14356" xr:uid="{D33498D2-030C-48AA-A2B5-6221712CA623}"/>
    <cellStyle name="40% - Dekorfärg6 14 5 3" xfId="14357" xr:uid="{AB769E06-9865-4E21-8128-65CFE87F8FE9}"/>
    <cellStyle name="40% - Dekorfärg6 14 5_AAL 2014-06" xfId="45350" xr:uid="{AAC37060-CA75-4898-9913-472C4009CF64}"/>
    <cellStyle name="40% - Dekorfärg6 14 6" xfId="14358" xr:uid="{F0BB0147-DF11-4240-AF18-C79283BA6CF7}"/>
    <cellStyle name="40% - Dekorfärg6 14 6 2" xfId="14359" xr:uid="{F789CAFB-D8F5-4B9B-B268-9DB057CDDCAF}"/>
    <cellStyle name="40% - Dekorfärg6 14 6 3" xfId="14360" xr:uid="{728E38C4-191D-462A-B624-3C7D077DC8EA}"/>
    <cellStyle name="40% - Dekorfärg6 14 6_EQL_AAL" xfId="31459" xr:uid="{4247638F-AD8B-47DB-958D-434AFF113A90}"/>
    <cellStyle name="40% - Dekorfärg6 14 7" xfId="14361" xr:uid="{7C018532-97B0-410E-B8E9-3A8B156ACD76}"/>
    <cellStyle name="40% - Dekorfärg6 14 7 2" xfId="14362" xr:uid="{776BDCC0-62DF-4182-B579-1961A76B4ECD}"/>
    <cellStyle name="40% - Dekorfärg6 14 7 3" xfId="14363" xr:uid="{F19309C0-6BC5-49DA-8EB0-AF7F675C55D4}"/>
    <cellStyle name="40% - Dekorfärg6 14 7_EQL_AAL" xfId="31460" xr:uid="{F94EF336-4914-4A81-987E-7B209ED0A7D5}"/>
    <cellStyle name="40% - Dekorfärg6 14 8" xfId="14364" xr:uid="{384D6DBD-AC68-4E19-A66A-73B4460955EE}"/>
    <cellStyle name="40% - Dekorfärg6 14 9" xfId="14365" xr:uid="{469F9174-8F7B-4F6E-9C2B-872A7CDE5810}"/>
    <cellStyle name="40% - Dekorfärg6 14_121231-130331" xfId="14366" xr:uid="{527F39A3-FA55-4CC0-ACCB-2034FEA41B67}"/>
    <cellStyle name="40% - Dekorfärg6 15" xfId="14367" xr:uid="{2E9D7457-3434-4CAA-965A-C43FA0B55A8F}"/>
    <cellStyle name="40% - Dekorfärg6 15 10" xfId="35247" xr:uid="{6AA301CB-ED1C-4A71-A6DE-AC2AD2FB7026}"/>
    <cellStyle name="40% - Dekorfärg6 15 2" xfId="14368" xr:uid="{1C6C93E3-CAB6-46B2-A3D0-E5EA2A7A8D3D}"/>
    <cellStyle name="40% - Dekorfärg6 15 2 2" xfId="14369" xr:uid="{DABCBDF1-E9AD-4FF2-AF4D-C8931829109A}"/>
    <cellStyle name="40% - Dekorfärg6 15 2 2 2" xfId="14370" xr:uid="{B15AF4EE-CA52-405B-87D5-18DC20E58147}"/>
    <cellStyle name="40% - Dekorfärg6 15 2 2_121231-130331" xfId="14371" xr:uid="{C5530719-DED4-4225-A05A-5104F3244542}"/>
    <cellStyle name="40% - Dekorfärg6 15 2 3" xfId="14372" xr:uid="{8C8F4F15-E5C0-436E-838E-5CFD85840935}"/>
    <cellStyle name="40% - Dekorfärg6 15 2 4" xfId="32281" xr:uid="{36B66FF2-CF37-4BA9-9091-89B1863F8330}"/>
    <cellStyle name="40% - Dekorfärg6 15 2_121231-130331" xfId="14373" xr:uid="{E8E771C8-0BF9-4852-9D49-50EE1711FE3F}"/>
    <cellStyle name="40% - Dekorfärg6 15 3" xfId="14374" xr:uid="{CFD11F13-C38B-43A8-ADB8-BF92F7B812EC}"/>
    <cellStyle name="40% - Dekorfärg6 15 3 2" xfId="14375" xr:uid="{8D9E12DE-D94D-4837-9CE6-4218D2422D26}"/>
    <cellStyle name="40% - Dekorfärg6 15 3 3" xfId="14376" xr:uid="{64978FE3-63B0-450C-BFBF-1782D3BA3235}"/>
    <cellStyle name="40% - Dekorfärg6 15 3_121231-130331" xfId="14377" xr:uid="{F550D721-BF5B-40EA-8BDB-63B04CA96474}"/>
    <cellStyle name="40% - Dekorfärg6 15 4" xfId="14378" xr:uid="{1469F30B-D0DA-42D7-A815-50D7AB4AB930}"/>
    <cellStyle name="40% - Dekorfärg6 15 4 2" xfId="14379" xr:uid="{F537E95C-A18E-47D6-8499-79D67FC34AF1}"/>
    <cellStyle name="40% - Dekorfärg6 15 4 3" xfId="14380" xr:uid="{D8DDBA07-BB50-4E0F-B479-3D147FDF5F2F}"/>
    <cellStyle name="40% - Dekorfärg6 15 4_AAL 2014-06" xfId="45351" xr:uid="{61AF3E62-BD69-4864-B96C-E8F4C0149AE4}"/>
    <cellStyle name="40% - Dekorfärg6 15 5" xfId="14381" xr:uid="{F7B1992D-7C78-41B9-A49E-FF94D930740F}"/>
    <cellStyle name="40% - Dekorfärg6 15 5 2" xfId="14382" xr:uid="{64138309-716F-47C5-8CB9-84EB09D989AA}"/>
    <cellStyle name="40% - Dekorfärg6 15 5 3" xfId="14383" xr:uid="{E49861BE-EC86-41C3-B12A-C16933652C1C}"/>
    <cellStyle name="40% - Dekorfärg6 15 5_AAL 2014-06" xfId="45352" xr:uid="{26B9B4E7-5A68-4BEC-91F4-E3293EC35271}"/>
    <cellStyle name="40% - Dekorfärg6 15 6" xfId="14384" xr:uid="{0B43CDE8-B9FA-44BE-A23B-8A2B8A12D276}"/>
    <cellStyle name="40% - Dekorfärg6 15 6 2" xfId="14385" xr:uid="{704C00A2-D170-4E24-ABCE-0FD5E0A195F6}"/>
    <cellStyle name="40% - Dekorfärg6 15 6 3" xfId="14386" xr:uid="{B7399735-9A67-4F3E-ADCA-3341A4290A78}"/>
    <cellStyle name="40% - Dekorfärg6 15 6_EQL_AAL" xfId="31461" xr:uid="{939AE912-AF22-4534-9E3D-069D0D55DC0E}"/>
    <cellStyle name="40% - Dekorfärg6 15 7" xfId="14387" xr:uid="{1D92BAA8-4377-4A6B-A055-EA904F48F861}"/>
    <cellStyle name="40% - Dekorfärg6 15 7 2" xfId="14388" xr:uid="{0A8A4C0A-4959-4C55-876E-055E1995C8F3}"/>
    <cellStyle name="40% - Dekorfärg6 15 7 3" xfId="14389" xr:uid="{07047B78-6C94-4204-8AB1-80D888B41951}"/>
    <cellStyle name="40% - Dekorfärg6 15 7_EQL_AAL" xfId="31462" xr:uid="{9319FDAA-DE31-429B-8515-C9F47EDED076}"/>
    <cellStyle name="40% - Dekorfärg6 15 8" xfId="14390" xr:uid="{574E5DD5-2E8E-474D-BEEA-E7B53D37355E}"/>
    <cellStyle name="40% - Dekorfärg6 15 9" xfId="14391" xr:uid="{C22F3DCE-9727-44D7-A32F-E9B193F2DFA5}"/>
    <cellStyle name="40% - Dekorfärg6 15_121231-130331" xfId="14392" xr:uid="{72498C7E-3386-4DAA-818A-92B64BBE4085}"/>
    <cellStyle name="40% - Dekorfärg6 16" xfId="14393" xr:uid="{F0B9A801-1905-4FA0-9A29-CB97352C2C32}"/>
    <cellStyle name="40% - Dekorfärg6 16 10" xfId="35248" xr:uid="{25C20A14-B2CA-4419-9BD1-9D2A825539E6}"/>
    <cellStyle name="40% - Dekorfärg6 16 2" xfId="14394" xr:uid="{CDF06657-B019-44B2-B4DB-DEF464B82AB6}"/>
    <cellStyle name="40% - Dekorfärg6 16 2 2" xfId="14395" xr:uid="{C2078ED9-176A-4862-82C2-91F7CDF2EA1A}"/>
    <cellStyle name="40% - Dekorfärg6 16 2 2 2" xfId="14396" xr:uid="{FA2D66B4-E8BF-4769-B942-0ECA0F61348F}"/>
    <cellStyle name="40% - Dekorfärg6 16 2 2_121231-130331" xfId="14397" xr:uid="{4BCD8A3B-E757-4C1A-88E2-8EAF024BB91F}"/>
    <cellStyle name="40% - Dekorfärg6 16 2 3" xfId="14398" xr:uid="{597A5C58-F7F1-47B0-A709-EB30424CDB56}"/>
    <cellStyle name="40% - Dekorfärg6 16 2 4" xfId="32282" xr:uid="{EA85DCFA-4BCF-4FAA-AFFC-37BB7359272C}"/>
    <cellStyle name="40% - Dekorfärg6 16 2_121231-130331" xfId="14399" xr:uid="{A7C1886F-140F-47F9-AB2A-9446AFC67C1A}"/>
    <cellStyle name="40% - Dekorfärg6 16 3" xfId="14400" xr:uid="{D50DA673-B068-4351-A69F-0B17FF282B3A}"/>
    <cellStyle name="40% - Dekorfärg6 16 3 2" xfId="14401" xr:uid="{E1C4A98F-992A-41EE-965D-BAD1C027CD23}"/>
    <cellStyle name="40% - Dekorfärg6 16 3 3" xfId="14402" xr:uid="{A5401B3E-28D3-4A2C-A661-2B1278190FB9}"/>
    <cellStyle name="40% - Dekorfärg6 16 3_121231-130331" xfId="14403" xr:uid="{F41A1736-340D-484B-827F-EFA452623EA4}"/>
    <cellStyle name="40% - Dekorfärg6 16 4" xfId="14404" xr:uid="{A4F692F2-B19B-43F5-BEB5-6FE7AD78AF8F}"/>
    <cellStyle name="40% - Dekorfärg6 16 4 2" xfId="14405" xr:uid="{40E3DC45-EB86-4328-99E3-B6AB28125F41}"/>
    <cellStyle name="40% - Dekorfärg6 16 4 3" xfId="14406" xr:uid="{2D1EC010-301C-4C50-A5B7-932BF4A05DE7}"/>
    <cellStyle name="40% - Dekorfärg6 16 4_AAL 2014-06" xfId="45353" xr:uid="{F301D79C-7227-4D33-B015-AF074D1DC33D}"/>
    <cellStyle name="40% - Dekorfärg6 16 5" xfId="14407" xr:uid="{58984378-5BB9-4A80-9E09-2A78056FF4D3}"/>
    <cellStyle name="40% - Dekorfärg6 16 5 2" xfId="14408" xr:uid="{12CF26CD-FE11-4353-952A-ADA751955C7D}"/>
    <cellStyle name="40% - Dekorfärg6 16 5 3" xfId="14409" xr:uid="{D1EF04AF-5D71-45A4-89F2-683E0C63B9E4}"/>
    <cellStyle name="40% - Dekorfärg6 16 5_AAL 2014-06" xfId="45354" xr:uid="{890327EF-597E-4B46-97A2-DF38DFFC2B5B}"/>
    <cellStyle name="40% - Dekorfärg6 16 6" xfId="14410" xr:uid="{4B8895EF-6E08-4E64-9D15-31B0DF0FB121}"/>
    <cellStyle name="40% - Dekorfärg6 16 6 2" xfId="14411" xr:uid="{BFBB2F41-DDB8-4588-886D-9ED5EC7BA23E}"/>
    <cellStyle name="40% - Dekorfärg6 16 6 3" xfId="14412" xr:uid="{AB20FF45-9E5B-4F15-B43B-AC213ED93B13}"/>
    <cellStyle name="40% - Dekorfärg6 16 6_EQL_AAL" xfId="31463" xr:uid="{AB4E01C0-0D18-49CC-854A-E005781070CC}"/>
    <cellStyle name="40% - Dekorfärg6 16 7" xfId="14413" xr:uid="{50D5D781-C668-4363-90A3-CEA068E052B0}"/>
    <cellStyle name="40% - Dekorfärg6 16 7 2" xfId="14414" xr:uid="{BE0E2021-BB5B-4556-98EE-9EB20E031DBE}"/>
    <cellStyle name="40% - Dekorfärg6 16 7 3" xfId="14415" xr:uid="{C1752835-401C-4903-95E4-DCB08803A165}"/>
    <cellStyle name="40% - Dekorfärg6 16 7_EQL_AAL" xfId="31464" xr:uid="{36D51BFE-27E8-43FF-9B7F-ACBEB26A0690}"/>
    <cellStyle name="40% - Dekorfärg6 16 8" xfId="14416" xr:uid="{27116D0B-AF68-4645-BA1B-C47DCA8041B8}"/>
    <cellStyle name="40% - Dekorfärg6 16 9" xfId="14417" xr:uid="{64B1151B-4AC0-47B7-A351-2DC10ACB64E6}"/>
    <cellStyle name="40% - Dekorfärg6 16_121231-130331" xfId="14418" xr:uid="{3F59E379-D54A-49D8-9958-F7A7C350FEC2}"/>
    <cellStyle name="40% - Dekorfärg6 17" xfId="14419" xr:uid="{88685258-4A21-4C9A-910B-EFF820EC380C}"/>
    <cellStyle name="40% - Dekorfärg6 17 10" xfId="35249" xr:uid="{10B648E0-CCE9-4F73-B090-D58BF7EC3408}"/>
    <cellStyle name="40% - Dekorfärg6 17 2" xfId="14420" xr:uid="{2DE1F463-69D0-44CF-AD6B-C0B1861935F0}"/>
    <cellStyle name="40% - Dekorfärg6 17 2 2" xfId="14421" xr:uid="{EE73F655-FC24-441F-97AF-F31A8DC1C360}"/>
    <cellStyle name="40% - Dekorfärg6 17 2 2 2" xfId="14422" xr:uid="{4AA507BD-2AEA-456F-8EF6-4517178F23CA}"/>
    <cellStyle name="40% - Dekorfärg6 17 2 2_121231-130331" xfId="14423" xr:uid="{90A533EC-E5B0-4E0A-B8C8-DBF086A93FFF}"/>
    <cellStyle name="40% - Dekorfärg6 17 2 3" xfId="14424" xr:uid="{F6D1BB43-E75E-432C-B6BC-04BCEE881F52}"/>
    <cellStyle name="40% - Dekorfärg6 17 2 4" xfId="32283" xr:uid="{9F445719-9B6D-4694-A818-576B5CE0410B}"/>
    <cellStyle name="40% - Dekorfärg6 17 2_121231-130331" xfId="14425" xr:uid="{333F9E97-D02B-4FB9-9E6A-640628435739}"/>
    <cellStyle name="40% - Dekorfärg6 17 3" xfId="14426" xr:uid="{78044C6F-DE65-43A3-8C98-FED743699F50}"/>
    <cellStyle name="40% - Dekorfärg6 17 3 2" xfId="14427" xr:uid="{A6C85B63-437C-4FF6-9C88-108A7FF0125E}"/>
    <cellStyle name="40% - Dekorfärg6 17 3 3" xfId="14428" xr:uid="{0299B6E5-2F7A-4F0A-9AF2-14FAF7E7C6BF}"/>
    <cellStyle name="40% - Dekorfärg6 17 3_121231-130331" xfId="14429" xr:uid="{C3477F15-5421-4661-90FA-F805C8BC0B0E}"/>
    <cellStyle name="40% - Dekorfärg6 17 4" xfId="14430" xr:uid="{0EDF56B3-A92A-4422-A92F-7981066E072B}"/>
    <cellStyle name="40% - Dekorfärg6 17 4 2" xfId="14431" xr:uid="{3031B1F0-57AB-471A-A82A-C982E9757E2E}"/>
    <cellStyle name="40% - Dekorfärg6 17 4 3" xfId="14432" xr:uid="{A96519CA-19C7-49AA-8625-62F38388F4FD}"/>
    <cellStyle name="40% - Dekorfärg6 17 4_AAL 2014-06" xfId="45355" xr:uid="{4603CFDA-AFC0-4A6C-AA86-00B3023BE91B}"/>
    <cellStyle name="40% - Dekorfärg6 17 5" xfId="14433" xr:uid="{0ACC9AC1-0326-4674-A7CA-96A50289238A}"/>
    <cellStyle name="40% - Dekorfärg6 17 5 2" xfId="14434" xr:uid="{7E90A694-1F23-41F1-B1D4-EED2F2824814}"/>
    <cellStyle name="40% - Dekorfärg6 17 5 3" xfId="14435" xr:uid="{4E1E2549-E0EE-49D2-909E-5F84863377C3}"/>
    <cellStyle name="40% - Dekorfärg6 17 5_AAL 2014-06" xfId="45356" xr:uid="{0D266AAA-4EA5-41D1-97CF-8CC6AF233218}"/>
    <cellStyle name="40% - Dekorfärg6 17 6" xfId="14436" xr:uid="{FA4E66D1-5044-4138-B666-4077E49E0F76}"/>
    <cellStyle name="40% - Dekorfärg6 17 6 2" xfId="14437" xr:uid="{9EB39A84-1F08-4BA0-AE7A-A04BDE398775}"/>
    <cellStyle name="40% - Dekorfärg6 17 6 3" xfId="14438" xr:uid="{DF6CBADB-9CFA-4D0E-937C-07B1B4AAE8D7}"/>
    <cellStyle name="40% - Dekorfärg6 17 6_EQL_AAL" xfId="31465" xr:uid="{FB5FF303-CA2E-448C-9813-3C70503F2B78}"/>
    <cellStyle name="40% - Dekorfärg6 17 7" xfId="14439" xr:uid="{53B33ED1-6C85-4E76-BAFB-75839547D81D}"/>
    <cellStyle name="40% - Dekorfärg6 17 7 2" xfId="14440" xr:uid="{2FA90F59-599F-4BDE-A791-AB4EE5A83D10}"/>
    <cellStyle name="40% - Dekorfärg6 17 7 3" xfId="14441" xr:uid="{12375AA7-A511-4157-A81C-7F915CDF790C}"/>
    <cellStyle name="40% - Dekorfärg6 17 7_EQL_AAL" xfId="31466" xr:uid="{61ED28C5-DA50-488A-8A74-9665CC7BA810}"/>
    <cellStyle name="40% - Dekorfärg6 17 8" xfId="14442" xr:uid="{7245A004-0A17-4E0C-9010-B9B816695740}"/>
    <cellStyle name="40% - Dekorfärg6 17 9" xfId="14443" xr:uid="{87222384-DB61-4A01-8314-A29E3712A43C}"/>
    <cellStyle name="40% - Dekorfärg6 17_121231-130331" xfId="14444" xr:uid="{E7C2E27B-F482-4E93-8A92-82511342A831}"/>
    <cellStyle name="40% - Dekorfärg6 18" xfId="14445" xr:uid="{8C30A8C9-96D9-40DF-A4C6-E35E861547B7}"/>
    <cellStyle name="40% - Dekorfärg6 18 10" xfId="35250" xr:uid="{DBBB7DDE-3397-4C28-8579-EBF356D9176C}"/>
    <cellStyle name="40% - Dekorfärg6 18 2" xfId="14446" xr:uid="{FD4DB745-BFF8-4D52-A4A8-819ED96E673C}"/>
    <cellStyle name="40% - Dekorfärg6 18 2 2" xfId="14447" xr:uid="{8F9ABF54-B1F6-4F85-BEB9-6B1F64F11A06}"/>
    <cellStyle name="40% - Dekorfärg6 18 2 2 2" xfId="14448" xr:uid="{A7A5FC54-E7DD-4E4D-8393-533DCE1D0A0F}"/>
    <cellStyle name="40% - Dekorfärg6 18 2 2_121231-130331" xfId="14449" xr:uid="{9F9E11D7-E2C2-4B86-A29E-60E90ABCF6F4}"/>
    <cellStyle name="40% - Dekorfärg6 18 2 3" xfId="14450" xr:uid="{5B0EF5A3-85FD-4D95-A618-70A3C9459CE8}"/>
    <cellStyle name="40% - Dekorfärg6 18 2 4" xfId="32284" xr:uid="{0CCDBBD9-EAD1-4876-8130-13857B543AAA}"/>
    <cellStyle name="40% - Dekorfärg6 18 2_121231-130331" xfId="14451" xr:uid="{41B3E46E-9013-4492-95B5-A2E716D547EE}"/>
    <cellStyle name="40% - Dekorfärg6 18 3" xfId="14452" xr:uid="{675E76F4-784F-4A5A-B91F-B9B5C8614CA6}"/>
    <cellStyle name="40% - Dekorfärg6 18 3 2" xfId="14453" xr:uid="{171EF72B-2964-4ECF-8DE2-D85B839FF5C4}"/>
    <cellStyle name="40% - Dekorfärg6 18 3 3" xfId="14454" xr:uid="{651DE787-ED47-435B-A007-489ACBF45699}"/>
    <cellStyle name="40% - Dekorfärg6 18 3_121231-130331" xfId="14455" xr:uid="{7085187F-47F5-439B-AA24-53D28A75BD17}"/>
    <cellStyle name="40% - Dekorfärg6 18 4" xfId="14456" xr:uid="{9674147D-6377-4EDC-9EAE-964C25AF2DDF}"/>
    <cellStyle name="40% - Dekorfärg6 18 4 2" xfId="14457" xr:uid="{ABFE030B-E580-47E6-BA59-563D74F4A667}"/>
    <cellStyle name="40% - Dekorfärg6 18 4 3" xfId="14458" xr:uid="{5CC71CB6-0864-493A-8471-282852E7F286}"/>
    <cellStyle name="40% - Dekorfärg6 18 4_AAL 2014-06" xfId="45357" xr:uid="{666A686A-B126-445F-888F-D48225DE98AF}"/>
    <cellStyle name="40% - Dekorfärg6 18 5" xfId="14459" xr:uid="{2DEC9EEB-82B1-473C-9146-EEF8241270C8}"/>
    <cellStyle name="40% - Dekorfärg6 18 5 2" xfId="14460" xr:uid="{00C65FE9-D866-4FE6-914F-5509A0AB1FDA}"/>
    <cellStyle name="40% - Dekorfärg6 18 5 3" xfId="14461" xr:uid="{C17C9BBD-BB79-471D-88FA-34D77A9173F8}"/>
    <cellStyle name="40% - Dekorfärg6 18 5_AAL 2014-06" xfId="45358" xr:uid="{F0B3FE7B-3D2C-43C5-AD0D-4E199062568E}"/>
    <cellStyle name="40% - Dekorfärg6 18 6" xfId="14462" xr:uid="{41A98479-A032-4E57-8E44-C4D9EDCDE974}"/>
    <cellStyle name="40% - Dekorfärg6 18 6 2" xfId="14463" xr:uid="{8EABE60A-D3BE-4BB4-A604-B31A6CB13DFC}"/>
    <cellStyle name="40% - Dekorfärg6 18 6 3" xfId="14464" xr:uid="{538DF717-ECEA-42B7-8B4C-01733EE281A6}"/>
    <cellStyle name="40% - Dekorfärg6 18 6_EQL_AAL" xfId="31467" xr:uid="{22253FE6-AA06-4B78-BB1A-6D128E38C1E4}"/>
    <cellStyle name="40% - Dekorfärg6 18 7" xfId="14465" xr:uid="{0056017F-459F-4C94-9B12-BB8C741FABF2}"/>
    <cellStyle name="40% - Dekorfärg6 18 7 2" xfId="14466" xr:uid="{5229395D-54E0-4DF8-A536-0EE44D8843D1}"/>
    <cellStyle name="40% - Dekorfärg6 18 7 3" xfId="14467" xr:uid="{E56B2FDE-86C5-4238-AED6-DF0D5ECA0BBA}"/>
    <cellStyle name="40% - Dekorfärg6 18 7_EQL_AAL" xfId="31468" xr:uid="{8E7A5D12-EF3E-4078-84D7-8852A0910422}"/>
    <cellStyle name="40% - Dekorfärg6 18 8" xfId="14468" xr:uid="{CB68D66C-622E-4050-8347-02B182AE9B30}"/>
    <cellStyle name="40% - Dekorfärg6 18 9" xfId="14469" xr:uid="{0FEB08C0-4FFD-4212-9505-BE28962A9968}"/>
    <cellStyle name="40% - Dekorfärg6 18_121231-130331" xfId="14470" xr:uid="{D8DE0FBD-2396-451D-BD61-DDF8C061B009}"/>
    <cellStyle name="40% - Dekorfärg6 19" xfId="14471" xr:uid="{1C9FF212-5045-4F76-9539-D759E358D53B}"/>
    <cellStyle name="40% - Dekorfärg6 19 10" xfId="35251" xr:uid="{8806063D-8DDA-4AE5-BB0A-5CC4C61ACF70}"/>
    <cellStyle name="40% - Dekorfärg6 19 2" xfId="14472" xr:uid="{E440ADEA-3C07-43E1-A6CC-47D37CC3EB40}"/>
    <cellStyle name="40% - Dekorfärg6 19 2 2" xfId="14473" xr:uid="{9A8547A2-5C19-4F74-9CB6-56AF147A0036}"/>
    <cellStyle name="40% - Dekorfärg6 19 2 2 2" xfId="14474" xr:uid="{2A3AE900-FAE5-4FB4-A4AA-9524FD3690D0}"/>
    <cellStyle name="40% - Dekorfärg6 19 2 2_121231-130331" xfId="14475" xr:uid="{5E1C28B6-914F-4E00-9839-47863C5BA19F}"/>
    <cellStyle name="40% - Dekorfärg6 19 2 3" xfId="14476" xr:uid="{976BFF61-9714-43C5-98C2-B34D249925D0}"/>
    <cellStyle name="40% - Dekorfärg6 19 2 4" xfId="32285" xr:uid="{710ADD06-D533-4E25-8824-DBDD417CD1BD}"/>
    <cellStyle name="40% - Dekorfärg6 19 2_121231-130331" xfId="14477" xr:uid="{E75ED73F-76BE-4D8B-B583-FD7E623881DA}"/>
    <cellStyle name="40% - Dekorfärg6 19 3" xfId="14478" xr:uid="{0DF885C1-9C06-49A9-9191-A991D81A2107}"/>
    <cellStyle name="40% - Dekorfärg6 19 3 2" xfId="14479" xr:uid="{1A1BC15B-7C10-4858-B934-F9C6172418A4}"/>
    <cellStyle name="40% - Dekorfärg6 19 3 3" xfId="14480" xr:uid="{5FEB9DE3-D107-414B-9A71-16BA24E1C6CC}"/>
    <cellStyle name="40% - Dekorfärg6 19 3_121231-130331" xfId="14481" xr:uid="{CF42EFD2-13A8-45B1-8A9D-6A87519F5D7F}"/>
    <cellStyle name="40% - Dekorfärg6 19 4" xfId="14482" xr:uid="{D511C8A3-34D9-4662-A20D-8E300883E4C0}"/>
    <cellStyle name="40% - Dekorfärg6 19 4 2" xfId="14483" xr:uid="{876518BB-0295-48F3-8DE6-618598461955}"/>
    <cellStyle name="40% - Dekorfärg6 19 4 3" xfId="14484" xr:uid="{2B458E4D-6AC0-462F-9302-716A58F7A240}"/>
    <cellStyle name="40% - Dekorfärg6 19 4_AAL 2014-06" xfId="45359" xr:uid="{69CBA543-C002-49A3-9E91-3D19C10A920C}"/>
    <cellStyle name="40% - Dekorfärg6 19 5" xfId="14485" xr:uid="{1036B1CD-E78E-4569-959A-F1A1A7A98EBF}"/>
    <cellStyle name="40% - Dekorfärg6 19 5 2" xfId="14486" xr:uid="{CBD30541-BA2A-49C1-98EE-FAA8CAD032C3}"/>
    <cellStyle name="40% - Dekorfärg6 19 5 3" xfId="14487" xr:uid="{6DF63446-0169-4FEF-8B6A-57B1F84BD851}"/>
    <cellStyle name="40% - Dekorfärg6 19 5_AAL 2014-06" xfId="45360" xr:uid="{46DB6141-0039-4DDB-A476-D52740773C01}"/>
    <cellStyle name="40% - Dekorfärg6 19 6" xfId="14488" xr:uid="{F7FA35A2-43D6-4F43-9B9B-1B536DC0BAAB}"/>
    <cellStyle name="40% - Dekorfärg6 19 6 2" xfId="14489" xr:uid="{96292953-C1FB-4945-8D97-5F38019749E5}"/>
    <cellStyle name="40% - Dekorfärg6 19 6 3" xfId="14490" xr:uid="{7DE47695-29CA-49DC-8DDB-D05B46DFADDF}"/>
    <cellStyle name="40% - Dekorfärg6 19 6_EQL_AAL" xfId="31469" xr:uid="{0E2FF925-99D6-4B96-BFDF-469B49DD2A9D}"/>
    <cellStyle name="40% - Dekorfärg6 19 7" xfId="14491" xr:uid="{A5E564FD-21C3-4919-B79C-544D88E666E0}"/>
    <cellStyle name="40% - Dekorfärg6 19 7 2" xfId="14492" xr:uid="{4B149BE4-CF17-4CAA-A5BA-CDE63E4531E0}"/>
    <cellStyle name="40% - Dekorfärg6 19 7 3" xfId="14493" xr:uid="{12BB2D28-BD4A-4052-A4EA-4C2ABA9B9F84}"/>
    <cellStyle name="40% - Dekorfärg6 19 7_EQL_AAL" xfId="31470" xr:uid="{7632C698-13C3-4275-A865-FB1A5030333D}"/>
    <cellStyle name="40% - Dekorfärg6 19 8" xfId="14494" xr:uid="{0CB712F3-E3E7-422C-BA24-9D46781DB565}"/>
    <cellStyle name="40% - Dekorfärg6 19 9" xfId="14495" xr:uid="{48976A0E-84CC-4331-964A-043A5EE51B50}"/>
    <cellStyle name="40% - Dekorfärg6 19_121231-130331" xfId="14496" xr:uid="{80CDA608-5562-456E-96DC-A6F23F542E2C}"/>
    <cellStyle name="40% - Dekorfärg6 2" xfId="100" xr:uid="{987EEBC4-B0C6-4E34-97A2-0F4FC1415B55}"/>
    <cellStyle name="40% - Dekorfärg6 2 10" xfId="35252" xr:uid="{B4C40A5A-94B0-49BC-A243-4F960D8FB188}"/>
    <cellStyle name="40% - Dekorfärg6 2 11" xfId="44684" xr:uid="{8D2078BC-B825-4165-8A50-DA9FC603D0EC}"/>
    <cellStyle name="40% - Dekorfärg6 2 2" xfId="14497" xr:uid="{726C60AF-5727-4DE4-9F54-E6B24AEE44F8}"/>
    <cellStyle name="40% - Dekorfärg6 2 2 2" xfId="14498" xr:uid="{FB579608-DB73-4AD4-9D16-793CF856C096}"/>
    <cellStyle name="40% - Dekorfärg6 2 2 2 2" xfId="14499" xr:uid="{743DE4CA-3872-42A8-8362-26AD5D9D7CFD}"/>
    <cellStyle name="40% - Dekorfärg6 2 2 2 3" xfId="32286" xr:uid="{0591D72A-5857-4575-94AB-50D2C7BB1DC6}"/>
    <cellStyle name="40% - Dekorfärg6 2 2 2_121231-130331" xfId="14500" xr:uid="{580988D9-F770-4DB2-8913-A01BD55F85D5}"/>
    <cellStyle name="40% - Dekorfärg6 2 2 3" xfId="14501" xr:uid="{3DF1AA1E-5A03-4BB8-83DE-4D49760DDA0D}"/>
    <cellStyle name="40% - Dekorfärg6 2 2 3 2" xfId="14502" xr:uid="{D3D433EC-9DE5-413A-ABD7-7A7F31C272FC}"/>
    <cellStyle name="40% - Dekorfärg6 2 2 3_121231-130331" xfId="14503" xr:uid="{A86802F3-B84D-4AA9-B956-D930A6F47B11}"/>
    <cellStyle name="40% - Dekorfärg6 2 2 4" xfId="14504" xr:uid="{D79CE48B-BE04-4C2C-B785-7972F1ADC083}"/>
    <cellStyle name="40% - Dekorfärg6 2 2 5" xfId="14505" xr:uid="{EE34F036-5F0E-4325-9FB4-345177CD4EA4}"/>
    <cellStyle name="40% - Dekorfärg6 2 2 6" xfId="32287" xr:uid="{083095BE-F834-4EFD-A7AA-AA3A0F981CCA}"/>
    <cellStyle name="40% - Dekorfärg6 2 2 6 2" xfId="32288" xr:uid="{C9D5C295-E338-471A-BCD2-7D47FC1F3EF7}"/>
    <cellStyle name="40% - Dekorfärg6 2 2 7" xfId="35253" xr:uid="{EBAA7972-11E2-4FC8-9624-FC85429087A8}"/>
    <cellStyle name="40% - Dekorfärg6 2 2 8" xfId="39384" xr:uid="{EC86C9FB-94E7-4F71-92E4-28559F3F5E01}"/>
    <cellStyle name="40% - Dekorfärg6 2 2_121231-130331" xfId="14506" xr:uid="{03B95E21-FC5A-486C-86BA-4AA8FBE51F05}"/>
    <cellStyle name="40% - Dekorfärg6 2 3" xfId="14507" xr:uid="{6F918013-63C5-4271-B1DC-E4D9E075D208}"/>
    <cellStyle name="40% - Dekorfärg6 2 3 2" xfId="14508" xr:uid="{1184C283-A06D-4600-AAA3-BED37D5E7042}"/>
    <cellStyle name="40% - Dekorfärg6 2 3 2 2" xfId="14509" xr:uid="{128E32FE-DEEA-4E74-8493-F773D469D350}"/>
    <cellStyle name="40% - Dekorfärg6 2 3 2 3" xfId="32289" xr:uid="{6486C10E-B454-409F-BF21-D80A05FD0EEB}"/>
    <cellStyle name="40% - Dekorfärg6 2 3 2_121231-130331" xfId="14510" xr:uid="{A6C97BA1-B094-4EC8-AEAA-CE7E490800FB}"/>
    <cellStyle name="40% - Dekorfärg6 2 3 3" xfId="14511" xr:uid="{824B36BA-1F9D-4178-A6C1-0C50E9B09BCF}"/>
    <cellStyle name="40% - Dekorfärg6 2 3 3 2" xfId="14512" xr:uid="{6BEFBFB9-FF04-48CF-AF51-1FB04514F74E}"/>
    <cellStyle name="40% - Dekorfärg6 2 3 3_121231-130331" xfId="14513" xr:uid="{4ED5556A-7BD5-49AC-B1BB-F518EA1781B2}"/>
    <cellStyle name="40% - Dekorfärg6 2 3 4" xfId="14514" xr:uid="{F5B76DA6-CCCD-431C-BA48-979CE19039F1}"/>
    <cellStyle name="40% - Dekorfärg6 2 3 5" xfId="14515" xr:uid="{A786A7EE-3BC4-4FAB-8F4E-FE53726C2A0C}"/>
    <cellStyle name="40% - Dekorfärg6 2 3 6" xfId="32290" xr:uid="{7ECAD954-EBB3-4887-BA96-88F97E69EAB7}"/>
    <cellStyle name="40% - Dekorfärg6 2 3 7" xfId="35254" xr:uid="{8DD3117B-3A72-4A2B-8C5C-D2806104D0EF}"/>
    <cellStyle name="40% - Dekorfärg6 2 3 8" xfId="39383" xr:uid="{D15DA476-B571-4697-AA55-555158F7DF9E}"/>
    <cellStyle name="40% - Dekorfärg6 2 3_121231-130331" xfId="14516" xr:uid="{136E35B3-7D22-4A3A-883C-1AF53EA164BA}"/>
    <cellStyle name="40% - Dekorfärg6 2 4" xfId="14517" xr:uid="{6DFC4726-808F-4457-AF67-590909DEF787}"/>
    <cellStyle name="40% - Dekorfärg6 2 4 2" xfId="14518" xr:uid="{8B4B1D01-C2D6-4696-ABBD-B0E378305B77}"/>
    <cellStyle name="40% - Dekorfärg6 2 4 2 2" xfId="14519" xr:uid="{2EA183BC-8889-41B5-8F19-E0CB295ECCC2}"/>
    <cellStyle name="40% - Dekorfärg6 2 4 2_121231-130331" xfId="14520" xr:uid="{6FCA1FBD-F2AB-4449-B531-24F1285966B8}"/>
    <cellStyle name="40% - Dekorfärg6 2 4 3" xfId="14521" xr:uid="{C8DFDD92-24CA-4DC5-8DD4-594F118351BB}"/>
    <cellStyle name="40% - Dekorfärg6 2 4 4" xfId="14522" xr:uid="{69B62A2F-7A04-4267-9BF9-5256D4771BAA}"/>
    <cellStyle name="40% - Dekorfärg6 2 4 5" xfId="32291" xr:uid="{4A137E11-AE84-46B8-AAF6-CC7A0911DB6A}"/>
    <cellStyle name="40% - Dekorfärg6 2 4_121231-130331" xfId="14523" xr:uid="{5526E4FB-9E0B-4A17-A501-93A743A5434B}"/>
    <cellStyle name="40% - Dekorfärg6 2 5" xfId="14524" xr:uid="{D8A832A3-3BC5-4313-A411-11DA606DEF39}"/>
    <cellStyle name="40% - Dekorfärg6 2 5 2" xfId="14525" xr:uid="{0F83AF7B-0DBC-49F0-9616-8A62D51F934C}"/>
    <cellStyle name="40% - Dekorfärg6 2 5 3" xfId="14526" xr:uid="{39D45040-421E-4C0E-805E-287870E7AA33}"/>
    <cellStyle name="40% - Dekorfärg6 2 5_121231-130331" xfId="14527" xr:uid="{92481E80-52CF-496F-AFBD-6F3BF472F29F}"/>
    <cellStyle name="40% - Dekorfärg6 2 6" xfId="14528" xr:uid="{47200AD4-7074-4C0E-9984-8E3A10D866A3}"/>
    <cellStyle name="40% - Dekorfärg6 2 6 2" xfId="14529" xr:uid="{76D33B1D-DAF1-478B-AB7E-21A9D7847459}"/>
    <cellStyle name="40% - Dekorfärg6 2 6 3" xfId="14530" xr:uid="{2836FDCA-D45E-4723-9225-E60BA513C7E5}"/>
    <cellStyle name="40% - Dekorfärg6 2 6_AAL 2014-06" xfId="45361" xr:uid="{CD18B9B3-E378-4F1B-99C4-F04B72721830}"/>
    <cellStyle name="40% - Dekorfärg6 2 7" xfId="14531" xr:uid="{05E650CF-16B7-49CE-A976-E6517F1CF785}"/>
    <cellStyle name="40% - Dekorfärg6 2 7 2" xfId="14532" xr:uid="{56092DC2-15D4-4B88-89E2-1031C78B71C6}"/>
    <cellStyle name="40% - Dekorfärg6 2 7 3" xfId="14533" xr:uid="{D91A84F3-6887-4C27-B8E0-987EA53FE57D}"/>
    <cellStyle name="40% - Dekorfärg6 2 7_AAL 2014-06" xfId="45362" xr:uid="{186692C4-EA9A-4CF8-BED3-CBEB9B4DF8A1}"/>
    <cellStyle name="40% - Dekorfärg6 2 8" xfId="14534" xr:uid="{A9302A71-88ED-4A04-8899-CFB0E43D84BC}"/>
    <cellStyle name="40% - Dekorfärg6 2 8 2" xfId="32292" xr:uid="{E007A2BC-E9A5-4A0C-8F11-4C20379E34C0}"/>
    <cellStyle name="40% - Dekorfärg6 2 9" xfId="14535" xr:uid="{F7AE00B9-28EB-47C6-B3A4-7D031267864E}"/>
    <cellStyle name="40% - Dekorfärg6 2_121231-130331" xfId="14536" xr:uid="{286EDCE5-E01D-4DED-A893-16521534E582}"/>
    <cellStyle name="40% - Dekorfärg6 20" xfId="14537" xr:uid="{ECDF8AFA-D6D7-4BDF-82EC-9E6CE0C4FDCD}"/>
    <cellStyle name="40% - Dekorfärg6 20 10" xfId="35255" xr:uid="{4544962B-1A6B-4854-9EA0-53C1A2FB9DE9}"/>
    <cellStyle name="40% - Dekorfärg6 20 2" xfId="14538" xr:uid="{33D9FC61-7726-4C50-9FFD-BBB7FF216966}"/>
    <cellStyle name="40% - Dekorfärg6 20 2 2" xfId="14539" xr:uid="{E3EFC421-31E0-48BB-9882-BF4F92872F75}"/>
    <cellStyle name="40% - Dekorfärg6 20 2 2 2" xfId="14540" xr:uid="{8FD131E3-F450-4F07-B258-B977628F5920}"/>
    <cellStyle name="40% - Dekorfärg6 20 2 2_121231-130331" xfId="14541" xr:uid="{E8406586-D5E2-442E-9210-E12DDDC0CF9D}"/>
    <cellStyle name="40% - Dekorfärg6 20 2 3" xfId="14542" xr:uid="{4D1C4E7A-6D5F-4D6B-BDD9-C13C760641B2}"/>
    <cellStyle name="40% - Dekorfärg6 20 2 4" xfId="32293" xr:uid="{41D4F7CD-42C4-449B-ABD3-18C6A39F7BA7}"/>
    <cellStyle name="40% - Dekorfärg6 20 2_121231-130331" xfId="14543" xr:uid="{7CFC3ABA-D11F-47D5-B840-C3DA9F0B57F3}"/>
    <cellStyle name="40% - Dekorfärg6 20 3" xfId="14544" xr:uid="{A72B03F9-1400-4AA1-B7BD-91A178F39C79}"/>
    <cellStyle name="40% - Dekorfärg6 20 3 2" xfId="14545" xr:uid="{81B867AB-7789-472F-97C9-4B2930A3439A}"/>
    <cellStyle name="40% - Dekorfärg6 20 3 3" xfId="14546" xr:uid="{BDA9976D-B39C-4C7A-BD28-5C0FBF81D6BF}"/>
    <cellStyle name="40% - Dekorfärg6 20 3_121231-130331" xfId="14547" xr:uid="{90409197-E64E-4BB9-A574-CA192FF970D7}"/>
    <cellStyle name="40% - Dekorfärg6 20 4" xfId="14548" xr:uid="{A1B78F7F-9DF2-4B34-9FBC-441D72B65372}"/>
    <cellStyle name="40% - Dekorfärg6 20 4 2" xfId="14549" xr:uid="{9F9A8275-6FAE-4B3C-8F16-55D5DDE9DF5C}"/>
    <cellStyle name="40% - Dekorfärg6 20 4 3" xfId="14550" xr:uid="{61F63A99-0D3A-4508-B155-490B310C7E6A}"/>
    <cellStyle name="40% - Dekorfärg6 20 4_AAL 2014-06" xfId="45363" xr:uid="{9E58A836-7E70-47D9-BEC9-11E88CD8C1D4}"/>
    <cellStyle name="40% - Dekorfärg6 20 5" xfId="14551" xr:uid="{8FB6360E-34A5-4D33-98E8-1DE6E28D7428}"/>
    <cellStyle name="40% - Dekorfärg6 20 5 2" xfId="14552" xr:uid="{DD8BF934-8494-43F4-AB67-5C9A8FD671C9}"/>
    <cellStyle name="40% - Dekorfärg6 20 5 3" xfId="14553" xr:uid="{50B4F8FA-1105-4B0F-8CEE-05D1CB6D3F7D}"/>
    <cellStyle name="40% - Dekorfärg6 20 5_AAL 2014-06" xfId="45364" xr:uid="{37DB1EFA-4E06-4843-9EB9-B7B69C8638C3}"/>
    <cellStyle name="40% - Dekorfärg6 20 6" xfId="14554" xr:uid="{10FEE66B-6233-4804-99C1-BC6D09C6E923}"/>
    <cellStyle name="40% - Dekorfärg6 20 6 2" xfId="14555" xr:uid="{F144D512-FB44-4E7C-9B0D-FFB8C85843FB}"/>
    <cellStyle name="40% - Dekorfärg6 20 6 3" xfId="14556" xr:uid="{61F7B17F-3E17-43DD-B972-9DEBA7CAFB75}"/>
    <cellStyle name="40% - Dekorfärg6 20 6_EQL_AAL" xfId="31471" xr:uid="{6A4C03DF-CD3B-4129-85CE-B732FBE0E094}"/>
    <cellStyle name="40% - Dekorfärg6 20 7" xfId="14557" xr:uid="{F9405244-C303-4BE4-A204-8D468B3E257C}"/>
    <cellStyle name="40% - Dekorfärg6 20 7 2" xfId="14558" xr:uid="{F3D6BEBB-8A5B-4B48-BC17-6803D7FFD7D2}"/>
    <cellStyle name="40% - Dekorfärg6 20 7 3" xfId="14559" xr:uid="{CE13E95C-9135-47AF-A62D-9BE6D48E541D}"/>
    <cellStyle name="40% - Dekorfärg6 20 7_EQL_AAL" xfId="31472" xr:uid="{B820FC49-5C9E-40C7-A929-415565B2D524}"/>
    <cellStyle name="40% - Dekorfärg6 20 8" xfId="14560" xr:uid="{19C51A15-9B3E-4B36-BE83-0DC2D2098F4F}"/>
    <cellStyle name="40% - Dekorfärg6 20 9" xfId="14561" xr:uid="{99A035C7-5D10-4D39-BE5C-F5669F7145E6}"/>
    <cellStyle name="40% - Dekorfärg6 20_121231-130331" xfId="14562" xr:uid="{BAA05C1B-F7A1-485D-8A76-8E9D1EE20D3A}"/>
    <cellStyle name="40% - Dekorfärg6 21" xfId="14563" xr:uid="{EBDCDEAF-E977-40E5-B1A7-02D6FBE00ACC}"/>
    <cellStyle name="40% - Dekorfärg6 21 10" xfId="35256" xr:uid="{B0FAF50E-453A-412B-BA1C-165C595C258F}"/>
    <cellStyle name="40% - Dekorfärg6 21 2" xfId="14564" xr:uid="{A562962E-B58D-4640-8802-2A6DBA815589}"/>
    <cellStyle name="40% - Dekorfärg6 21 2 2" xfId="14565" xr:uid="{810D6D96-6350-4608-9DB7-67593A349FB3}"/>
    <cellStyle name="40% - Dekorfärg6 21 2 2 2" xfId="14566" xr:uid="{3599791C-EE04-457F-82BF-737ABD4D49B7}"/>
    <cellStyle name="40% - Dekorfärg6 21 2 2_121231-130331" xfId="14567" xr:uid="{CB2A2007-96FC-461C-B7F3-E6BC5DC49FD3}"/>
    <cellStyle name="40% - Dekorfärg6 21 2 3" xfId="14568" xr:uid="{4F8ACE8A-973D-47D6-A2F1-E749B551B57B}"/>
    <cellStyle name="40% - Dekorfärg6 21 2 4" xfId="32294" xr:uid="{CCC34E24-C8EC-4C09-BBEE-692293D597DD}"/>
    <cellStyle name="40% - Dekorfärg6 21 2_121231-130331" xfId="14569" xr:uid="{B945317D-CB0D-4872-898D-C9BF3BA0B86C}"/>
    <cellStyle name="40% - Dekorfärg6 21 3" xfId="14570" xr:uid="{3C3115F3-0BCF-4769-9892-A86532DD7491}"/>
    <cellStyle name="40% - Dekorfärg6 21 3 2" xfId="14571" xr:uid="{9D4148DC-ED3D-4179-A29C-AAC73D2BD850}"/>
    <cellStyle name="40% - Dekorfärg6 21 3 3" xfId="14572" xr:uid="{F9B8EA3A-D2C7-4B58-8B46-B2CEB05C13FC}"/>
    <cellStyle name="40% - Dekorfärg6 21 3_121231-130331" xfId="14573" xr:uid="{10EC2985-6B11-4F6B-997F-212D0188887B}"/>
    <cellStyle name="40% - Dekorfärg6 21 4" xfId="14574" xr:uid="{2E249DE3-D878-4CB1-A410-1BF4BE23FB9A}"/>
    <cellStyle name="40% - Dekorfärg6 21 4 2" xfId="14575" xr:uid="{18CE23C5-B2A0-4227-AB46-6FC62B30D8E2}"/>
    <cellStyle name="40% - Dekorfärg6 21 4 3" xfId="14576" xr:uid="{E46C071C-8601-489E-ABF9-23339FB632BE}"/>
    <cellStyle name="40% - Dekorfärg6 21 4_AAL 2014-06" xfId="45365" xr:uid="{68E22B26-4C70-449E-AC8E-C801FF4F3955}"/>
    <cellStyle name="40% - Dekorfärg6 21 5" xfId="14577" xr:uid="{973AB044-2947-4E9F-B782-D26EF50B3481}"/>
    <cellStyle name="40% - Dekorfärg6 21 5 2" xfId="14578" xr:uid="{B73E9F21-8CA1-4D06-8DD6-1E527A2D4814}"/>
    <cellStyle name="40% - Dekorfärg6 21 5 3" xfId="14579" xr:uid="{5DEC070B-ADCE-4430-B263-3F81DB497F49}"/>
    <cellStyle name="40% - Dekorfärg6 21 5_AAL 2014-06" xfId="45366" xr:uid="{1402BFC9-D4B4-4EBC-903D-EA76C7A29444}"/>
    <cellStyle name="40% - Dekorfärg6 21 6" xfId="14580" xr:uid="{0403C033-B444-4333-90B9-315F0580C5FB}"/>
    <cellStyle name="40% - Dekorfärg6 21 6 2" xfId="14581" xr:uid="{8EA342AB-BB8D-4FEC-9C04-FBB58CAEC570}"/>
    <cellStyle name="40% - Dekorfärg6 21 6 3" xfId="14582" xr:uid="{89CD3D4E-6826-4839-AA0C-08EA025D668D}"/>
    <cellStyle name="40% - Dekorfärg6 21 6_EQL_AAL" xfId="31473" xr:uid="{9D5EB8D2-5F1D-472A-BFB7-0FFB22A0CD22}"/>
    <cellStyle name="40% - Dekorfärg6 21 7" xfId="14583" xr:uid="{96683DC5-376A-4F4B-A306-624D17380D9A}"/>
    <cellStyle name="40% - Dekorfärg6 21 7 2" xfId="14584" xr:uid="{27B37163-5985-4C9F-915E-153A8EDF92DB}"/>
    <cellStyle name="40% - Dekorfärg6 21 7 3" xfId="14585" xr:uid="{46785358-94C0-44DA-9BAD-9E3403A55223}"/>
    <cellStyle name="40% - Dekorfärg6 21 7_EQL_AAL" xfId="31474" xr:uid="{D9E3E03C-942B-4544-B205-E96F753BB5B7}"/>
    <cellStyle name="40% - Dekorfärg6 21 8" xfId="14586" xr:uid="{B82D5962-9B04-4A4C-9B0D-3643B17A7153}"/>
    <cellStyle name="40% - Dekorfärg6 21 9" xfId="14587" xr:uid="{B214BCC7-ECEB-4BF3-A497-533865754861}"/>
    <cellStyle name="40% - Dekorfärg6 21_121231-130331" xfId="14588" xr:uid="{FBE9ACA4-1EC9-4FC7-9E3B-7FF3A4415524}"/>
    <cellStyle name="40% - Dekorfärg6 22" xfId="14589" xr:uid="{8EE9D403-BFFC-4F0E-A3CD-1769FB6678B3}"/>
    <cellStyle name="40% - Dekorfärg6 22 10" xfId="35257" xr:uid="{7D66F4B3-F58B-4016-B876-3A80F25C0B6A}"/>
    <cellStyle name="40% - Dekorfärg6 22 2" xfId="14590" xr:uid="{E106B596-1129-4239-B356-305AC8165B44}"/>
    <cellStyle name="40% - Dekorfärg6 22 2 2" xfId="14591" xr:uid="{D67D050B-8B0F-4A45-A387-C8DFAEA66F1C}"/>
    <cellStyle name="40% - Dekorfärg6 22 2 2 2" xfId="14592" xr:uid="{35E55C3C-E39E-46EF-BCA6-7F51D71CB566}"/>
    <cellStyle name="40% - Dekorfärg6 22 2 2_121231-130331" xfId="14593" xr:uid="{B1504D7C-7D90-4406-A5A7-A94383C6CC2A}"/>
    <cellStyle name="40% - Dekorfärg6 22 2 3" xfId="14594" xr:uid="{8C4539CA-15FB-4124-9B86-A8AE7AFF6181}"/>
    <cellStyle name="40% - Dekorfärg6 22 2 4" xfId="32295" xr:uid="{EED5A4CD-229A-47A4-9889-A871C75FB7C4}"/>
    <cellStyle name="40% - Dekorfärg6 22 2_121231-130331" xfId="14595" xr:uid="{7DEB28E5-D4F0-460D-9A1C-6DA220CB2BE4}"/>
    <cellStyle name="40% - Dekorfärg6 22 3" xfId="14596" xr:uid="{A8E04CA2-9A22-42AD-B221-4830DDBE5239}"/>
    <cellStyle name="40% - Dekorfärg6 22 3 2" xfId="14597" xr:uid="{0D692468-182E-4336-A58B-E6C4E1E52901}"/>
    <cellStyle name="40% - Dekorfärg6 22 3 3" xfId="14598" xr:uid="{BA497637-BC1F-4B8F-B487-78210F699686}"/>
    <cellStyle name="40% - Dekorfärg6 22 3_121231-130331" xfId="14599" xr:uid="{BB9D4D28-F572-4C26-9321-C7C7C10086FE}"/>
    <cellStyle name="40% - Dekorfärg6 22 4" xfId="14600" xr:uid="{81A9AEDD-2370-4F53-9D4E-032A27BAF7AB}"/>
    <cellStyle name="40% - Dekorfärg6 22 4 2" xfId="14601" xr:uid="{1649EC73-A940-46AE-9D17-1693552CC0E1}"/>
    <cellStyle name="40% - Dekorfärg6 22 4 3" xfId="14602" xr:uid="{B3F26E28-B6F9-4F63-B8B4-B8F38CC4996C}"/>
    <cellStyle name="40% - Dekorfärg6 22 4_AAL 2014-06" xfId="45367" xr:uid="{7ECC72FD-08CB-4016-8B71-793336D2B99D}"/>
    <cellStyle name="40% - Dekorfärg6 22 5" xfId="14603" xr:uid="{ECCBBB35-F8F8-4772-A38B-37A79DAA9555}"/>
    <cellStyle name="40% - Dekorfärg6 22 5 2" xfId="14604" xr:uid="{97C748B7-D7DF-4419-8A94-814E997AC945}"/>
    <cellStyle name="40% - Dekorfärg6 22 5 3" xfId="14605" xr:uid="{4887A8CB-0410-4E67-BC9D-26C58475FD8E}"/>
    <cellStyle name="40% - Dekorfärg6 22 5_AAL 2014-06" xfId="45368" xr:uid="{8F844ECF-D60E-403F-833E-C30429CA8BE6}"/>
    <cellStyle name="40% - Dekorfärg6 22 6" xfId="14606" xr:uid="{544242A4-16A2-42E1-B8D8-9733DFE10924}"/>
    <cellStyle name="40% - Dekorfärg6 22 6 2" xfId="14607" xr:uid="{6290B2B6-412A-4585-971F-16B7B6D08BF5}"/>
    <cellStyle name="40% - Dekorfärg6 22 6 3" xfId="14608" xr:uid="{A887170D-F78B-461A-A220-D7803F6127AF}"/>
    <cellStyle name="40% - Dekorfärg6 22 6_EQL_AAL" xfId="31475" xr:uid="{9CA42DB5-4590-495C-8B01-EF4D3B8FDE35}"/>
    <cellStyle name="40% - Dekorfärg6 22 7" xfId="14609" xr:uid="{3450B087-4582-4D53-9D1D-7C8B827202BF}"/>
    <cellStyle name="40% - Dekorfärg6 22 7 2" xfId="14610" xr:uid="{625C60B5-4337-4941-8601-92ED4DD2BED6}"/>
    <cellStyle name="40% - Dekorfärg6 22 7 3" xfId="14611" xr:uid="{EA7FD5D3-1A79-498A-A379-6440CDC4961B}"/>
    <cellStyle name="40% - Dekorfärg6 22 7_EQL_AAL" xfId="31476" xr:uid="{2ADF222E-B1D4-44DD-9AC5-51496A99DB4D}"/>
    <cellStyle name="40% - Dekorfärg6 22 8" xfId="14612" xr:uid="{E70E2913-7B75-4C13-9054-40F415FDA35B}"/>
    <cellStyle name="40% - Dekorfärg6 22 9" xfId="14613" xr:uid="{3560BEB5-D7BB-4F80-A5BD-E369A1B6F322}"/>
    <cellStyle name="40% - Dekorfärg6 22_121231-130331" xfId="14614" xr:uid="{DD1E6FB1-3357-4178-9EA4-D0CB4BEE8D7B}"/>
    <cellStyle name="40% - Dekorfärg6 23" xfId="14615" xr:uid="{D39C4B4E-F916-4E78-9C65-9CE2FFF0F5D7}"/>
    <cellStyle name="40% - Dekorfärg6 23 10" xfId="14616" xr:uid="{0D482136-DF1D-4A73-9019-DDBFD2ABEDB0}"/>
    <cellStyle name="40% - Dekorfärg6 23 11" xfId="35258" xr:uid="{DFAC7F85-E187-484F-9865-585E4754D8D5}"/>
    <cellStyle name="40% - Dekorfärg6 23 2" xfId="14617" xr:uid="{F2A1AE87-CD86-4B60-A844-E58E21D85234}"/>
    <cellStyle name="40% - Dekorfärg6 23 2 2" xfId="14618" xr:uid="{4F034B0D-B747-4D5A-963F-915CB684686B}"/>
    <cellStyle name="40% - Dekorfärg6 23 2 2 2" xfId="14619" xr:uid="{CD55B800-AA87-41F9-8421-760E527314A2}"/>
    <cellStyle name="40% - Dekorfärg6 23 2 2_AAL 2014-06" xfId="45369" xr:uid="{C7FE58CC-063F-49F7-88B8-8EB17AD093D1}"/>
    <cellStyle name="40% - Dekorfärg6 23 2 3" xfId="14620" xr:uid="{1FBF9824-328F-4D16-BDBB-01F3DD27D269}"/>
    <cellStyle name="40% - Dekorfärg6 23 2 4" xfId="32296" xr:uid="{FFEE5415-F03C-4F74-A65B-1C0297BD2475}"/>
    <cellStyle name="40% - Dekorfärg6 23 2_121231-130331" xfId="14621" xr:uid="{929B6DA8-C9A7-4471-B1CC-D4DB4D2413E1}"/>
    <cellStyle name="40% - Dekorfärg6 23 3" xfId="14622" xr:uid="{39994848-0ABE-4993-8CA6-F15376226F60}"/>
    <cellStyle name="40% - Dekorfärg6 23 3 2" xfId="14623" xr:uid="{3C400B04-02A4-4CC2-8481-8A70D25979E9}"/>
    <cellStyle name="40% - Dekorfärg6 23 3 3" xfId="14624" xr:uid="{C22141F6-0677-47B0-8D56-3A6CF366EDCB}"/>
    <cellStyle name="40% - Dekorfärg6 23 3_AAL 2014-06" xfId="45370" xr:uid="{E89D6CE9-0062-4FA5-A75D-9EA89B27B636}"/>
    <cellStyle name="40% - Dekorfärg6 23 4" xfId="14625" xr:uid="{BBA1789A-6FB0-4496-8569-29F34C37AA4A}"/>
    <cellStyle name="40% - Dekorfärg6 23 4 2" xfId="14626" xr:uid="{B4E1F662-0DC2-4CBB-8694-8A6CBE71B935}"/>
    <cellStyle name="40% - Dekorfärg6 23 4 3" xfId="14627" xr:uid="{02AA4706-EAB1-4FD2-BB79-84FCECFED6AE}"/>
    <cellStyle name="40% - Dekorfärg6 23 4_AAL 2014-06" xfId="45371" xr:uid="{807C57D2-B045-4009-9209-4391BC88C200}"/>
    <cellStyle name="40% - Dekorfärg6 23 5" xfId="14628" xr:uid="{335B11A1-F320-45A0-AD7F-9D30F6D3E3D4}"/>
    <cellStyle name="40% - Dekorfärg6 23 5 2" xfId="14629" xr:uid="{00A32980-DB07-4311-A630-BF9DDB79D42F}"/>
    <cellStyle name="40% - Dekorfärg6 23 5 3" xfId="14630" xr:uid="{9750F4FD-A9F6-46F3-9081-3D26EEB345B7}"/>
    <cellStyle name="40% - Dekorfärg6 23 5_EQL_AAL" xfId="31477" xr:uid="{D1239E1E-C61D-4D89-AEBE-638F0FDDF191}"/>
    <cellStyle name="40% - Dekorfärg6 23 6" xfId="14631" xr:uid="{75523CBC-AFFF-4CE0-A4F9-B61359C4C238}"/>
    <cellStyle name="40% - Dekorfärg6 23 6 2" xfId="14632" xr:uid="{AAD1057A-0566-4CF6-8E70-AC86E0C9D2CF}"/>
    <cellStyle name="40% - Dekorfärg6 23 6 3" xfId="14633" xr:uid="{60148F9E-92D0-449D-B007-7D86AE49B460}"/>
    <cellStyle name="40% - Dekorfärg6 23 6_EQL_AAL" xfId="31478" xr:uid="{F98F25BD-ECB0-492D-AD7E-96BCF9CF4443}"/>
    <cellStyle name="40% - Dekorfärg6 23 7" xfId="14634" xr:uid="{AEFF3F22-DF8D-4628-86DE-725E863635C1}"/>
    <cellStyle name="40% - Dekorfärg6 23 7 2" xfId="14635" xr:uid="{6FEC8A50-761E-4198-8F5A-91EFA7A04D2F}"/>
    <cellStyle name="40% - Dekorfärg6 23 7 3" xfId="14636" xr:uid="{47DC2EB6-7A7E-4467-B9EA-6B4AC64FAB98}"/>
    <cellStyle name="40% - Dekorfärg6 23 7_EQL_AAL" xfId="31479" xr:uid="{92126DDE-4C5F-4E88-8AA8-D2FA0AD452D8}"/>
    <cellStyle name="40% - Dekorfärg6 23 8" xfId="14637" xr:uid="{E579DC79-8D94-4527-917F-A956E3EB56B5}"/>
    <cellStyle name="40% - Dekorfärg6 23 9" xfId="14638" xr:uid="{97867861-5FFA-47D2-A538-8AEA6C0C8F90}"/>
    <cellStyle name="40% - Dekorfärg6 23_121231-130331" xfId="14639" xr:uid="{94A17076-CA49-41B1-B83D-60F2D45BC31E}"/>
    <cellStyle name="40% - Dekorfärg6 24" xfId="14640" xr:uid="{231DF9A1-C992-4682-B6EE-7FEAF29857C5}"/>
    <cellStyle name="40% - Dekorfärg6 24 10" xfId="14641" xr:uid="{33513A1A-6637-49CA-93F3-B05842E734F1}"/>
    <cellStyle name="40% - Dekorfärg6 24 11" xfId="35259" xr:uid="{8927B419-94D2-4AC2-8096-CDDB29D4D961}"/>
    <cellStyle name="40% - Dekorfärg6 24 2" xfId="14642" xr:uid="{73925343-8DF3-44EF-9F25-FD90C0AFE0B8}"/>
    <cellStyle name="40% - Dekorfärg6 24 2 2" xfId="14643" xr:uid="{591327CB-5763-42EE-9D11-831DC06AF326}"/>
    <cellStyle name="40% - Dekorfärg6 24 2 2 2" xfId="14644" xr:uid="{12098224-81D9-42E8-A9C5-3B491ED2610F}"/>
    <cellStyle name="40% - Dekorfärg6 24 2 2_AAL 2014-06" xfId="45372" xr:uid="{07A3DFEF-89C5-4D6F-83A0-3846910F5DAE}"/>
    <cellStyle name="40% - Dekorfärg6 24 2 3" xfId="14645" xr:uid="{76334FFB-2435-4A63-A425-826070E39C8A}"/>
    <cellStyle name="40% - Dekorfärg6 24 2 4" xfId="32297" xr:uid="{A00112C6-DEA5-44F5-87A8-37DB8BC26A85}"/>
    <cellStyle name="40% - Dekorfärg6 24 2_121231-130331" xfId="14646" xr:uid="{E56F09F3-5465-4A82-AA29-D2EF6CC3D74D}"/>
    <cellStyle name="40% - Dekorfärg6 24 3" xfId="14647" xr:uid="{4E5DA5D2-6D78-4E15-957F-8ACD8668D5FB}"/>
    <cellStyle name="40% - Dekorfärg6 24 3 2" xfId="14648" xr:uid="{61CA7AB0-1EC2-4CBA-AC49-B355D7CC203F}"/>
    <cellStyle name="40% - Dekorfärg6 24 3 3" xfId="14649" xr:uid="{57B627FF-35C3-41BF-A9F3-444EB5920898}"/>
    <cellStyle name="40% - Dekorfärg6 24 3_AAL 2014-06" xfId="45373" xr:uid="{0E802FDA-70AF-47D8-AC58-C9C0D540BE25}"/>
    <cellStyle name="40% - Dekorfärg6 24 4" xfId="14650" xr:uid="{5FD019FE-BF8E-4D1F-B7B1-A3A2600DBB6F}"/>
    <cellStyle name="40% - Dekorfärg6 24 4 2" xfId="14651" xr:uid="{AD8DFD97-5798-4FFA-B086-5CEF27C3D60F}"/>
    <cellStyle name="40% - Dekorfärg6 24 4 3" xfId="14652" xr:uid="{854607B3-A8B6-4F02-A13C-3E75C560E3B4}"/>
    <cellStyle name="40% - Dekorfärg6 24 4_AAL 2014-06" xfId="45374" xr:uid="{7543FDC7-D6BF-4145-8E60-F5D655E7E5B0}"/>
    <cellStyle name="40% - Dekorfärg6 24 5" xfId="14653" xr:uid="{790D1572-C311-41CA-B3C1-BE85B7C790D1}"/>
    <cellStyle name="40% - Dekorfärg6 24 5 2" xfId="14654" xr:uid="{D32A5255-D7CA-4608-BD4B-4B81CE9AC60E}"/>
    <cellStyle name="40% - Dekorfärg6 24 5 3" xfId="14655" xr:uid="{EF14DAFC-5857-4F8C-8AF4-E906AFFE82D6}"/>
    <cellStyle name="40% - Dekorfärg6 24 5_EQL_AAL" xfId="31480" xr:uid="{BEA41374-D4A9-43AF-B5BC-88E1E185CD6D}"/>
    <cellStyle name="40% - Dekorfärg6 24 6" xfId="14656" xr:uid="{4F292DE7-3D8F-426B-A0C2-B83EDAD1F4A4}"/>
    <cellStyle name="40% - Dekorfärg6 24 6 2" xfId="14657" xr:uid="{718624AD-CE38-4049-ACEB-EBF12DFF097C}"/>
    <cellStyle name="40% - Dekorfärg6 24 6 3" xfId="14658" xr:uid="{9F04B929-4089-4895-BEC9-00ECE2FEADB4}"/>
    <cellStyle name="40% - Dekorfärg6 24 6_EQL_AAL" xfId="31481" xr:uid="{AC3F413D-E9D3-4FE1-A77A-862499AAF41A}"/>
    <cellStyle name="40% - Dekorfärg6 24 7" xfId="14659" xr:uid="{9F93D8C5-BB2D-4CE9-A556-DC9F49B869EB}"/>
    <cellStyle name="40% - Dekorfärg6 24 7 2" xfId="14660" xr:uid="{084AC172-6BDC-4789-9A93-F79BDE3F5A5F}"/>
    <cellStyle name="40% - Dekorfärg6 24 7 3" xfId="14661" xr:uid="{D8485E49-029D-481C-933D-8FB81A07D33C}"/>
    <cellStyle name="40% - Dekorfärg6 24 7_EQL_AAL" xfId="31482" xr:uid="{D6D5CCFD-E49A-4552-B1D0-B3C4C3440607}"/>
    <cellStyle name="40% - Dekorfärg6 24 8" xfId="14662" xr:uid="{42BC5E7E-23A5-4DE1-81C1-73C55DA0D135}"/>
    <cellStyle name="40% - Dekorfärg6 24 9" xfId="14663" xr:uid="{595E251F-9453-47F5-9704-891FECD32EE4}"/>
    <cellStyle name="40% - Dekorfärg6 24_121231-130331" xfId="14664" xr:uid="{91DE0575-2BD2-47DD-90DA-B5E7D6943238}"/>
    <cellStyle name="40% - Dekorfärg6 25" xfId="14665" xr:uid="{65B9D804-BDD1-4DBD-A603-B6619AE72B19}"/>
    <cellStyle name="40% - Dekorfärg6 25 10" xfId="14666" xr:uid="{396E036A-5FDE-48CE-82C5-644CEF7CE290}"/>
    <cellStyle name="40% - Dekorfärg6 25 11" xfId="35260" xr:uid="{7A0779B0-3686-4AA3-A0A7-0F328FF52B82}"/>
    <cellStyle name="40% - Dekorfärg6 25 2" xfId="14667" xr:uid="{2BFF2F25-3B25-4326-B91D-6D06B0133255}"/>
    <cellStyle name="40% - Dekorfärg6 25 2 2" xfId="14668" xr:uid="{9EAD0737-CDF0-4928-84EF-339F45550C86}"/>
    <cellStyle name="40% - Dekorfärg6 25 2 2 2" xfId="14669" xr:uid="{E6B35504-1DBC-4275-8303-E921ADB5DF1C}"/>
    <cellStyle name="40% - Dekorfärg6 25 2 2_AAL 2014-06" xfId="45375" xr:uid="{B1ACCCF7-E91C-4270-A209-AEED85E2AF85}"/>
    <cellStyle name="40% - Dekorfärg6 25 2 3" xfId="14670" xr:uid="{620E23EF-1453-4673-9B5A-D07E4D1F3A04}"/>
    <cellStyle name="40% - Dekorfärg6 25 2 4" xfId="32298" xr:uid="{74F74D88-1B5E-4C92-B9F2-7029E118A1DE}"/>
    <cellStyle name="40% - Dekorfärg6 25 2_121231-130331" xfId="14671" xr:uid="{F94939D6-A887-4899-BC18-F79FB360166E}"/>
    <cellStyle name="40% - Dekorfärg6 25 3" xfId="14672" xr:uid="{A0637AD5-CB39-40C4-B0DE-DC92A089A910}"/>
    <cellStyle name="40% - Dekorfärg6 25 3 2" xfId="14673" xr:uid="{B74C851B-1DE0-4312-96DE-048F7D4A3E8C}"/>
    <cellStyle name="40% - Dekorfärg6 25 3 3" xfId="14674" xr:uid="{94571235-F6EC-4C38-B962-FEF8CAD2A5FE}"/>
    <cellStyle name="40% - Dekorfärg6 25 3_AAL 2014-06" xfId="45376" xr:uid="{C95DC654-EF62-4C73-A893-55D74ED561F0}"/>
    <cellStyle name="40% - Dekorfärg6 25 4" xfId="14675" xr:uid="{24BF18AC-21F0-4457-BEF5-9FC08105C268}"/>
    <cellStyle name="40% - Dekorfärg6 25 4 2" xfId="14676" xr:uid="{FF3BF95A-1A90-4B16-93F6-D93A94AF670B}"/>
    <cellStyle name="40% - Dekorfärg6 25 4 3" xfId="14677" xr:uid="{A1AB1AB7-9A55-41B3-BFDA-6484F1EF0119}"/>
    <cellStyle name="40% - Dekorfärg6 25 4_AAL 2014-06" xfId="45377" xr:uid="{9AD7CFEF-D6D9-480B-84E1-92A19FD30F26}"/>
    <cellStyle name="40% - Dekorfärg6 25 5" xfId="14678" xr:uid="{8108DC46-A81A-4BA0-984A-E9B2A722334B}"/>
    <cellStyle name="40% - Dekorfärg6 25 5 2" xfId="14679" xr:uid="{E0686631-1D41-454E-8800-4215CE8EED23}"/>
    <cellStyle name="40% - Dekorfärg6 25 5 3" xfId="14680" xr:uid="{2E1540C4-8B18-421C-9086-3BE3EE450EDC}"/>
    <cellStyle name="40% - Dekorfärg6 25 5_EQL_AAL" xfId="31483" xr:uid="{9D0039D6-285C-4F78-9B4F-47911C570F83}"/>
    <cellStyle name="40% - Dekorfärg6 25 6" xfId="14681" xr:uid="{2932C802-86F9-412E-BAAE-3038E2FA7009}"/>
    <cellStyle name="40% - Dekorfärg6 25 6 2" xfId="14682" xr:uid="{CEC594C3-7B18-4EB9-A4F2-14B8A3EBD89B}"/>
    <cellStyle name="40% - Dekorfärg6 25 6 3" xfId="14683" xr:uid="{D74D2402-595F-41A8-B0F7-616F1A17600B}"/>
    <cellStyle name="40% - Dekorfärg6 25 6_EQL_AAL" xfId="31484" xr:uid="{6D02C8FE-59B1-4701-81A2-BFAADE8CD20C}"/>
    <cellStyle name="40% - Dekorfärg6 25 7" xfId="14684" xr:uid="{9A747968-E47C-440A-B6F1-0DCC8DFFD0BA}"/>
    <cellStyle name="40% - Dekorfärg6 25 7 2" xfId="14685" xr:uid="{9DE3DB39-CB65-41DB-9C0B-F2EB81FF9A89}"/>
    <cellStyle name="40% - Dekorfärg6 25 7 3" xfId="14686" xr:uid="{D0DAC649-C881-457A-A515-60F66FA3D121}"/>
    <cellStyle name="40% - Dekorfärg6 25 7_EQL_AAL" xfId="31485" xr:uid="{C9CB75FF-E7EA-40D4-96DC-5282A46082EC}"/>
    <cellStyle name="40% - Dekorfärg6 25 8" xfId="14687" xr:uid="{234C1E1E-5A70-4091-80F5-08E9254FD025}"/>
    <cellStyle name="40% - Dekorfärg6 25 9" xfId="14688" xr:uid="{0271D1B9-EBD7-4812-83B2-F0E607BB531D}"/>
    <cellStyle name="40% - Dekorfärg6 25_121231-130331" xfId="14689" xr:uid="{08798355-74F9-4BA7-A8AD-79F7DB07D765}"/>
    <cellStyle name="40% - Dekorfärg6 26" xfId="14690" xr:uid="{5DF4D191-0166-4205-BDCC-790FAD184A98}"/>
    <cellStyle name="40% - Dekorfärg6 26 2" xfId="14691" xr:uid="{36776344-399B-474E-9CA4-EA654E36DC60}"/>
    <cellStyle name="40% - Dekorfärg6 26 2 2" xfId="14692" xr:uid="{E32C7328-18AC-425F-AF0B-2EF5E25ED723}"/>
    <cellStyle name="40% - Dekorfärg6 26 2 2 2" xfId="14693" xr:uid="{7801AABE-BD23-4E8F-B9A7-67B169ADD9A5}"/>
    <cellStyle name="40% - Dekorfärg6 26 2 2_AAL 2014-06" xfId="45378" xr:uid="{785F816C-46D4-43E2-B667-CEC77218BD73}"/>
    <cellStyle name="40% - Dekorfärg6 26 2 3" xfId="14694" xr:uid="{07C8E42E-37D3-43E8-B156-265D1771BA77}"/>
    <cellStyle name="40% - Dekorfärg6 26 2_121231-130331" xfId="14695" xr:uid="{725A2A23-88F7-4F25-9A05-178ED55ECCEF}"/>
    <cellStyle name="40% - Dekorfärg6 26 3" xfId="14696" xr:uid="{BE9FCFB2-14FA-44CC-AED2-99F4897BCCC3}"/>
    <cellStyle name="40% - Dekorfärg6 26 3 2" xfId="14697" xr:uid="{69F36CB6-65F1-45A0-A9B6-643DAA7F345C}"/>
    <cellStyle name="40% - Dekorfärg6 26 3 3" xfId="14698" xr:uid="{69C47A4B-B229-4782-B154-E2A124B489FF}"/>
    <cellStyle name="40% - Dekorfärg6 26 3_AAL 2014-06" xfId="45379" xr:uid="{1B33A05F-43D2-4808-9251-2D88CE33C9B8}"/>
    <cellStyle name="40% - Dekorfärg6 26 4" xfId="14699" xr:uid="{36B2C530-9021-4792-96CA-2EDABCDD7952}"/>
    <cellStyle name="40% - Dekorfärg6 26 4 2" xfId="14700" xr:uid="{6F189EFB-99C1-4407-9B7E-E641FF840DEF}"/>
    <cellStyle name="40% - Dekorfärg6 26 4 3" xfId="14701" xr:uid="{8856F9EF-7C7C-41F0-A487-9957D6076ED7}"/>
    <cellStyle name="40% - Dekorfärg6 26 4_AAL 2014-06" xfId="45380" xr:uid="{ADD4C8C7-E787-4D91-9CDE-A911B45EB680}"/>
    <cellStyle name="40% - Dekorfärg6 26 5" xfId="14702" xr:uid="{A07FD494-2A4A-4333-81A0-C61626EFA773}"/>
    <cellStyle name="40% - Dekorfärg6 26 5 2" xfId="14703" xr:uid="{685DAEAA-E3AD-419F-860F-4F33FAF3F20D}"/>
    <cellStyle name="40% - Dekorfärg6 26 5 3" xfId="14704" xr:uid="{A73AC820-CF06-4B57-8CCC-09993B060593}"/>
    <cellStyle name="40% - Dekorfärg6 26 5_AAL 2014-06" xfId="45381" xr:uid="{1361A8E8-FEB7-488F-B403-F039023213BF}"/>
    <cellStyle name="40% - Dekorfärg6 26 6" xfId="14705" xr:uid="{70927C94-3D35-4945-AD63-BBDC7F78431F}"/>
    <cellStyle name="40% - Dekorfärg6 26 6 2" xfId="14706" xr:uid="{8DA51FB8-9812-4DDC-A415-7A41B64DF1F9}"/>
    <cellStyle name="40% - Dekorfärg6 26 6 3" xfId="14707" xr:uid="{879D4D84-7CB1-41A5-8F4D-D466C91D0FC3}"/>
    <cellStyle name="40% - Dekorfärg6 26 6_EQL_AAL" xfId="31486" xr:uid="{71DCE221-D3D7-439B-BD42-C19138867DC6}"/>
    <cellStyle name="40% - Dekorfärg6 26 7" xfId="14708" xr:uid="{5914EB7A-98C0-4B2E-9413-40CEE25874E2}"/>
    <cellStyle name="40% - Dekorfärg6 26 7 2" xfId="14709" xr:uid="{18FEDD75-BE17-4D8D-A4B5-A9087DD5EF18}"/>
    <cellStyle name="40% - Dekorfärg6 26 7 3" xfId="14710" xr:uid="{95A295E5-A4FA-4101-88CF-E42724E26867}"/>
    <cellStyle name="40% - Dekorfärg6 26 7_EQL_AAL" xfId="31487" xr:uid="{19404D57-B48C-4286-B4CF-2A146E9401C8}"/>
    <cellStyle name="40% - Dekorfärg6 26 8" xfId="14711" xr:uid="{1117D0E6-27C1-469D-81FE-F71A9FCA98B0}"/>
    <cellStyle name="40% - Dekorfärg6 26 9" xfId="14712" xr:uid="{5158C1B7-4170-4560-A4CA-FAC7A3F9208C}"/>
    <cellStyle name="40% - Dekorfärg6 26_121231-130331" xfId="14713" xr:uid="{CDB355CF-BF50-4B3E-A292-5F4074787C70}"/>
    <cellStyle name="40% - Dekorfärg6 27" xfId="14714" xr:uid="{585503CB-5F87-417B-8745-9383214EC138}"/>
    <cellStyle name="40% - Dekorfärg6 27 2" xfId="14715" xr:uid="{3203C103-91CE-45C7-9F0D-79556DB51892}"/>
    <cellStyle name="40% - Dekorfärg6 27 2 2" xfId="14716" xr:uid="{931BC520-F1ED-4F1C-9D1D-BCFF3A07F340}"/>
    <cellStyle name="40% - Dekorfärg6 27 2 3" xfId="14717" xr:uid="{477C2E57-D87C-4709-8D81-B90C5C69176D}"/>
    <cellStyle name="40% - Dekorfärg6 27 2_121231-130331" xfId="14718" xr:uid="{09BB6D1A-BDA0-4F61-8018-C3B7BC95001F}"/>
    <cellStyle name="40% - Dekorfärg6 27 3" xfId="14719" xr:uid="{F37B5E1B-34A4-4145-B4A2-8D8F58107D16}"/>
    <cellStyle name="40% - Dekorfärg6 27 4" xfId="14720" xr:uid="{918CC0D3-31B4-403B-B82C-21C2A91B118D}"/>
    <cellStyle name="40% - Dekorfärg6 27_121231-130331" xfId="14721" xr:uid="{A3CE751E-B456-4AA4-B037-9EF8F054A7C0}"/>
    <cellStyle name="40% - Dekorfärg6 28" xfId="14722" xr:uid="{920B7D00-E059-4A71-AA6F-D48F4799A9F1}"/>
    <cellStyle name="40% - Dekorfärg6 28 2" xfId="14723" xr:uid="{356BE7A5-B899-47D1-8F95-9EEB5A92257C}"/>
    <cellStyle name="40% - Dekorfärg6 28 2 2" xfId="14724" xr:uid="{691D2B67-BC70-4DF2-B55F-44A36778345C}"/>
    <cellStyle name="40% - Dekorfärg6 28 2 3" xfId="14725" xr:uid="{57E45B14-1D9A-4D0A-8F7C-B796CFF3D6F3}"/>
    <cellStyle name="40% - Dekorfärg6 28 2_AAL 2014-06" xfId="45382" xr:uid="{057A79E9-666E-4426-A976-5F154DE452E4}"/>
    <cellStyle name="40% - Dekorfärg6 28 3" xfId="14726" xr:uid="{13A9692A-703D-4A46-990B-B6917C98345E}"/>
    <cellStyle name="40% - Dekorfärg6 28 4" xfId="14727" xr:uid="{241FC516-7A01-4C0B-B7CD-62FAD46E8E3C}"/>
    <cellStyle name="40% - Dekorfärg6 28_121231-130331" xfId="14728" xr:uid="{A04F3262-D7BB-48F7-9911-D881DC7CE3F9}"/>
    <cellStyle name="40% - Dekorfärg6 29" xfId="14729" xr:uid="{6373F84E-0B72-4B0C-A6E2-8ABC20D3F0F6}"/>
    <cellStyle name="40% - Dekorfärg6 29 2" xfId="14730" xr:uid="{74176A55-49D8-4509-9ACD-FE80FFBE659F}"/>
    <cellStyle name="40% - Dekorfärg6 29 2 2" xfId="14731" xr:uid="{5C675799-F78D-45F8-94BF-E95C89130677}"/>
    <cellStyle name="40% - Dekorfärg6 29 2 3" xfId="14732" xr:uid="{A3DE6127-5CF5-465D-B03F-305A62B1D0EB}"/>
    <cellStyle name="40% - Dekorfärg6 29 2_121231-130331" xfId="14733" xr:uid="{AA80DD90-3871-463B-AD18-390DF1E3C385}"/>
    <cellStyle name="40% - Dekorfärg6 29 3" xfId="14734" xr:uid="{522C610A-1D03-4198-BBDC-D7E893B2EC79}"/>
    <cellStyle name="40% - Dekorfärg6 29 4" xfId="14735" xr:uid="{53DAD6A8-E0BD-4DE3-B59D-D38D6D071DC2}"/>
    <cellStyle name="40% - Dekorfärg6 29_121231-130331" xfId="14736" xr:uid="{CF72A4EA-FC46-48FB-A0E3-7C3C5C5779DB}"/>
    <cellStyle name="40% - Dekorfärg6 3" xfId="101" xr:uid="{914BF3F0-ED7D-4B8E-8CE9-E714ADE86159}"/>
    <cellStyle name="40% - Dekorfärg6 3 10" xfId="35261" xr:uid="{8A2A1DE6-2C7C-4B93-B6BC-8A6A4AAF6FD9}"/>
    <cellStyle name="40% - Dekorfärg6 3 2" xfId="14737" xr:uid="{B9863401-8E8C-4CC0-80D1-CED97727510D}"/>
    <cellStyle name="40% - Dekorfärg6 3 2 2" xfId="14738" xr:uid="{96974C49-A63A-46B5-AE4D-D0EA72040774}"/>
    <cellStyle name="40% - Dekorfärg6 3 2 2 2" xfId="14739" xr:uid="{250F1B64-0C3A-44FF-A22F-741DE01DB343}"/>
    <cellStyle name="40% - Dekorfärg6 3 2 2 3" xfId="32299" xr:uid="{DE36D525-371D-4AEA-BF70-EBFF251D734D}"/>
    <cellStyle name="40% - Dekorfärg6 3 2 2_121231-130331" xfId="14740" xr:uid="{1BA06D53-B5CC-4171-A4A9-BFE7F87246FF}"/>
    <cellStyle name="40% - Dekorfärg6 3 2 3" xfId="14741" xr:uid="{39F5F1C7-D992-4086-8F61-E9B0B493B686}"/>
    <cellStyle name="40% - Dekorfärg6 3 2 3 2" xfId="14742" xr:uid="{7027FAB3-9A1C-4470-87A1-9EB19995CA6F}"/>
    <cellStyle name="40% - Dekorfärg6 3 2 3_121231-130331" xfId="14743" xr:uid="{A45C2D67-DBD6-426A-B3D6-D5FEA25876A7}"/>
    <cellStyle name="40% - Dekorfärg6 3 2 4" xfId="14744" xr:uid="{E0A97472-DA90-48B8-8E44-2DBC946B4895}"/>
    <cellStyle name="40% - Dekorfärg6 3 2 5" xfId="14745" xr:uid="{7B7C25A6-6A4D-4474-980B-BE4E82041096}"/>
    <cellStyle name="40% - Dekorfärg6 3 2 6" xfId="32300" xr:uid="{7C235F54-5C1A-4228-A525-8E68372CD21B}"/>
    <cellStyle name="40% - Dekorfärg6 3 2 7" xfId="35262" xr:uid="{5D010B32-5C15-4B2B-AA4F-4821A838FDFD}"/>
    <cellStyle name="40% - Dekorfärg6 3 2 8" xfId="39382" xr:uid="{3EA27391-ED21-43C4-98D6-6EB82570D9F3}"/>
    <cellStyle name="40% - Dekorfärg6 3 2_121231-130331" xfId="14746" xr:uid="{B8D721D9-C04F-439F-8011-669EB3FAAC39}"/>
    <cellStyle name="40% - Dekorfärg6 3 3" xfId="14747" xr:uid="{D31EB7C6-AC37-4992-88C9-A47CEEFE75A3}"/>
    <cellStyle name="40% - Dekorfärg6 3 3 2" xfId="14748" xr:uid="{D0B94DBA-5059-4C83-ADA9-FCC16B130615}"/>
    <cellStyle name="40% - Dekorfärg6 3 3 2 2" xfId="14749" xr:uid="{0E6FAE6D-D059-4450-A8CC-90EC687EB806}"/>
    <cellStyle name="40% - Dekorfärg6 3 3 2 3" xfId="32301" xr:uid="{94356813-2BFF-430C-BF60-17168DBE7811}"/>
    <cellStyle name="40% - Dekorfärg6 3 3 2_121231-130331" xfId="14750" xr:uid="{96921178-7574-4A90-BC44-E888E26BEB18}"/>
    <cellStyle name="40% - Dekorfärg6 3 3 3" xfId="14751" xr:uid="{A892D0DE-6AD9-42F7-967E-CA1835427D90}"/>
    <cellStyle name="40% - Dekorfärg6 3 3 3 2" xfId="14752" xr:uid="{16704B43-A642-4B57-A15B-10E3F26F31FC}"/>
    <cellStyle name="40% - Dekorfärg6 3 3 3_121231-130331" xfId="14753" xr:uid="{8D59C7D0-1E06-4629-8130-B04C35918FEC}"/>
    <cellStyle name="40% - Dekorfärg6 3 3 4" xfId="14754" xr:uid="{02102CCB-1307-45CF-989D-FEAE8F81560B}"/>
    <cellStyle name="40% - Dekorfärg6 3 3 5" xfId="14755" xr:uid="{CBF1F02C-2A0C-4B6E-A48E-BCC4FEE7ED1D}"/>
    <cellStyle name="40% - Dekorfärg6 3 3 6" xfId="32302" xr:uid="{843313BA-A801-4D94-916D-44848C5E3A79}"/>
    <cellStyle name="40% - Dekorfärg6 3 3 7" xfId="35263" xr:uid="{E80A897E-9526-4A49-82A2-C55F3481DB93}"/>
    <cellStyle name="40% - Dekorfärg6 3 3 8" xfId="39381" xr:uid="{1EA10E46-0BF5-4A8A-B232-F899030D56B0}"/>
    <cellStyle name="40% - Dekorfärg6 3 3_121231-130331" xfId="14756" xr:uid="{EE04392C-0C4A-478C-9628-129F49326B99}"/>
    <cellStyle name="40% - Dekorfärg6 3 4" xfId="14757" xr:uid="{560EEFF3-2062-4897-9173-BF5B5F9A6E23}"/>
    <cellStyle name="40% - Dekorfärg6 3 4 2" xfId="14758" xr:uid="{89331DEC-7612-4BEC-A463-AF3C1BBAFF99}"/>
    <cellStyle name="40% - Dekorfärg6 3 4 2 2" xfId="14759" xr:uid="{742D5326-A6FB-4FBF-8C5F-02C40CF83F9F}"/>
    <cellStyle name="40% - Dekorfärg6 3 4 2_121231-130331" xfId="14760" xr:uid="{754BA003-ADE8-4765-86F7-D87F4AB9144B}"/>
    <cellStyle name="40% - Dekorfärg6 3 4 3" xfId="14761" xr:uid="{CE16FADA-A101-4A6A-961E-C7809903F78B}"/>
    <cellStyle name="40% - Dekorfärg6 3 4 4" xfId="32303" xr:uid="{C3B08CC2-703E-47AB-863B-5EF4714FEED2}"/>
    <cellStyle name="40% - Dekorfärg6 3 4_121231-130331" xfId="14762" xr:uid="{224785CC-C41D-4B3B-92C4-800CA1D03B06}"/>
    <cellStyle name="40% - Dekorfärg6 3 5" xfId="14763" xr:uid="{9A7F6DCB-0BA4-4BFD-B5D8-0C118B8293FF}"/>
    <cellStyle name="40% - Dekorfärg6 3 5 2" xfId="14764" xr:uid="{29AD1D93-E639-4C2D-82B9-62CD3233DB68}"/>
    <cellStyle name="40% - Dekorfärg6 3 5 3" xfId="14765" xr:uid="{4681D1CC-0412-4BBB-93FC-DDC3E81977F6}"/>
    <cellStyle name="40% - Dekorfärg6 3 5_121231-130331" xfId="14766" xr:uid="{0CC6ED8D-E2E4-4D5E-91D3-65BFF11F2C84}"/>
    <cellStyle name="40% - Dekorfärg6 3 6" xfId="14767" xr:uid="{F9E62DF6-3B69-4AE8-932E-97CFE6843897}"/>
    <cellStyle name="40% - Dekorfärg6 3 6 2" xfId="14768" xr:uid="{79450820-F9C8-43FF-BA06-3A03031E95CA}"/>
    <cellStyle name="40% - Dekorfärg6 3 6 3" xfId="14769" xr:uid="{67EA50A2-809A-4736-9B9E-423B6ED44DFD}"/>
    <cellStyle name="40% - Dekorfärg6 3 6_AAL 2014-06" xfId="45383" xr:uid="{71ABB64C-1112-4160-A851-6B263AA49009}"/>
    <cellStyle name="40% - Dekorfärg6 3 7" xfId="14770" xr:uid="{B6FC9E5E-3739-4250-8EC6-1BB33167E52A}"/>
    <cellStyle name="40% - Dekorfärg6 3 7 2" xfId="14771" xr:uid="{3DEF2778-F677-4280-B3F9-BF43D19B79C8}"/>
    <cellStyle name="40% - Dekorfärg6 3 7 3" xfId="14772" xr:uid="{6284F51C-B2C3-4EC0-B289-C20D8D58A439}"/>
    <cellStyle name="40% - Dekorfärg6 3 7_AAL 2014-06" xfId="45384" xr:uid="{5AB8AF77-8A36-4E96-B23B-88A5FDB4AE00}"/>
    <cellStyle name="40% - Dekorfärg6 3 8" xfId="14773" xr:uid="{3325D7E9-179B-4E8A-8F0C-9E71862F054D}"/>
    <cellStyle name="40% - Dekorfärg6 3 9" xfId="14774" xr:uid="{9000E9D1-6FC5-473A-BE2D-B6EEA7F15A19}"/>
    <cellStyle name="40% - Dekorfärg6 3_121231-130331" xfId="14775" xr:uid="{5EFF3265-9B63-4ABB-94B5-35DD410533C6}"/>
    <cellStyle name="40% - Dekorfärg6 30" xfId="14776" xr:uid="{998CA445-BA03-4C3F-B8B6-20B7C46E08D5}"/>
    <cellStyle name="40% - Dekorfärg6 30 2" xfId="14777" xr:uid="{8147DF19-3B32-4F2F-92B2-95FA6781759A}"/>
    <cellStyle name="40% - Dekorfärg6 30 2 2" xfId="14778" xr:uid="{C04D9739-E500-41F0-85A3-C3959656B0F7}"/>
    <cellStyle name="40% - Dekorfärg6 30 2 3" xfId="14779" xr:uid="{770E37E8-D256-49F4-96F4-6DA580449BBA}"/>
    <cellStyle name="40% - Dekorfärg6 30 2_121231-130331" xfId="14780" xr:uid="{564A4DB4-5E71-475E-948E-46E237D36126}"/>
    <cellStyle name="40% - Dekorfärg6 30 3" xfId="14781" xr:uid="{E33285F6-0208-48C7-ACC5-392FE3FAA95F}"/>
    <cellStyle name="40% - Dekorfärg6 30 4" xfId="14782" xr:uid="{B747B094-03F0-4A27-B4A4-654CE4BD0D8A}"/>
    <cellStyle name="40% - Dekorfärg6 30_121231-130331" xfId="14783" xr:uid="{5C8F851E-317B-48AA-AD2F-E3DC2127EE8A}"/>
    <cellStyle name="40% - Dekorfärg6 31" xfId="14784" xr:uid="{2E4B7A67-F0F2-46B3-B2F3-210684F5A539}"/>
    <cellStyle name="40% - Dekorfärg6 31 2" xfId="14785" xr:uid="{424C5764-6AD5-4705-ADA0-EF0DCCA01040}"/>
    <cellStyle name="40% - Dekorfärg6 31 2 2" xfId="14786" xr:uid="{D1A1539C-F389-4A0C-A426-DCF75F5AB33F}"/>
    <cellStyle name="40% - Dekorfärg6 31 2_121231-130331" xfId="14787" xr:uid="{DB4683AA-7045-47A0-B927-3727CC467F06}"/>
    <cellStyle name="40% - Dekorfärg6 31 3" xfId="14788" xr:uid="{D2E860F4-F18B-4D09-A64F-504D3950906E}"/>
    <cellStyle name="40% - Dekorfärg6 31_121231-130331" xfId="14789" xr:uid="{805C59A4-B5DF-4DB9-980D-2AEAC0B0BBC6}"/>
    <cellStyle name="40% - Dekorfärg6 32" xfId="14790" xr:uid="{89713259-4C17-4F55-B07E-D34D5314C57D}"/>
    <cellStyle name="40% - Dekorfärg6 32 2" xfId="14791" xr:uid="{B57052AA-4214-4EFB-B8C2-09A00F59139A}"/>
    <cellStyle name="40% - Dekorfärg6 32 3" xfId="14792" xr:uid="{B2139752-70D5-4033-8DD0-48EA1DE38CB4}"/>
    <cellStyle name="40% - Dekorfärg6 32_121231-130331" xfId="14793" xr:uid="{8CC6FA90-497F-4314-AEDB-E701F56F8A67}"/>
    <cellStyle name="40% - Dekorfärg6 33" xfId="14794" xr:uid="{7C6534E6-C04F-4EFF-B9C7-62C17CE54794}"/>
    <cellStyle name="40% - Dekorfärg6 33 2" xfId="14795" xr:uid="{5C006D2C-000C-43C6-9FCC-B133624A14A3}"/>
    <cellStyle name="40% - Dekorfärg6 33 3" xfId="14796" xr:uid="{B4D05A53-00FD-44B9-8FDD-64CFD0DF090F}"/>
    <cellStyle name="40% - Dekorfärg6 33_121231-130331" xfId="14797" xr:uid="{940CFFA9-5865-4457-9F3C-AF13F12E19CE}"/>
    <cellStyle name="40% - Dekorfärg6 34" xfId="14798" xr:uid="{7AA1A39C-691A-4BEF-A53E-AD99B6B03690}"/>
    <cellStyle name="40% - Dekorfärg6 34 2" xfId="14799" xr:uid="{7B8FD678-48BD-4867-B7A8-B5404471E180}"/>
    <cellStyle name="40% - Dekorfärg6 34 3" xfId="14800" xr:uid="{B7AC183D-D970-486C-86D6-3D8DA668C05C}"/>
    <cellStyle name="40% - Dekorfärg6 34_AAL 2014-06" xfId="45385" xr:uid="{EAD26931-7339-45BF-810A-CA16B495F578}"/>
    <cellStyle name="40% - Dekorfärg6 35" xfId="14801" xr:uid="{4BD79748-3C1A-4A44-9FB3-AA00FFE972AE}"/>
    <cellStyle name="40% - Dekorfärg6 35 2" xfId="14802" xr:uid="{565B3740-010A-4974-853F-8A7769B78990}"/>
    <cellStyle name="40% - Dekorfärg6 35 3" xfId="14803" xr:uid="{E906B54A-8380-45B8-8435-49C2328415F8}"/>
    <cellStyle name="40% - Dekorfärg6 35_AAL 2014-06" xfId="45386" xr:uid="{C87A67F4-9767-4B3C-A589-40BEFA393286}"/>
    <cellStyle name="40% - Dekorfärg6 36" xfId="14804" xr:uid="{91C8376A-61E1-4995-A2DA-E5BA97508322}"/>
    <cellStyle name="40% - Dekorfärg6 36 2" xfId="14805" xr:uid="{3375F0CA-ADAF-4098-8A15-2B9461E85A41}"/>
    <cellStyle name="40% - Dekorfärg6 36 3" xfId="14806" xr:uid="{519167E0-226A-4309-A7AB-F1D493934490}"/>
    <cellStyle name="40% - Dekorfärg6 36_AAL 2014-06" xfId="45387" xr:uid="{53383F94-C71F-4269-8CD2-ED5C26FBE76D}"/>
    <cellStyle name="40% - Dekorfärg6 37" xfId="14807" xr:uid="{66AE6EAF-6186-4A00-8046-F5F5064D532A}"/>
    <cellStyle name="40% - Dekorfärg6 37 2" xfId="14808" xr:uid="{A3833AD0-3254-455D-85A7-539C9CCBBCA8}"/>
    <cellStyle name="40% - Dekorfärg6 37 3" xfId="14809" xr:uid="{8DB43419-E086-4EAA-9C68-9ADB399557D4}"/>
    <cellStyle name="40% - Dekorfärg6 37_AAL 2014-06" xfId="45388" xr:uid="{92DAD7E4-8A86-4DDF-9916-D427A9FF6AC4}"/>
    <cellStyle name="40% - Dekorfärg6 38" xfId="14810" xr:uid="{59B2F88A-6F38-48AC-BEEE-1ED81B2CA12A}"/>
    <cellStyle name="40% - Dekorfärg6 38 2" xfId="14811" xr:uid="{4B11310B-F5C6-41CF-AE4D-1BF41A7205D6}"/>
    <cellStyle name="40% - Dekorfärg6 38 3" xfId="14812" xr:uid="{661046E3-0D60-4684-8CBE-8390C87176DA}"/>
    <cellStyle name="40% - Dekorfärg6 38_AAL 2014-06" xfId="45389" xr:uid="{4AB8F18E-565E-4E5D-8F2C-ED263047C589}"/>
    <cellStyle name="40% - Dekorfärg6 39" xfId="14813" xr:uid="{D251796C-9BA9-48E0-BC2E-E32BED926480}"/>
    <cellStyle name="40% - Dekorfärg6 39 2" xfId="14814" xr:uid="{59C74093-36D1-4ECA-806D-6D45E8DA7B71}"/>
    <cellStyle name="40% - Dekorfärg6 39 3" xfId="14815" xr:uid="{BB34E24C-A94B-4415-97F3-B3672EF74DA9}"/>
    <cellStyle name="40% - Dekorfärg6 39_AAL 2014-06" xfId="45390" xr:uid="{D4F818C8-2CF5-46E0-A383-75E54364A115}"/>
    <cellStyle name="40% - Dekorfärg6 4" xfId="102" xr:uid="{22438395-EFF7-44FC-AD52-DA4344ED0D11}"/>
    <cellStyle name="40% - Dekorfärg6 4 10" xfId="35264" xr:uid="{BA723BE4-082E-4208-BD44-E508681B5BB9}"/>
    <cellStyle name="40% - Dekorfärg6 4 2" xfId="14816" xr:uid="{6F1F3BA5-9CAC-4CFD-A40D-28F8F4FAE7BE}"/>
    <cellStyle name="40% - Dekorfärg6 4 2 2" xfId="14817" xr:uid="{9D7E395B-3986-488D-A70C-62942E812913}"/>
    <cellStyle name="40% - Dekorfärg6 4 2 2 2" xfId="14818" xr:uid="{981E928E-0BB3-4518-AD43-52B00628E987}"/>
    <cellStyle name="40% - Dekorfärg6 4 2 2 3" xfId="32304" xr:uid="{BD0BD5AD-63BE-4245-AEB5-B05A3F0A55E3}"/>
    <cellStyle name="40% - Dekorfärg6 4 2 2_121231-130331" xfId="14819" xr:uid="{675F9191-DBA8-4F0E-A59F-5A6AC55DCC87}"/>
    <cellStyle name="40% - Dekorfärg6 4 2 3" xfId="14820" xr:uid="{0DD9DE94-4633-44ED-9A80-D240CCBCEAB7}"/>
    <cellStyle name="40% - Dekorfärg6 4 2 3 2" xfId="14821" xr:uid="{D85FA0B2-5ACB-4AC4-AEB7-3B06389820AB}"/>
    <cellStyle name="40% - Dekorfärg6 4 2 3_121231-130331" xfId="14822" xr:uid="{6776766C-4899-4503-BE1E-8D9779F6CCE2}"/>
    <cellStyle name="40% - Dekorfärg6 4 2 4" xfId="14823" xr:uid="{0AB794F4-2A27-4159-BC1F-0CA645B74347}"/>
    <cellStyle name="40% - Dekorfärg6 4 2 5" xfId="14824" xr:uid="{7A8A4BA7-37A2-40BB-A4DB-CB7F5324E441}"/>
    <cellStyle name="40% - Dekorfärg6 4 2 6" xfId="32305" xr:uid="{C5EAB92E-85CB-48E2-9097-F2E9E1FB430B}"/>
    <cellStyle name="40% - Dekorfärg6 4 2 7" xfId="35265" xr:uid="{DC3F7A21-7BEE-4295-B467-1F7CDAB96399}"/>
    <cellStyle name="40% - Dekorfärg6 4 2 8" xfId="39380" xr:uid="{F79BF1C5-C699-409D-BBEF-5FA1860C0D4F}"/>
    <cellStyle name="40% - Dekorfärg6 4 2_121231-130331" xfId="14825" xr:uid="{1637342F-EEAC-478E-B5AA-8E6983C1D6FC}"/>
    <cellStyle name="40% - Dekorfärg6 4 3" xfId="14826" xr:uid="{6CADBD8B-F4B8-4A16-9805-49F1F76DB045}"/>
    <cellStyle name="40% - Dekorfärg6 4 3 2" xfId="14827" xr:uid="{E23C0A34-892E-49BB-B628-609E1478913D}"/>
    <cellStyle name="40% - Dekorfärg6 4 3 2 2" xfId="14828" xr:uid="{2A47C096-4C89-4952-9CB7-F1134373446C}"/>
    <cellStyle name="40% - Dekorfärg6 4 3 2 3" xfId="32306" xr:uid="{A0768E7C-298E-4EE7-B625-1282259F54F1}"/>
    <cellStyle name="40% - Dekorfärg6 4 3 2_121231-130331" xfId="14829" xr:uid="{71675BE4-68BC-48D2-A9FE-93125CE8967B}"/>
    <cellStyle name="40% - Dekorfärg6 4 3 3" xfId="14830" xr:uid="{6A6EFC7E-247D-4655-9DB2-43199D1D6A15}"/>
    <cellStyle name="40% - Dekorfärg6 4 3 3 2" xfId="14831" xr:uid="{B9D217D8-BC7D-429A-AAA6-29F38147EBC7}"/>
    <cellStyle name="40% - Dekorfärg6 4 3 3_121231-130331" xfId="14832" xr:uid="{F75B7D27-2E73-46BB-A726-3A4AC9D6F605}"/>
    <cellStyle name="40% - Dekorfärg6 4 3 4" xfId="14833" xr:uid="{9386838D-F14C-4878-AAE3-D29D4A943653}"/>
    <cellStyle name="40% - Dekorfärg6 4 3 5" xfId="14834" xr:uid="{D8795EEF-F401-483E-9E9B-55845336C5B2}"/>
    <cellStyle name="40% - Dekorfärg6 4 3 6" xfId="32307" xr:uid="{F74D28A6-E9CA-4070-8185-492E2CFEDD0D}"/>
    <cellStyle name="40% - Dekorfärg6 4 3 7" xfId="35266" xr:uid="{A68A223B-7B68-4A65-8D09-C2992C609DCC}"/>
    <cellStyle name="40% - Dekorfärg6 4 3 8" xfId="39379" xr:uid="{1C6643BC-2425-47D1-B7DE-ABD991F20946}"/>
    <cellStyle name="40% - Dekorfärg6 4 3_121231-130331" xfId="14835" xr:uid="{9C23A730-26D9-4D45-B551-59AB64575647}"/>
    <cellStyle name="40% - Dekorfärg6 4 4" xfId="14836" xr:uid="{EEB66EF9-1084-474C-AF39-34597F9C86CA}"/>
    <cellStyle name="40% - Dekorfärg6 4 4 2" xfId="14837" xr:uid="{05D85D75-D395-4F5A-B1BA-0B3F0E05B7C3}"/>
    <cellStyle name="40% - Dekorfärg6 4 4 2 2" xfId="14838" xr:uid="{A800F185-88CE-4A3B-8524-854578615F76}"/>
    <cellStyle name="40% - Dekorfärg6 4 4 2_121231-130331" xfId="14839" xr:uid="{7C16923D-6556-460C-B4D3-7FD364160DEE}"/>
    <cellStyle name="40% - Dekorfärg6 4 4 3" xfId="14840" xr:uid="{5CC7C2AC-E1E0-430A-ADFB-D61D9C0FF348}"/>
    <cellStyle name="40% - Dekorfärg6 4 4 4" xfId="32308" xr:uid="{8BDD430F-CD6C-4489-8FEB-C4D925E3A179}"/>
    <cellStyle name="40% - Dekorfärg6 4 4_121231-130331" xfId="14841" xr:uid="{B13A76B7-9F44-45BC-A6AF-E9C280E6A62E}"/>
    <cellStyle name="40% - Dekorfärg6 4 5" xfId="14842" xr:uid="{D8AA0C78-94BD-40E0-B12A-0F6E8F976827}"/>
    <cellStyle name="40% - Dekorfärg6 4 5 2" xfId="14843" xr:uid="{7A4967AC-6F46-43A2-B596-D5520BCCFC14}"/>
    <cellStyle name="40% - Dekorfärg6 4 5 3" xfId="14844" xr:uid="{08C090A0-E6DD-4F6D-9C45-C998B921D36F}"/>
    <cellStyle name="40% - Dekorfärg6 4 5_121231-130331" xfId="14845" xr:uid="{EABCAC21-6123-4B67-BA51-55F8834FD86C}"/>
    <cellStyle name="40% - Dekorfärg6 4 6" xfId="14846" xr:uid="{8F0855A3-E388-4AE2-ADE0-6D5754156B38}"/>
    <cellStyle name="40% - Dekorfärg6 4 6 2" xfId="14847" xr:uid="{E98C7C13-A98D-4D50-AAAC-F9AF4F145193}"/>
    <cellStyle name="40% - Dekorfärg6 4 6 3" xfId="14848" xr:uid="{ECA51CA5-A734-4DBF-8698-57A33F135FC0}"/>
    <cellStyle name="40% - Dekorfärg6 4 6_AAL 2014-06" xfId="45391" xr:uid="{FC3A0477-9AC4-4FDB-8186-80E0430BE57C}"/>
    <cellStyle name="40% - Dekorfärg6 4 7" xfId="14849" xr:uid="{DDD7FB77-1F6A-484A-B81D-3E01A4E28A0B}"/>
    <cellStyle name="40% - Dekorfärg6 4 7 2" xfId="14850" xr:uid="{9B7BA1F0-3A66-47C3-8BAD-F31B63121222}"/>
    <cellStyle name="40% - Dekorfärg6 4 7 3" xfId="14851" xr:uid="{EDE4875B-98C5-4389-A9A3-6CC5D9D7E7F4}"/>
    <cellStyle name="40% - Dekorfärg6 4 7_AAL 2014-06" xfId="45392" xr:uid="{6BECF815-873A-4D9F-A804-A0CF8492D457}"/>
    <cellStyle name="40% - Dekorfärg6 4 8" xfId="14852" xr:uid="{02DC6591-4040-4699-9420-7239EABD896E}"/>
    <cellStyle name="40% - Dekorfärg6 4 9" xfId="14853" xr:uid="{09293764-2845-428F-81B4-FB4F6509F4DE}"/>
    <cellStyle name="40% - Dekorfärg6 4_121231-130331" xfId="14854" xr:uid="{58AB340D-FCCF-454D-9A0A-0A92A325EF48}"/>
    <cellStyle name="40% - Dekorfärg6 40" xfId="14855" xr:uid="{AB93E8C8-3472-4015-9EF6-A4DFE7B69DDC}"/>
    <cellStyle name="40% - Dekorfärg6 40 2" xfId="14856" xr:uid="{8225DF20-C52E-461A-85B2-5682CA2A52DB}"/>
    <cellStyle name="40% - Dekorfärg6 40 3" xfId="14857" xr:uid="{C3F4EFE4-6D71-4A88-9D0D-4C3E50163009}"/>
    <cellStyle name="40% - Dekorfärg6 40_AAL 2014-06" xfId="45393" xr:uid="{BFDEDF7B-88E6-4FCA-865E-DF9A6354CD04}"/>
    <cellStyle name="40% - Dekorfärg6 41" xfId="14858" xr:uid="{CA2BAB75-7CE2-4655-A470-820151A1779F}"/>
    <cellStyle name="40% - Dekorfärg6 41 2" xfId="14859" xr:uid="{061FA41F-27CB-4584-9E91-C1DC889DA999}"/>
    <cellStyle name="40% - Dekorfärg6 41 3" xfId="14860" xr:uid="{CE0C1F61-4F4A-4D33-B658-2C90B3352F47}"/>
    <cellStyle name="40% - Dekorfärg6 41_AAL 2014-06" xfId="45394" xr:uid="{1B59E5E1-2321-42A3-9636-2E8BD4F42296}"/>
    <cellStyle name="40% - Dekorfärg6 42" xfId="14861" xr:uid="{DCAC8E34-F0C1-42C5-A5E8-EC8AF3EFBF87}"/>
    <cellStyle name="40% - Dekorfärg6 42 2" xfId="14862" xr:uid="{3B794C62-3D3B-4685-AC2D-77C3F7FD85FC}"/>
    <cellStyle name="40% - Dekorfärg6 42 3" xfId="14863" xr:uid="{A71FDAA1-1574-48F2-A5BF-AFC0C373833B}"/>
    <cellStyle name="40% - Dekorfärg6 42_AAL 2014-06" xfId="45395" xr:uid="{439188C5-2F79-4DEA-AB5C-FF5C2DD21343}"/>
    <cellStyle name="40% - Dekorfärg6 43" xfId="14864" xr:uid="{C39F9218-F3B3-4E6B-AB9E-8DFF84DCF92B}"/>
    <cellStyle name="40% - Dekorfärg6 43 2" xfId="14865" xr:uid="{75FBD639-C750-4969-9182-D34631A22FE7}"/>
    <cellStyle name="40% - Dekorfärg6 43 3" xfId="14866" xr:uid="{83EEB310-956B-4ADF-90BA-A602560F6EE4}"/>
    <cellStyle name="40% - Dekorfärg6 43_AAL 2014-06" xfId="45396" xr:uid="{0664474C-2ABB-45FA-A256-7CBCA9AD70AA}"/>
    <cellStyle name="40% - Dekorfärg6 44" xfId="14867" xr:uid="{D8CF2E7D-1EC1-468A-8DF4-2FF7ED72752B}"/>
    <cellStyle name="40% - Dekorfärg6 44 2" xfId="14868" xr:uid="{D74E5688-9B7D-46D4-BD6D-A4AF6EF1D452}"/>
    <cellStyle name="40% - Dekorfärg6 44 3" xfId="14869" xr:uid="{0FEAA1F0-4185-445D-AEEC-67306192827E}"/>
    <cellStyle name="40% - Dekorfärg6 44_AAL 2014-06" xfId="45397" xr:uid="{CA33FEED-763C-4BD1-BE6E-AB2365A4C0C7}"/>
    <cellStyle name="40% - Dekorfärg6 45" xfId="14870" xr:uid="{015E4C76-1703-4286-B888-CE783A210F18}"/>
    <cellStyle name="40% - Dekorfärg6 45 2" xfId="14871" xr:uid="{7B82578F-E6C3-4F56-B5F8-28F6D951375D}"/>
    <cellStyle name="40% - Dekorfärg6 45 3" xfId="14872" xr:uid="{E6827E90-B9EB-4DB8-9AD3-C01F960591FB}"/>
    <cellStyle name="40% - Dekorfärg6 45_AAL 2014-06" xfId="45398" xr:uid="{DFE97B3A-569C-4F43-B49E-363B600DDFD8}"/>
    <cellStyle name="40% - Dekorfärg6 46" xfId="14873" xr:uid="{C8B14EED-5973-4B88-9E52-7AF477A03C8B}"/>
    <cellStyle name="40% - Dekorfärg6 46 2" xfId="14874" xr:uid="{D575E0F3-2D52-4DB0-A97B-67656E498C43}"/>
    <cellStyle name="40% - Dekorfärg6 46 3" xfId="14875" xr:uid="{35532568-AB8A-43A0-8E76-E2432EC85C2B}"/>
    <cellStyle name="40% - Dekorfärg6 46_AAL 2014-06" xfId="45399" xr:uid="{18B9D055-C51D-4CEF-9ABF-C82ED36E1F96}"/>
    <cellStyle name="40% - Dekorfärg6 47" xfId="14876" xr:uid="{C35CEA12-A18B-41A2-BF84-F0BD29669605}"/>
    <cellStyle name="40% - Dekorfärg6 47 2" xfId="14877" xr:uid="{FD2B344D-5AA5-43AD-9C0F-EA082D22428D}"/>
    <cellStyle name="40% - Dekorfärg6 47 3" xfId="14878" xr:uid="{E200CA9D-1F3C-4133-97F0-32764229F430}"/>
    <cellStyle name="40% - Dekorfärg6 47_AAL 2014-06" xfId="45400" xr:uid="{3256F9B5-60C8-491E-9F36-CED2B985F998}"/>
    <cellStyle name="40% - Dekorfärg6 48" xfId="14879" xr:uid="{F7B9FA22-2FBA-4C53-A0E1-F129B3349BC8}"/>
    <cellStyle name="40% - Dekorfärg6 48 2" xfId="14880" xr:uid="{F5251556-AF82-43BB-9426-3BD09B2F06E9}"/>
    <cellStyle name="40% - Dekorfärg6 48 3" xfId="14881" xr:uid="{A0C2A2AA-08ED-4AEF-B86C-9DA1566515EC}"/>
    <cellStyle name="40% - Dekorfärg6 48_AAL 2014-06" xfId="45401" xr:uid="{A7125DF9-0CE8-44F4-9C05-3DC9376C6B7F}"/>
    <cellStyle name="40% - Dekorfärg6 49" xfId="14882" xr:uid="{6E4B8D71-BC24-453A-A7C4-6E85E679BAE1}"/>
    <cellStyle name="40% - Dekorfärg6 49 2" xfId="14883" xr:uid="{7842808B-DDAB-4DCA-8EDF-049B2DF8437E}"/>
    <cellStyle name="40% - Dekorfärg6 49 3" xfId="14884" xr:uid="{16AF1E48-CF0A-478D-B528-BDC58841790D}"/>
    <cellStyle name="40% - Dekorfärg6 49_EQL_AAL" xfId="31488" xr:uid="{59AC86D6-705A-438F-8B5B-18C62ED28F54}"/>
    <cellStyle name="40% - Dekorfärg6 5" xfId="14885" xr:uid="{8F1F829D-F1F0-4045-8188-21DDDA9E4309}"/>
    <cellStyle name="40% - Dekorfärg6 5 10" xfId="35267" xr:uid="{5D15A46F-A6A8-4DE1-93E1-35C3F1773A0E}"/>
    <cellStyle name="40% - Dekorfärg6 5 2" xfId="14886" xr:uid="{18BF2FAE-41AB-4D38-B950-33A9D8C88DA0}"/>
    <cellStyle name="40% - Dekorfärg6 5 2 2" xfId="14887" xr:uid="{80156CD0-68F3-4881-A764-C10E7F6D5B57}"/>
    <cellStyle name="40% - Dekorfärg6 5 2 2 2" xfId="14888" xr:uid="{D4D64F8A-4143-4380-A276-0CCDEC75189E}"/>
    <cellStyle name="40% - Dekorfärg6 5 2 2 3" xfId="32309" xr:uid="{42065EDF-7ABE-4288-B9CD-C2DDA9682AE5}"/>
    <cellStyle name="40% - Dekorfärg6 5 2 2_121231-130331" xfId="14889" xr:uid="{CFCE637A-4762-4207-A2DB-15BE8B1A234A}"/>
    <cellStyle name="40% - Dekorfärg6 5 2 3" xfId="14890" xr:uid="{DDFEA3B2-B19D-44AF-83E7-7CFF0F2E9A11}"/>
    <cellStyle name="40% - Dekorfärg6 5 2 3 2" xfId="14891" xr:uid="{E7C9C66A-D867-40CA-8BCD-9EAAD7EC6CC4}"/>
    <cellStyle name="40% - Dekorfärg6 5 2 3_121231-130331" xfId="14892" xr:uid="{460AEF93-F985-4C91-A466-5DA44C6CB3CF}"/>
    <cellStyle name="40% - Dekorfärg6 5 2 4" xfId="14893" xr:uid="{BA5E4B5C-5B4A-44D5-8B29-B480E541CC5B}"/>
    <cellStyle name="40% - Dekorfärg6 5 2 5" xfId="14894" xr:uid="{CF8C9AE6-8A4D-42D6-B233-FF2E25EC9214}"/>
    <cellStyle name="40% - Dekorfärg6 5 2 6" xfId="32310" xr:uid="{0E8B6790-D77A-4CF9-AEF4-4A6DA1D5B5AA}"/>
    <cellStyle name="40% - Dekorfärg6 5 2 7" xfId="35268" xr:uid="{012692E3-6075-4922-BE21-C189B809BF16}"/>
    <cellStyle name="40% - Dekorfärg6 5 2 8" xfId="39378" xr:uid="{49649B96-73B7-4B07-A28B-2DABBF1C4117}"/>
    <cellStyle name="40% - Dekorfärg6 5 2_121231-130331" xfId="14895" xr:uid="{1A2CA27B-69DC-4BF7-A3D2-3AD44D8A88FE}"/>
    <cellStyle name="40% - Dekorfärg6 5 3" xfId="14896" xr:uid="{C3E19BF9-EFA3-4ABF-9381-55F390B9AA37}"/>
    <cellStyle name="40% - Dekorfärg6 5 3 2" xfId="14897" xr:uid="{3BB387C7-BF36-493D-9562-A3FD34929C51}"/>
    <cellStyle name="40% - Dekorfärg6 5 3 2 2" xfId="14898" xr:uid="{7D279905-73FC-413E-AC62-0514F48464B0}"/>
    <cellStyle name="40% - Dekorfärg6 5 3 2_121231-130331" xfId="14899" xr:uid="{74C1014F-D994-4589-82AF-447A26FAEA06}"/>
    <cellStyle name="40% - Dekorfärg6 5 3 3" xfId="14900" xr:uid="{399699E0-CC3B-4EB3-88A3-892D44B0D2B4}"/>
    <cellStyle name="40% - Dekorfärg6 5 3 4" xfId="32311" xr:uid="{6917C5DA-F8BD-4FDA-8C84-7B72D1A9A4FE}"/>
    <cellStyle name="40% - Dekorfärg6 5 3_121231-130331" xfId="14901" xr:uid="{BA0CD9B0-03FB-4B0F-8283-D48B5E5FAA39}"/>
    <cellStyle name="40% - Dekorfärg6 5 4" xfId="14902" xr:uid="{9491E392-B8D3-453D-BCA1-5689663D2337}"/>
    <cellStyle name="40% - Dekorfärg6 5 4 2" xfId="14903" xr:uid="{26FD4623-0B60-40BD-8309-7CA1C5B3D40C}"/>
    <cellStyle name="40% - Dekorfärg6 5 4 3" xfId="14904" xr:uid="{D7A7F8AD-4FCE-4442-BB0E-1A3F4983ADAC}"/>
    <cellStyle name="40% - Dekorfärg6 5 4_121231-130331" xfId="14905" xr:uid="{95A1E75E-584C-46D2-883B-0A6EF98ED7C8}"/>
    <cellStyle name="40% - Dekorfärg6 5 5" xfId="14906" xr:uid="{34C76E02-A4B0-4F1E-8CA6-091FA12EF6C9}"/>
    <cellStyle name="40% - Dekorfärg6 5 5 2" xfId="14907" xr:uid="{6F071425-3FA1-4BB1-BDCA-88FF9A391C84}"/>
    <cellStyle name="40% - Dekorfärg6 5 5 3" xfId="14908" xr:uid="{3BF0EE8F-266F-4002-80E2-3DE39D5ED6E0}"/>
    <cellStyle name="40% - Dekorfärg6 5 5_AAL 2014-06" xfId="45402" xr:uid="{103861E6-0403-47C0-ABA8-6E0C4FAA1685}"/>
    <cellStyle name="40% - Dekorfärg6 5 6" xfId="14909" xr:uid="{33DCED23-8498-412F-9925-A4867298F5CA}"/>
    <cellStyle name="40% - Dekorfärg6 5 6 2" xfId="14910" xr:uid="{22F7A983-B404-4216-BF4A-42D53A6FED5A}"/>
    <cellStyle name="40% - Dekorfärg6 5 6 3" xfId="14911" xr:uid="{0320BAF0-5D5A-4969-963A-F5A8B72D4EB4}"/>
    <cellStyle name="40% - Dekorfärg6 5 6_AAL 2014-06" xfId="45403" xr:uid="{EEE853A4-8380-480F-B2C3-331B3390D4F3}"/>
    <cellStyle name="40% - Dekorfärg6 5 7" xfId="14912" xr:uid="{3B96A21F-2BBF-4BFC-820F-AAABD8CD6B5E}"/>
    <cellStyle name="40% - Dekorfärg6 5 7 2" xfId="14913" xr:uid="{EF187B1C-29C1-400E-B0D5-FA3832A8A293}"/>
    <cellStyle name="40% - Dekorfärg6 5 7 3" xfId="14914" xr:uid="{5A5C1E81-F437-48AB-9359-9D0894F50C2B}"/>
    <cellStyle name="40% - Dekorfärg6 5 7_EQL_AAL" xfId="31489" xr:uid="{50D32AB1-8EC7-49BC-B16F-E4C4832B9FA7}"/>
    <cellStyle name="40% - Dekorfärg6 5 8" xfId="14915" xr:uid="{6A881C31-D2F5-42D3-8C81-233B2128C4B5}"/>
    <cellStyle name="40% - Dekorfärg6 5 9" xfId="14916" xr:uid="{7626416F-5F11-4CC5-BCB9-3204CA0A0136}"/>
    <cellStyle name="40% - Dekorfärg6 5_121231-130331" xfId="14917" xr:uid="{801310E4-9FD7-4505-ACD3-1104A7547561}"/>
    <cellStyle name="40% - Dekorfärg6 50" xfId="14918" xr:uid="{1610BFC1-91A4-42EC-A2E8-0404C6FF266D}"/>
    <cellStyle name="40% - Dekorfärg6 50 2" xfId="14919" xr:uid="{03AA30FA-98FD-4E5B-933C-5F83EBC3E050}"/>
    <cellStyle name="40% - Dekorfärg6 50 3" xfId="14920" xr:uid="{B9E60D7F-849E-4DF2-B79C-B5BDDC889C72}"/>
    <cellStyle name="40% - Dekorfärg6 50_EQL_AAL" xfId="31490" xr:uid="{5C8E3664-1F3D-49FA-AEA5-0AE5D5FF52B7}"/>
    <cellStyle name="40% - Dekorfärg6 51" xfId="14921" xr:uid="{052A8AF1-EAC2-465B-8C2C-ACA0285A6DAF}"/>
    <cellStyle name="40% - Dekorfärg6 51 2" xfId="14922" xr:uid="{7EFDA2B4-03CE-4C8E-8BE1-BA5EF2E091C5}"/>
    <cellStyle name="40% - Dekorfärg6 51 3" xfId="14923" xr:uid="{EA9680EB-6083-482A-B011-DFA62B5F404C}"/>
    <cellStyle name="40% - Dekorfärg6 51_EQL_AAL" xfId="31491" xr:uid="{40B613DA-BB3A-4905-BD74-8F7D24452860}"/>
    <cellStyle name="40% - Dekorfärg6 52" xfId="14924" xr:uid="{3A1AC7DA-B139-4AA6-B954-37AB06783E0F}"/>
    <cellStyle name="40% - Dekorfärg6 52 2" xfId="14925" xr:uid="{B38D0DA8-8FD0-49A8-88EA-DF9517FBC8C0}"/>
    <cellStyle name="40% - Dekorfärg6 52 3" xfId="14926" xr:uid="{4B066284-8ABF-409A-A9EA-CB51A1F07AA4}"/>
    <cellStyle name="40% - Dekorfärg6 52_EQL_AAL" xfId="31492" xr:uid="{F8516BB0-5719-4584-8460-E42989BE744B}"/>
    <cellStyle name="40% - Dekorfärg6 53" xfId="14927" xr:uid="{F93D0B25-B3C8-4E63-A9A7-0784DE19BD85}"/>
    <cellStyle name="40% - Dekorfärg6 53 2" xfId="14928" xr:uid="{CECD1106-0131-40C1-AC34-FB05FE2E402B}"/>
    <cellStyle name="40% - Dekorfärg6 53 3" xfId="14929" xr:uid="{9F3C92E7-31CC-490E-A560-BBA1CB5817DE}"/>
    <cellStyle name="40% - Dekorfärg6 53_EQL_AAL" xfId="31493" xr:uid="{30203E3E-6630-42FC-9215-C78D18763485}"/>
    <cellStyle name="40% - Dekorfärg6 54" xfId="14930" xr:uid="{E91E7525-A3B3-4CF3-A7EF-9BCAA5748314}"/>
    <cellStyle name="40% - Dekorfärg6 54 2" xfId="14931" xr:uid="{A8006FCD-7384-4B81-97C7-3D0F0AAED3D4}"/>
    <cellStyle name="40% - Dekorfärg6 54 3" xfId="14932" xr:uid="{58294ED1-4EE3-41A6-B73C-AB5320E16468}"/>
    <cellStyle name="40% - Dekorfärg6 54_EQL_AAL" xfId="31494" xr:uid="{77EDC073-3B16-42C7-B4A5-EFD040B3C389}"/>
    <cellStyle name="40% - Dekorfärg6 55" xfId="14933" xr:uid="{4A46FC28-D1BD-48C7-BD19-D0B2AD7C6946}"/>
    <cellStyle name="40% - Dekorfärg6 55 2" xfId="14934" xr:uid="{61C4FF02-4989-4D7A-8515-BF7C5431BD6C}"/>
    <cellStyle name="40% - Dekorfärg6 55 3" xfId="14935" xr:uid="{D707A9BC-0A32-4976-9546-2A64FC35B08B}"/>
    <cellStyle name="40% - Dekorfärg6 55_EQL_AAL" xfId="31495" xr:uid="{921BD277-6AB0-40EA-8872-B49C838506AC}"/>
    <cellStyle name="40% - Dekorfärg6 56" xfId="14936" xr:uid="{F9E859C9-58B9-40B4-B7F8-4408913A3BD0}"/>
    <cellStyle name="40% - Dekorfärg6 56 2" xfId="14937" xr:uid="{E1469926-0FC2-4417-A0FF-0639C2362B3C}"/>
    <cellStyle name="40% - Dekorfärg6 56 3" xfId="14938" xr:uid="{A7A9C219-872C-4114-8F09-EFE09FD6AD95}"/>
    <cellStyle name="40% - Dekorfärg6 56_EQL_AAL" xfId="31496" xr:uid="{144BDC65-CB1A-4750-A0C6-981B199D86FF}"/>
    <cellStyle name="40% - Dekorfärg6 57" xfId="14939" xr:uid="{2483EF00-8135-4C8D-9D94-2C00ADAE92A9}"/>
    <cellStyle name="40% - Dekorfärg6 57 2" xfId="14940" xr:uid="{EE29D5AC-3DEB-4011-8228-A196B9460944}"/>
    <cellStyle name="40% - Dekorfärg6 57 3" xfId="14941" xr:uid="{74CB80BC-1D95-49FB-8E0C-EA482B720F4B}"/>
    <cellStyle name="40% - Dekorfärg6 57_EQL_AAL" xfId="31497" xr:uid="{A3A56547-158C-4721-9D21-135B47B664C9}"/>
    <cellStyle name="40% - Dekorfärg6 58" xfId="14942" xr:uid="{A7F325D4-02E8-4048-9229-3C72024243A1}"/>
    <cellStyle name="40% - Dekorfärg6 58 2" xfId="14943" xr:uid="{8B6DD680-C7A0-446F-9B1E-6F44B199F17A}"/>
    <cellStyle name="40% - Dekorfärg6 58 3" xfId="14944" xr:uid="{0C1CB42E-ECFE-421C-BEC7-8461DEB792DA}"/>
    <cellStyle name="40% - Dekorfärg6 58_EQL_AAL" xfId="31498" xr:uid="{651A6FF6-84F5-49FA-8611-F08D5277913D}"/>
    <cellStyle name="40% - Dekorfärg6 59" xfId="14945" xr:uid="{93951563-974F-4687-87E5-36BCCB32A6EF}"/>
    <cellStyle name="40% - Dekorfärg6 59 2" xfId="14946" xr:uid="{88397EDC-1098-44D4-904D-80DC7DA3FD65}"/>
    <cellStyle name="40% - Dekorfärg6 59 3" xfId="14947" xr:uid="{2171A107-AD25-4895-925B-13CA64F73297}"/>
    <cellStyle name="40% - Dekorfärg6 59_EQL_AAL" xfId="31499" xr:uid="{7A6AD894-3DFC-492B-A27F-7EEA78CA36C9}"/>
    <cellStyle name="40% - Dekorfärg6 6" xfId="14948" xr:uid="{9CC1CE01-6B41-4B23-AFC1-63BC470728A9}"/>
    <cellStyle name="40% - Dekorfärg6 6 10" xfId="35269" xr:uid="{E243C0AB-1E10-4CF3-A24A-1DBB78DFB7CB}"/>
    <cellStyle name="40% - Dekorfärg6 6 2" xfId="14949" xr:uid="{67140CE7-A642-45AF-A719-D52BF69B90F4}"/>
    <cellStyle name="40% - Dekorfärg6 6 2 2" xfId="14950" xr:uid="{08B8E691-AC81-43E6-8BD5-8452C7B1E27C}"/>
    <cellStyle name="40% - Dekorfärg6 6 2 2 2" xfId="14951" xr:uid="{02A21AD3-0418-4D91-93E0-473F1D6672E9}"/>
    <cellStyle name="40% - Dekorfärg6 6 2 2 3" xfId="32312" xr:uid="{F14CA207-8905-4BCA-9FCB-F2986E9A1104}"/>
    <cellStyle name="40% - Dekorfärg6 6 2 2_121231-130331" xfId="14952" xr:uid="{5C0FD722-A97D-4610-8C51-686423AE2130}"/>
    <cellStyle name="40% - Dekorfärg6 6 2 3" xfId="14953" xr:uid="{A59973DC-7F70-403E-89FF-4F601CA23518}"/>
    <cellStyle name="40% - Dekorfärg6 6 2 3 2" xfId="14954" xr:uid="{5D411172-7DF1-499B-9D76-E11A38BE3A35}"/>
    <cellStyle name="40% - Dekorfärg6 6 2 3_121231-130331" xfId="14955" xr:uid="{73C1A6A4-EC7F-4AF7-AC81-0A5699A12157}"/>
    <cellStyle name="40% - Dekorfärg6 6 2 4" xfId="14956" xr:uid="{EB4967B7-C752-4FA5-B079-013023A71D0A}"/>
    <cellStyle name="40% - Dekorfärg6 6 2 5" xfId="14957" xr:uid="{A0287302-4904-4D47-981A-0DBE2A212AA0}"/>
    <cellStyle name="40% - Dekorfärg6 6 2 6" xfId="32313" xr:uid="{7813AF0C-2806-41E6-B92D-C58E1163B6E6}"/>
    <cellStyle name="40% - Dekorfärg6 6 2 7" xfId="35270" xr:uid="{47587A80-C8EC-458B-B084-E28C95D2B479}"/>
    <cellStyle name="40% - Dekorfärg6 6 2 8" xfId="39377" xr:uid="{DFB4BF00-6571-479C-A9F4-94A95BC209BA}"/>
    <cellStyle name="40% - Dekorfärg6 6 2_121231-130331" xfId="14958" xr:uid="{ADF033C5-1ECE-4BA4-8959-24BCC6A09C32}"/>
    <cellStyle name="40% - Dekorfärg6 6 3" xfId="14959" xr:uid="{823F32D9-557C-459F-B099-32B227DC3386}"/>
    <cellStyle name="40% - Dekorfärg6 6 3 2" xfId="14960" xr:uid="{E1F2FBBC-B27B-40EB-804F-0F0DB436A2E3}"/>
    <cellStyle name="40% - Dekorfärg6 6 3 2 2" xfId="14961" xr:uid="{98931BEE-21EE-4987-A726-2F13491B3E79}"/>
    <cellStyle name="40% - Dekorfärg6 6 3 2_121231-130331" xfId="14962" xr:uid="{F482C800-CB12-45E6-BADD-0311A9150213}"/>
    <cellStyle name="40% - Dekorfärg6 6 3 3" xfId="14963" xr:uid="{6022007F-22A9-41F4-BDF4-52B205288196}"/>
    <cellStyle name="40% - Dekorfärg6 6 3 4" xfId="32314" xr:uid="{F7CBFF66-3512-4E10-8E6E-B96E1DA28B77}"/>
    <cellStyle name="40% - Dekorfärg6 6 3_121231-130331" xfId="14964" xr:uid="{451C28D5-7330-4046-865B-02976393252C}"/>
    <cellStyle name="40% - Dekorfärg6 6 4" xfId="14965" xr:uid="{8A0A3F34-9A2C-4F6C-92E4-F7922BF41CB1}"/>
    <cellStyle name="40% - Dekorfärg6 6 4 2" xfId="14966" xr:uid="{6BF313C8-B8A4-4978-97C0-B16058F53C1E}"/>
    <cellStyle name="40% - Dekorfärg6 6 4 3" xfId="14967" xr:uid="{0B440D9C-768E-4902-88C1-9CCDE4F3B192}"/>
    <cellStyle name="40% - Dekorfärg6 6 4_121231-130331" xfId="14968" xr:uid="{1AEF3260-D959-4106-ADFD-755E0422B964}"/>
    <cellStyle name="40% - Dekorfärg6 6 5" xfId="14969" xr:uid="{FD2DDF73-9F66-4C95-B62C-513FF86625A1}"/>
    <cellStyle name="40% - Dekorfärg6 6 5 2" xfId="14970" xr:uid="{713F997B-12EF-49EA-AA93-4B010950CA8C}"/>
    <cellStyle name="40% - Dekorfärg6 6 5 3" xfId="14971" xr:uid="{8EF635AA-13D7-4654-8133-F3475DAE8F3B}"/>
    <cellStyle name="40% - Dekorfärg6 6 5_AAL 2014-06" xfId="45404" xr:uid="{3971FF47-1CC9-438F-928A-4DC5564B906A}"/>
    <cellStyle name="40% - Dekorfärg6 6 6" xfId="14972" xr:uid="{B760A65A-ED50-4E4F-9A03-A08F4000E460}"/>
    <cellStyle name="40% - Dekorfärg6 6 6 2" xfId="14973" xr:uid="{D72275CD-B0E6-48D1-BA97-DF8D1E8A9442}"/>
    <cellStyle name="40% - Dekorfärg6 6 6 3" xfId="14974" xr:uid="{E053928E-7AAA-4F8F-9EF1-959AA1FFB882}"/>
    <cellStyle name="40% - Dekorfärg6 6 6_AAL 2014-06" xfId="45405" xr:uid="{9018EFB3-DDB6-47FD-A2CB-59549AE959B1}"/>
    <cellStyle name="40% - Dekorfärg6 6 7" xfId="14975" xr:uid="{56D9EBB0-16F6-418E-9032-92BEC4865AAE}"/>
    <cellStyle name="40% - Dekorfärg6 6 7 2" xfId="14976" xr:uid="{4493A43F-9A6B-498A-BBD1-77CA1253C7DC}"/>
    <cellStyle name="40% - Dekorfärg6 6 7 3" xfId="14977" xr:uid="{21568EF9-8F9A-4239-AFF6-4A5D67C54173}"/>
    <cellStyle name="40% - Dekorfärg6 6 7_EQL_AAL" xfId="31500" xr:uid="{A46A59FF-9B88-40DB-AAC1-FF2FB830DE0B}"/>
    <cellStyle name="40% - Dekorfärg6 6 8" xfId="14978" xr:uid="{6C3ED0EF-9DEB-4E50-893D-0B212452AE7D}"/>
    <cellStyle name="40% - Dekorfärg6 6 9" xfId="14979" xr:uid="{323E6732-A40B-4F84-93CE-360309ABC0C8}"/>
    <cellStyle name="40% - Dekorfärg6 6_121231-130331" xfId="14980" xr:uid="{ABC476F7-481E-400E-A86A-4387F8B5B846}"/>
    <cellStyle name="40% - Dekorfärg6 60" xfId="14981" xr:uid="{4DE37879-1AA2-4B89-80D4-0BE2D85F2B8A}"/>
    <cellStyle name="40% - Dekorfärg6 60 2" xfId="14982" xr:uid="{CAECA513-C2C2-4D7E-979B-22584637ADB0}"/>
    <cellStyle name="40% - Dekorfärg6 60 3" xfId="14983" xr:uid="{FE991F7C-E8D5-4E99-815B-248DEAD17DB7}"/>
    <cellStyle name="40% - Dekorfärg6 60_EQL_AAL" xfId="31501" xr:uid="{AB946FAE-7196-496B-8F45-4DED04543CD8}"/>
    <cellStyle name="40% - Dekorfärg6 61" xfId="14984" xr:uid="{809926EB-688C-4AD8-A709-87A385BEA6FC}"/>
    <cellStyle name="40% - Dekorfärg6 61 2" xfId="14985" xr:uid="{AC5FA805-A128-45C9-BCFB-D65E98CEDCAC}"/>
    <cellStyle name="40% - Dekorfärg6 61 3" xfId="14986" xr:uid="{234591DE-A74D-4013-9E51-4C9E5D14D515}"/>
    <cellStyle name="40% - Dekorfärg6 61_EQL_AAL" xfId="31502" xr:uid="{7AD3FE63-3FAD-4BC0-A6A5-9D8CC7E5EA6C}"/>
    <cellStyle name="40% - Dekorfärg6 62" xfId="14987" xr:uid="{4EE4FACF-151D-4675-966E-D00C19F1BFD6}"/>
    <cellStyle name="40% - Dekorfärg6 62 2" xfId="14988" xr:uid="{20CBB7A8-CF3B-47B0-8662-59B14AB9B944}"/>
    <cellStyle name="40% - Dekorfärg6 62 3" xfId="14989" xr:uid="{5137A3B8-4492-4D95-BE44-35E54EEFFB69}"/>
    <cellStyle name="40% - Dekorfärg6 62_EQL_AAL" xfId="31503" xr:uid="{DB101787-2552-488C-8C52-86D21662285B}"/>
    <cellStyle name="40% - Dekorfärg6 63" xfId="14990" xr:uid="{A233C664-73C2-480F-896B-45E73AD49E3F}"/>
    <cellStyle name="40% - Dekorfärg6 63 2" xfId="14991" xr:uid="{345EF2B1-0372-47E6-B227-5A606626521C}"/>
    <cellStyle name="40% - Dekorfärg6 63 3" xfId="14992" xr:uid="{B559B27D-1051-4AA6-A004-A8A788D94CD2}"/>
    <cellStyle name="40% - Dekorfärg6 63_EQL_AAL" xfId="31504" xr:uid="{100BB97F-0FCD-49DA-8702-F82CA451B7BA}"/>
    <cellStyle name="40% - Dekorfärg6 64" xfId="14993" xr:uid="{261EC2E6-FAB2-4C8B-9FF8-E6721301342C}"/>
    <cellStyle name="40% - Dekorfärg6 65" xfId="14994" xr:uid="{7653271C-EA76-44AC-8007-0D196AEED43C}"/>
    <cellStyle name="40% - Dekorfärg6 66" xfId="14995" xr:uid="{67ECFF64-2A2E-4256-AC20-31CFDE7A71E3}"/>
    <cellStyle name="40% - Dekorfärg6 67" xfId="14996" xr:uid="{FF3692BD-CAE8-4F52-8F2D-8D57427D9FA2}"/>
    <cellStyle name="40% - Dekorfärg6 68" xfId="14997" xr:uid="{DEA47D21-585D-4EB2-9B25-73A0A52488DB}"/>
    <cellStyle name="40% - Dekorfärg6 69" xfId="14998" xr:uid="{E3E1923E-8968-4A72-BD29-E822B2031DD2}"/>
    <cellStyle name="40% - Dekorfärg6 7" xfId="14999" xr:uid="{70B55FB9-82A2-438B-9741-0BCBE61916D8}"/>
    <cellStyle name="40% - Dekorfärg6 7 10" xfId="35271" xr:uid="{F424B369-565B-47DA-99C9-40F5EDA72F15}"/>
    <cellStyle name="40% - Dekorfärg6 7 2" xfId="15000" xr:uid="{AA39C9AB-AC66-4EBC-9FEE-B69AAD3F9931}"/>
    <cellStyle name="40% - Dekorfärg6 7 2 2" xfId="15001" xr:uid="{B7A4516C-3685-4D86-909A-4C7A6C1FBF29}"/>
    <cellStyle name="40% - Dekorfärg6 7 2 2 2" xfId="15002" xr:uid="{B5A72DA8-0FE6-45CF-9351-B358266C4A29}"/>
    <cellStyle name="40% - Dekorfärg6 7 2 2 3" xfId="32315" xr:uid="{58845DD9-163A-49DF-A445-3274D2874FC9}"/>
    <cellStyle name="40% - Dekorfärg6 7 2 2_121231-130331" xfId="15003" xr:uid="{3D9D2993-54D9-4E20-BF66-8A4375FC37C7}"/>
    <cellStyle name="40% - Dekorfärg6 7 2 3" xfId="15004" xr:uid="{42C0F947-8145-4FD0-A58B-A98087DCCA03}"/>
    <cellStyle name="40% - Dekorfärg6 7 2 3 2" xfId="15005" xr:uid="{1E08C9FC-3D6B-4D40-BB3D-A11B93314D21}"/>
    <cellStyle name="40% - Dekorfärg6 7 2 3_121231-130331" xfId="15006" xr:uid="{497AE945-919D-4656-9E84-E9DC4A12911C}"/>
    <cellStyle name="40% - Dekorfärg6 7 2 4" xfId="15007" xr:uid="{14FF1564-6B35-432A-8DBE-EEB3ED04C28B}"/>
    <cellStyle name="40% - Dekorfärg6 7 2 5" xfId="15008" xr:uid="{C79DE5A9-56AA-4A11-9F93-C6FF0EDED70F}"/>
    <cellStyle name="40% - Dekorfärg6 7 2 6" xfId="32316" xr:uid="{3F8FF04E-C4F9-46B4-B79A-86A405761A69}"/>
    <cellStyle name="40% - Dekorfärg6 7 2 7" xfId="35272" xr:uid="{76748C79-1105-4A2D-B4AD-A3F065DB9EA2}"/>
    <cellStyle name="40% - Dekorfärg6 7 2 8" xfId="39376" xr:uid="{621D215E-1DBF-4A0E-ACDE-1F1F2BA4BFAD}"/>
    <cellStyle name="40% - Dekorfärg6 7 2_121231-130331" xfId="15009" xr:uid="{A73CAC9F-BC4F-446D-A323-905678D7E34E}"/>
    <cellStyle name="40% - Dekorfärg6 7 3" xfId="15010" xr:uid="{54BF7027-6E0D-4E39-943B-B05139B1A963}"/>
    <cellStyle name="40% - Dekorfärg6 7 3 2" xfId="15011" xr:uid="{82171FE8-F43F-488E-A222-07F20BE9A25C}"/>
    <cellStyle name="40% - Dekorfärg6 7 3 2 2" xfId="15012" xr:uid="{A86B47DD-D194-4BBF-B196-56C4E25073BB}"/>
    <cellStyle name="40% - Dekorfärg6 7 3 2_121231-130331" xfId="15013" xr:uid="{64407388-6328-4104-8AA7-255D47D96C67}"/>
    <cellStyle name="40% - Dekorfärg6 7 3 3" xfId="15014" xr:uid="{3DE0DB2F-E31E-41D2-9E8F-9443AC71BB48}"/>
    <cellStyle name="40% - Dekorfärg6 7 3 4" xfId="32317" xr:uid="{EBA5D5FB-55F7-4716-B843-DE699788F35F}"/>
    <cellStyle name="40% - Dekorfärg6 7 3_121231-130331" xfId="15015" xr:uid="{99222DB7-80F9-43B8-80C5-FF7B377D2FDF}"/>
    <cellStyle name="40% - Dekorfärg6 7 4" xfId="15016" xr:uid="{652A5B45-3C1B-4032-9F69-DF320E54BA88}"/>
    <cellStyle name="40% - Dekorfärg6 7 4 2" xfId="15017" xr:uid="{D61B09EB-5C62-469B-8397-9A74633BB1A2}"/>
    <cellStyle name="40% - Dekorfärg6 7 4 3" xfId="15018" xr:uid="{B9BF7C4D-A7A5-427E-8582-6BE1B88CBCAC}"/>
    <cellStyle name="40% - Dekorfärg6 7 4_121231-130331" xfId="15019" xr:uid="{BE67BCB8-FFA8-4431-AA4C-79BAF262578B}"/>
    <cellStyle name="40% - Dekorfärg6 7 5" xfId="15020" xr:uid="{75452663-5B24-497F-91EA-23D1BB2C005C}"/>
    <cellStyle name="40% - Dekorfärg6 7 5 2" xfId="15021" xr:uid="{38AAB4E7-FA73-41C4-99D4-A73E0C9EAE39}"/>
    <cellStyle name="40% - Dekorfärg6 7 5 3" xfId="15022" xr:uid="{571C0662-7342-4CD2-B329-1721F3CD35D3}"/>
    <cellStyle name="40% - Dekorfärg6 7 5_AAL 2014-06" xfId="45406" xr:uid="{3F0EB8E8-1768-45ED-B6F4-A818EB2AA109}"/>
    <cellStyle name="40% - Dekorfärg6 7 6" xfId="15023" xr:uid="{2F214032-3D19-4AF3-8A4C-82B449681AD7}"/>
    <cellStyle name="40% - Dekorfärg6 7 6 2" xfId="15024" xr:uid="{0D340D39-AE62-4485-AE24-E0151C972AB6}"/>
    <cellStyle name="40% - Dekorfärg6 7 6 3" xfId="15025" xr:uid="{8CCB4A5E-37C8-4C94-8B11-A4455F1285D4}"/>
    <cellStyle name="40% - Dekorfärg6 7 6_AAL 2014-06" xfId="45407" xr:uid="{FA376421-5146-4156-A194-17B7A2D0A807}"/>
    <cellStyle name="40% - Dekorfärg6 7 7" xfId="15026" xr:uid="{9DA9A899-67A1-4014-BD78-4A7326BAF88F}"/>
    <cellStyle name="40% - Dekorfärg6 7 7 2" xfId="15027" xr:uid="{A4B57E75-72A6-4EE2-A35E-859A5072026F}"/>
    <cellStyle name="40% - Dekorfärg6 7 7 3" xfId="15028" xr:uid="{D4F98594-D8EC-45A5-8D48-A88C2B9707BE}"/>
    <cellStyle name="40% - Dekorfärg6 7 7_EQL_AAL" xfId="31505" xr:uid="{A1E0CAC1-9247-4A98-A6D2-9507BE9995F6}"/>
    <cellStyle name="40% - Dekorfärg6 7 8" xfId="15029" xr:uid="{CFBFE7F1-3EE5-4751-A120-9A2F0F102A58}"/>
    <cellStyle name="40% - Dekorfärg6 7 9" xfId="15030" xr:uid="{6A5DBDC7-A941-4FD1-BE2C-1460804BF274}"/>
    <cellStyle name="40% - Dekorfärg6 7_121231-130331" xfId="15031" xr:uid="{2E574819-7921-42D7-BC22-CCBA4E90566F}"/>
    <cellStyle name="40% - Dekorfärg6 70" xfId="15032" xr:uid="{A4184E1F-591A-479E-BA04-67AF5B5A3039}"/>
    <cellStyle name="40% - Dekorfärg6 71" xfId="15033" xr:uid="{71F60E6D-CF79-4A5B-8E3F-049EBF2A189D}"/>
    <cellStyle name="40% - Dekorfärg6 72" xfId="15034" xr:uid="{E48616BC-D230-4974-ABC8-E08815F8229C}"/>
    <cellStyle name="40% - Dekorfärg6 73" xfId="15035" xr:uid="{DF85C7A1-E562-422F-ADDB-24A82796772B}"/>
    <cellStyle name="40% - Dekorfärg6 74" xfId="15036" xr:uid="{FBD30AA9-D613-4218-BCA0-C38BD065BD07}"/>
    <cellStyle name="40% - Dekorfärg6 75" xfId="15037" xr:uid="{13825CFD-AA6F-4130-B2A0-58EE90DDA6E4}"/>
    <cellStyle name="40% - Dekorfärg6 75 2" xfId="15038" xr:uid="{989601DE-544E-4213-B1DA-45A38530EDC6}"/>
    <cellStyle name="40% - Dekorfärg6 75_EQL_AAL" xfId="31506" xr:uid="{C8EE35C7-11D4-436F-B8EE-014275495507}"/>
    <cellStyle name="40% - Dekorfärg6 76" xfId="15039" xr:uid="{AC855A47-3EEA-42FC-8D25-A6A99CD931E9}"/>
    <cellStyle name="40% - Dekorfärg6 76 2" xfId="15040" xr:uid="{DFE7C47B-D2AC-47ED-9280-9166E24AAA56}"/>
    <cellStyle name="40% - Dekorfärg6 76_EQL_AAL" xfId="31507" xr:uid="{50E08D04-3B20-4312-867B-927DBB8C239D}"/>
    <cellStyle name="40% - Dekorfärg6 77" xfId="15041" xr:uid="{D4D298CF-24DA-4C2D-A9E8-07171587A99D}"/>
    <cellStyle name="40% - Dekorfärg6 78" xfId="15042" xr:uid="{5BE6BFDE-7160-4D0B-973C-74B39E4F0DFC}"/>
    <cellStyle name="40% - Dekorfärg6 79" xfId="44683" xr:uid="{EA9DD1EE-32BF-4555-BBF5-EC51C9946564}"/>
    <cellStyle name="40% - Dekorfärg6 8" xfId="15043" xr:uid="{4D9863BA-9202-4426-9B14-7E535FA06A3C}"/>
    <cellStyle name="40% - Dekorfärg6 8 10" xfId="35273" xr:uid="{2089D972-2D2F-470C-8139-109D82BDE7FA}"/>
    <cellStyle name="40% - Dekorfärg6 8 2" xfId="15044" xr:uid="{E9677A25-CB48-49E8-9C3B-AA657855B959}"/>
    <cellStyle name="40% - Dekorfärg6 8 2 2" xfId="15045" xr:uid="{799AE21D-07C7-4711-9B66-AB94420782F6}"/>
    <cellStyle name="40% - Dekorfärg6 8 2 2 2" xfId="15046" xr:uid="{D06FC241-F5B2-49FF-B4FD-BA271AC6CA20}"/>
    <cellStyle name="40% - Dekorfärg6 8 2 2 3" xfId="32318" xr:uid="{805CF26F-515D-488E-A999-712B840362F0}"/>
    <cellStyle name="40% - Dekorfärg6 8 2 2_121231-130331" xfId="15047" xr:uid="{170C4076-4935-43D9-87E4-F6BA11634484}"/>
    <cellStyle name="40% - Dekorfärg6 8 2 3" xfId="15048" xr:uid="{677CC892-0B33-4A56-BF31-24F709734211}"/>
    <cellStyle name="40% - Dekorfärg6 8 2 3 2" xfId="15049" xr:uid="{D4F4C629-02A5-4F8D-AF7E-5513CB0182F7}"/>
    <cellStyle name="40% - Dekorfärg6 8 2 3_121231-130331" xfId="15050" xr:uid="{9EB851CF-DF37-4F56-8535-1AEAE95AFC28}"/>
    <cellStyle name="40% - Dekorfärg6 8 2 4" xfId="15051" xr:uid="{11480320-F941-49B9-8F11-61CC39F2973D}"/>
    <cellStyle name="40% - Dekorfärg6 8 2 5" xfId="15052" xr:uid="{A29D486A-30F2-4D9C-832F-AF70366EF250}"/>
    <cellStyle name="40% - Dekorfärg6 8 2 6" xfId="32319" xr:uid="{7DC3113A-999B-4D06-B0EF-8E07A3DA74F7}"/>
    <cellStyle name="40% - Dekorfärg6 8 2 7" xfId="35274" xr:uid="{895D9A5B-856F-4F28-898A-F5791208EF81}"/>
    <cellStyle name="40% - Dekorfärg6 8 2 8" xfId="39375" xr:uid="{0832F2CD-9538-465B-B06B-1281DC0ADB70}"/>
    <cellStyle name="40% - Dekorfärg6 8 2_121231-130331" xfId="15053" xr:uid="{A00317C7-EE27-4340-9277-7EEFA8FBF231}"/>
    <cellStyle name="40% - Dekorfärg6 8 3" xfId="15054" xr:uid="{1D5624F6-7A09-48FF-9D4A-6D23F6BC4409}"/>
    <cellStyle name="40% - Dekorfärg6 8 3 2" xfId="15055" xr:uid="{BFD85E88-2E02-4DCB-8DCA-2AFF8B2F6988}"/>
    <cellStyle name="40% - Dekorfärg6 8 3 2 2" xfId="15056" xr:uid="{7F392095-BB60-477B-9BB5-287603D13D40}"/>
    <cellStyle name="40% - Dekorfärg6 8 3 2_121231-130331" xfId="15057" xr:uid="{9B7D98E0-AB2E-48F5-B770-F77110CED4E4}"/>
    <cellStyle name="40% - Dekorfärg6 8 3 3" xfId="15058" xr:uid="{1B1ED6AF-B869-4E4B-A353-74DD6EFB99CF}"/>
    <cellStyle name="40% - Dekorfärg6 8 3 4" xfId="32320" xr:uid="{DC40E9C5-3C0B-425D-B41A-20D8A56FC303}"/>
    <cellStyle name="40% - Dekorfärg6 8 3_121231-130331" xfId="15059" xr:uid="{512BA3F0-6850-41F5-9D2B-630CD275EC48}"/>
    <cellStyle name="40% - Dekorfärg6 8 4" xfId="15060" xr:uid="{E2E31B92-96BD-45C9-9060-1648C99B6D97}"/>
    <cellStyle name="40% - Dekorfärg6 8 4 2" xfId="15061" xr:uid="{09597AC0-5841-4AD5-B7FA-F2BD264CBC96}"/>
    <cellStyle name="40% - Dekorfärg6 8 4 3" xfId="15062" xr:uid="{953375F8-E071-4A6E-8A99-D071B908C583}"/>
    <cellStyle name="40% - Dekorfärg6 8 4_121231-130331" xfId="15063" xr:uid="{DD3E5BB6-2029-441E-863F-9E2845FAAA2E}"/>
    <cellStyle name="40% - Dekorfärg6 8 5" xfId="15064" xr:uid="{62C600F4-F85A-44C8-AF6F-E2B4F8531E8D}"/>
    <cellStyle name="40% - Dekorfärg6 8 5 2" xfId="15065" xr:uid="{E3C33BF5-4072-4945-B451-B2795A0A29C7}"/>
    <cellStyle name="40% - Dekorfärg6 8 5 3" xfId="15066" xr:uid="{3A302F7D-D499-4317-8F08-943FA924337F}"/>
    <cellStyle name="40% - Dekorfärg6 8 5_AAL 2014-06" xfId="45408" xr:uid="{1CF17419-4C90-45A3-A867-208CFEDF454B}"/>
    <cellStyle name="40% - Dekorfärg6 8 6" xfId="15067" xr:uid="{1FB13EAE-B6C5-48B7-B1EA-B0C5981D3F9D}"/>
    <cellStyle name="40% - Dekorfärg6 8 6 2" xfId="15068" xr:uid="{38EC3BE7-BECD-48E2-A779-4642AE3980D6}"/>
    <cellStyle name="40% - Dekorfärg6 8 6 3" xfId="15069" xr:uid="{F8D7FDE4-A2C5-4C65-85F5-C7BE612E0648}"/>
    <cellStyle name="40% - Dekorfärg6 8 6_AAL 2014-06" xfId="45409" xr:uid="{D7F3A72B-817B-4859-8421-1CBE9391D11A}"/>
    <cellStyle name="40% - Dekorfärg6 8 7" xfId="15070" xr:uid="{82D13611-DA5D-4671-B3D6-670072D73E49}"/>
    <cellStyle name="40% - Dekorfärg6 8 7 2" xfId="15071" xr:uid="{735A17C0-9F38-4E42-B2C2-7BE54CFF8C14}"/>
    <cellStyle name="40% - Dekorfärg6 8 7 3" xfId="15072" xr:uid="{E41B1742-6B36-4F9C-B0B8-CFE8595FE649}"/>
    <cellStyle name="40% - Dekorfärg6 8 7_EQL_AAL" xfId="31508" xr:uid="{8C7F6467-9E9B-4A2C-8665-A5ADF3F75117}"/>
    <cellStyle name="40% - Dekorfärg6 8 8" xfId="15073" xr:uid="{EF0235CA-EC8F-4425-9C88-A0534DE2B48D}"/>
    <cellStyle name="40% - Dekorfärg6 8 9" xfId="15074" xr:uid="{302BBF2C-F2AF-466D-9DE6-41589DD9C562}"/>
    <cellStyle name="40% - Dekorfärg6 8_121231-130331" xfId="15075" xr:uid="{FE5FCECC-055C-42D1-88DD-CD6EABD2F4EF}"/>
    <cellStyle name="40% - Dekorfärg6 80" xfId="44723" xr:uid="{FBFB2416-3902-48D6-8318-B8728EAB42FA}"/>
    <cellStyle name="40% - Dekorfärg6 81" xfId="44832" xr:uid="{8061E515-2A72-45E1-A73F-F89A4D604229}"/>
    <cellStyle name="40% - Dekorfärg6 9" xfId="15076" xr:uid="{6868ED40-A37B-4D70-9952-0A937789F1DB}"/>
    <cellStyle name="40% - Dekorfärg6 9 10" xfId="35275" xr:uid="{D3B91B41-F2DA-4BB7-A0B4-29F52217486B}"/>
    <cellStyle name="40% - Dekorfärg6 9 2" xfId="15077" xr:uid="{A9AA7A38-C77E-4CE1-A5CF-8D23D3ADBF0E}"/>
    <cellStyle name="40% - Dekorfärg6 9 2 2" xfId="15078" xr:uid="{89DFD576-DDB3-478A-8F65-DB4E15F30A29}"/>
    <cellStyle name="40% - Dekorfärg6 9 2 2 2" xfId="15079" xr:uid="{6CE40BDB-D788-42BE-AFE2-DB40BB185410}"/>
    <cellStyle name="40% - Dekorfärg6 9 2 2 3" xfId="32321" xr:uid="{DEDBCBF8-758F-49E2-9E94-419F00DE5574}"/>
    <cellStyle name="40% - Dekorfärg6 9 2 2_121231-130331" xfId="15080" xr:uid="{111CC934-23FA-49DB-B11C-089D2A442F13}"/>
    <cellStyle name="40% - Dekorfärg6 9 2 3" xfId="15081" xr:uid="{F3551E02-F086-49F4-9BDA-BE731D46C6E9}"/>
    <cellStyle name="40% - Dekorfärg6 9 2 3 2" xfId="15082" xr:uid="{6E3B0705-83D3-44BB-A426-D459C7DD617A}"/>
    <cellStyle name="40% - Dekorfärg6 9 2 3_121231-130331" xfId="15083" xr:uid="{2BF72E8D-9405-4173-ABBD-0F17C0C4CE03}"/>
    <cellStyle name="40% - Dekorfärg6 9 2 4" xfId="15084" xr:uid="{B9CDA681-70C9-4FFE-91DC-A4F7088FE9EE}"/>
    <cellStyle name="40% - Dekorfärg6 9 2 5" xfId="15085" xr:uid="{E5353AA2-367F-407D-91A3-E7DC32A0ECC5}"/>
    <cellStyle name="40% - Dekorfärg6 9 2 6" xfId="32322" xr:uid="{C282B18E-B880-4EF9-A3C4-6E29AB6D2309}"/>
    <cellStyle name="40% - Dekorfärg6 9 2 7" xfId="35276" xr:uid="{D4155264-AED6-4903-BA9E-6E417C5454AE}"/>
    <cellStyle name="40% - Dekorfärg6 9 2 8" xfId="39374" xr:uid="{8EC327B7-1F5B-4A6D-B302-FB7ECF79B41D}"/>
    <cellStyle name="40% - Dekorfärg6 9 2_121231-130331" xfId="15086" xr:uid="{95E60145-EDB3-4E1D-B946-E5AD4B5EC010}"/>
    <cellStyle name="40% - Dekorfärg6 9 3" xfId="15087" xr:uid="{160077EB-C777-4B42-9CE6-13231D8A79F0}"/>
    <cellStyle name="40% - Dekorfärg6 9 3 2" xfId="15088" xr:uid="{64B0A134-2A99-40A7-ABF8-AEE2A89EA533}"/>
    <cellStyle name="40% - Dekorfärg6 9 3 2 2" xfId="15089" xr:uid="{2CD7946B-3BE4-424F-B14A-172E52E90793}"/>
    <cellStyle name="40% - Dekorfärg6 9 3 2_121231-130331" xfId="15090" xr:uid="{9C9AE3AF-5690-41C0-AE83-7BBA1C718887}"/>
    <cellStyle name="40% - Dekorfärg6 9 3 3" xfId="15091" xr:uid="{4CAC9FED-1890-4C40-ACE7-0CC122F6E111}"/>
    <cellStyle name="40% - Dekorfärg6 9 3 4" xfId="32323" xr:uid="{2DCA1F0F-0EED-4273-97EA-FCA528FD97D0}"/>
    <cellStyle name="40% - Dekorfärg6 9 3_121231-130331" xfId="15092" xr:uid="{69DC3F45-546D-426D-8599-F9033A78DE96}"/>
    <cellStyle name="40% - Dekorfärg6 9 4" xfId="15093" xr:uid="{CB066AA2-17E3-4FEA-B060-E2BBD65FFAF4}"/>
    <cellStyle name="40% - Dekorfärg6 9 4 2" xfId="15094" xr:uid="{40D6A03D-6021-4E52-9B35-AEC5DD0AF505}"/>
    <cellStyle name="40% - Dekorfärg6 9 4 3" xfId="15095" xr:uid="{8F87305D-3B38-4824-B91B-70351D2B4C12}"/>
    <cellStyle name="40% - Dekorfärg6 9 4_121231-130331" xfId="15096" xr:uid="{84F54677-2DCE-49CF-86E7-F08596C05CB4}"/>
    <cellStyle name="40% - Dekorfärg6 9 5" xfId="15097" xr:uid="{87D7DD2B-7470-4A50-8DA8-E9CC5A57DBD0}"/>
    <cellStyle name="40% - Dekorfärg6 9 5 2" xfId="15098" xr:uid="{FE1EB30E-7065-4FCF-A3F9-9BF2789FF05B}"/>
    <cellStyle name="40% - Dekorfärg6 9 5 3" xfId="15099" xr:uid="{09238FC3-FD83-4D52-98EB-6FD31E9C241C}"/>
    <cellStyle name="40% - Dekorfärg6 9 5_AAL 2014-06" xfId="45410" xr:uid="{17828280-9D96-4401-939E-34A77510C3B7}"/>
    <cellStyle name="40% - Dekorfärg6 9 6" xfId="15100" xr:uid="{1E151628-3C0B-4620-B0DD-E8150A840531}"/>
    <cellStyle name="40% - Dekorfärg6 9 6 2" xfId="15101" xr:uid="{1D0061DD-16F9-4A5F-98CC-8B4C1FE924B7}"/>
    <cellStyle name="40% - Dekorfärg6 9 6 3" xfId="15102" xr:uid="{4EF1EC7B-5747-4F73-862B-F6340AC15787}"/>
    <cellStyle name="40% - Dekorfärg6 9 6_AAL 2014-06" xfId="45411" xr:uid="{331CCAED-619D-4FCB-9808-AFCC99963F14}"/>
    <cellStyle name="40% - Dekorfärg6 9 7" xfId="15103" xr:uid="{70BAB0B0-9B2C-434E-9854-34CA710B5675}"/>
    <cellStyle name="40% - Dekorfärg6 9 7 2" xfId="15104" xr:uid="{1FC02B9A-6C51-455B-BE9F-319E633F59AD}"/>
    <cellStyle name="40% - Dekorfärg6 9 7 3" xfId="15105" xr:uid="{A7D3DC7A-308E-49B1-AD87-79F5DCE6362B}"/>
    <cellStyle name="40% - Dekorfärg6 9 7_EQL_AAL" xfId="31509" xr:uid="{68A5DEF8-ED96-4813-AA45-8CEB83E82405}"/>
    <cellStyle name="40% - Dekorfärg6 9 8" xfId="15106" xr:uid="{646569C1-3F1C-4540-95DC-E8EBCE4830FF}"/>
    <cellStyle name="40% - Dekorfärg6 9 9" xfId="15107" xr:uid="{559F09E6-808E-47C6-84EC-A5B3DD0D63A3}"/>
    <cellStyle name="40% - Dekorfärg6 9_121231-130331" xfId="15108" xr:uid="{085CE85D-C2A1-4F83-9565-E84BF1FB7A81}"/>
    <cellStyle name="40% - Énfasis1" xfId="39666" xr:uid="{D0D8F290-6844-4733-B866-96927E97A8AC}"/>
    <cellStyle name="40% - Énfasis2" xfId="39667" xr:uid="{01578647-DC07-4851-90F8-66E67810C66C}"/>
    <cellStyle name="40% - Énfasis3" xfId="39668" xr:uid="{C0054C1D-ABA4-4704-A193-720D51640782}"/>
    <cellStyle name="40% - Énfasis4" xfId="39669" xr:uid="{CC280E6E-2175-4247-87E9-B4766367DC94}"/>
    <cellStyle name="40% - Énfasis5" xfId="39670" xr:uid="{C2A067A3-D8F5-4357-B964-0C8D25F7F315}"/>
    <cellStyle name="40% - Énfasis6" xfId="39671" xr:uid="{774216A5-F75D-4962-BD91-0ED7609B4A54}"/>
    <cellStyle name="60 % - Aksentti1" xfId="42200" xr:uid="{A78DB3C0-0C76-4C32-BAC9-CFCAA556A6AA}"/>
    <cellStyle name="60 % - Aksentti2" xfId="42201" xr:uid="{E8AC00A6-5552-4F95-9113-FCD0BB2F703D}"/>
    <cellStyle name="60 % - Aksentti3" xfId="42202" xr:uid="{A471CB6D-1BC0-4B42-A834-E76842313129}"/>
    <cellStyle name="60 % - Aksentti4" xfId="42203" xr:uid="{3A5C98B6-D5B6-43B3-A0F3-CE26CC429E2C}"/>
    <cellStyle name="60 % - Aksentti5" xfId="42204" xr:uid="{F551F211-6677-4D45-8B08-E6F276428F07}"/>
    <cellStyle name="60 % - Aksentti6" xfId="42205" xr:uid="{F8CD646B-8954-495E-99F8-8512C08F59B8}"/>
    <cellStyle name="60 % - Akzent1" xfId="15109" xr:uid="{DFE3F597-D7F2-4EB8-B2BE-C936BE30A05C}"/>
    <cellStyle name="60 % - Akzent1 2" xfId="15110" xr:uid="{1A05FE8B-171F-48A1-9643-D2242B7145DC}"/>
    <cellStyle name="60 % - Akzent1 2 2" xfId="42206" xr:uid="{B609F870-3EC2-43F6-8D30-2ED8BEBA52C6}"/>
    <cellStyle name="60 % - Akzent1 2_Cognos" xfId="42207" xr:uid="{A0F71DD0-603D-44BF-9651-594C07A0E8B1}"/>
    <cellStyle name="60 % - Akzent1 3" xfId="42208" xr:uid="{124FB2B1-E268-4476-92D9-E1496066AEE0}"/>
    <cellStyle name="60 % - Akzent1_3. Loans" xfId="15111" xr:uid="{047C016A-0A7E-4B64-BE5B-0C48AD1A6A09}"/>
    <cellStyle name="60 % - Akzent2" xfId="15112" xr:uid="{97F341F4-1BFF-4B8A-AA07-92505DABE4B9}"/>
    <cellStyle name="60 % - Akzent2 2" xfId="15113" xr:uid="{94FE3A4F-E8BC-4651-B8C1-83B190ADE691}"/>
    <cellStyle name="60 % - Akzent2 2 2" xfId="42209" xr:uid="{3F5F983E-A061-4FEC-9A91-0F4393156B8E}"/>
    <cellStyle name="60 % - Akzent2 2_Cognos" xfId="42210" xr:uid="{0F315CE7-7386-41E8-AA11-A50A641DC64F}"/>
    <cellStyle name="60 % - Akzent2 3" xfId="42211" xr:uid="{2E3EB0D9-F654-4897-99A3-443C21EC4514}"/>
    <cellStyle name="60 % - Akzent2_3. Loans" xfId="15114" xr:uid="{EBDF6275-8CED-487D-A7D1-D2088B8C89EA}"/>
    <cellStyle name="60 % - Akzent3" xfId="15115" xr:uid="{079BA374-3A9E-40A1-881D-8315D8D3F071}"/>
    <cellStyle name="60 % - Akzent3 2" xfId="15116" xr:uid="{5F3239EE-604F-447B-80A1-8C4423D7771A}"/>
    <cellStyle name="60 % - Akzent3 2 2" xfId="42212" xr:uid="{C7F1D652-ED4F-4335-8E58-361607AFDB4F}"/>
    <cellStyle name="60 % - Akzent3 2_Cognos" xfId="42213" xr:uid="{2F783585-AC9D-4AB0-BA36-86FCE455B8A7}"/>
    <cellStyle name="60 % - Akzent3 3" xfId="42214" xr:uid="{374DE77E-6E27-4D0A-A45D-A511D5DA0D98}"/>
    <cellStyle name="60 % - Akzent3_3. Loans" xfId="15117" xr:uid="{5407DAB4-3F19-4CE0-8231-13724C9BF3FA}"/>
    <cellStyle name="60 % - Akzent4" xfId="15118" xr:uid="{F3D216EB-5EF2-4E56-8313-07C64F9A0EA5}"/>
    <cellStyle name="60 % - Akzent4 2" xfId="15119" xr:uid="{7C316809-A487-4D9F-A17F-17A69792B311}"/>
    <cellStyle name="60 % - Akzent4 2 2" xfId="42215" xr:uid="{58DD2A49-48AA-44B6-A775-A4ED381AAA2F}"/>
    <cellStyle name="60 % - Akzent4 2_Cognos" xfId="42216" xr:uid="{10D5AE3D-9103-4540-8309-CDEC3FD9AD44}"/>
    <cellStyle name="60 % - Akzent4 3" xfId="42217" xr:uid="{CD9B1D70-4A6D-4F6D-851C-7CC653417A0D}"/>
    <cellStyle name="60 % - Akzent4_3. Loans" xfId="15120" xr:uid="{4B35E4A8-B02B-4265-AA1D-77740709BE54}"/>
    <cellStyle name="60 % - Akzent5" xfId="15121" xr:uid="{35662D72-5E4C-4B57-928E-F525B09C8FED}"/>
    <cellStyle name="60 % - Akzent5 2" xfId="15122" xr:uid="{11BBF988-6865-4A51-A73B-D6A993088387}"/>
    <cellStyle name="60 % - Akzent5 2 2" xfId="42218" xr:uid="{B5EDF72D-5778-49E1-A789-C52E76D4E34B}"/>
    <cellStyle name="60 % - Akzent5 2_Cognos" xfId="42219" xr:uid="{632678F7-D843-4AE9-9CB4-DD8A4EB6D604}"/>
    <cellStyle name="60 % - Akzent5 3" xfId="42220" xr:uid="{C7E2D161-8A0A-4BAA-ADEF-7976AC7ABE60}"/>
    <cellStyle name="60 % - Akzent5_3. Loans" xfId="15123" xr:uid="{1F0A409B-8CF9-451B-8F16-2CD0E8444F23}"/>
    <cellStyle name="60 % - Akzent6" xfId="15124" xr:uid="{612ADC16-702D-47B0-A439-C29DEE5176FE}"/>
    <cellStyle name="60 % - Akzent6 2" xfId="15125" xr:uid="{A14D46F1-2DF1-46E6-A8BA-3FF495416052}"/>
    <cellStyle name="60 % - Akzent6 2 2" xfId="42221" xr:uid="{ED0B0BDF-F839-4456-AEB1-09E7F6886F03}"/>
    <cellStyle name="60 % - Akzent6 2_Cognos" xfId="42222" xr:uid="{BE808152-7C85-4D44-ACCB-3A3D87965C50}"/>
    <cellStyle name="60 % - Akzent6 3" xfId="42223" xr:uid="{28716971-001B-48CB-B56E-B13F6F2BA539}"/>
    <cellStyle name="60 % - Akzent6_3. Loans" xfId="15126" xr:uid="{595868E7-4C35-499B-A4B5-ADCFF73E2242}"/>
    <cellStyle name="60 % - Accent1 2" xfId="48007" xr:uid="{2737445B-6E3E-4F69-A378-C695DFB013EC}"/>
    <cellStyle name="60 % - Accent1 2 2" xfId="48008" xr:uid="{82DB4DCB-C810-4CA3-AF35-38941FF97E88}"/>
    <cellStyle name="60 % - Accent1 3" xfId="48009" xr:uid="{B03E0987-F8EC-4A1C-8094-5979624A551C}"/>
    <cellStyle name="60 % - Accent1 4" xfId="48010" xr:uid="{0C341C73-3B0F-47F3-8EC2-24E83CA2FB35}"/>
    <cellStyle name="60 % - Accent2 2" xfId="48011" xr:uid="{542B78C9-6E4D-42C5-B7C6-8777DD4DCC1F}"/>
    <cellStyle name="60 % - Accent2 2 2" xfId="48012" xr:uid="{D4645A43-7419-48D7-83CB-E2E37D294639}"/>
    <cellStyle name="60 % - Accent2 3" xfId="48013" xr:uid="{E086C94C-603F-4EFF-8596-7EA17EDAB451}"/>
    <cellStyle name="60 % - Accent2 4" xfId="48014" xr:uid="{BC7A8C5A-CEF8-4721-A497-FCA92ED1EF4E}"/>
    <cellStyle name="60 % - Accent3 2" xfId="48015" xr:uid="{6C250261-F336-4713-8D4B-AC650EF013C2}"/>
    <cellStyle name="60 % - Accent3 2 2" xfId="48016" xr:uid="{1CC7DD2F-5E5F-4968-9E21-3EF5A0D24837}"/>
    <cellStyle name="60 % - Accent3 3" xfId="48017" xr:uid="{D70AEA91-B9DE-4743-A60D-3663FCC06B39}"/>
    <cellStyle name="60 % - Accent3 4" xfId="48018" xr:uid="{B5B3AD84-7DD1-422F-9E4B-49ADD915B845}"/>
    <cellStyle name="60 % - Accent4 2" xfId="48019" xr:uid="{EA32C68B-7C7A-4C73-8741-2B15F8EC0763}"/>
    <cellStyle name="60 % - Accent4 2 2" xfId="48020" xr:uid="{DDC9E50C-CDB5-48EB-AFAA-5C9583815DE6}"/>
    <cellStyle name="60 % - Accent4 3" xfId="48021" xr:uid="{6C324EF2-5EA4-4B9C-B009-64A31C49E509}"/>
    <cellStyle name="60 % - Accent4 4" xfId="48022" xr:uid="{550CE523-226E-475B-AB2A-BB6A0B8FFF16}"/>
    <cellStyle name="60 % - Accent5 2" xfId="48023" xr:uid="{8F393DB3-0A71-4EA6-AF72-9BD78AC6B13C}"/>
    <cellStyle name="60 % - Accent5 2 2" xfId="48024" xr:uid="{A8C59CD5-A2E3-4C0F-A96C-246E48842D08}"/>
    <cellStyle name="60 % - Accent5 3" xfId="48025" xr:uid="{3DDFC038-F850-41A6-8B51-DA4032FCDE97}"/>
    <cellStyle name="60 % - Accent5 4" xfId="48026" xr:uid="{44663FA6-31B0-4123-ADF7-60E1AA48BE7F}"/>
    <cellStyle name="60 % - Accent6 2" xfId="48027" xr:uid="{7AF6C914-BE8E-4EF2-AFB1-4EDD9E7E77BC}"/>
    <cellStyle name="60 % - Accent6 2 2" xfId="48028" xr:uid="{950BAE49-60BC-49C4-A4C5-37560B7FC611}"/>
    <cellStyle name="60 % - Accent6 3" xfId="48029" xr:uid="{52664277-39EC-42FE-A790-FBCD7AEB1B9F}"/>
    <cellStyle name="60 % - Accent6 4" xfId="48030" xr:uid="{9EE18F56-9D99-4A2E-8F14-0EB36F98764B}"/>
    <cellStyle name="60% - Accent1 10" xfId="39621" xr:uid="{2E263C7F-043E-4281-9F6C-3DC82A5F1FCA}"/>
    <cellStyle name="60% - Accent1 11" xfId="53228" xr:uid="{4F199176-8911-4FF4-81AA-BD1D7E4D6221}"/>
    <cellStyle name="60% - Accent1 12" xfId="115" xr:uid="{8DB3F376-2E42-47FC-9A00-A777E74E4656}"/>
    <cellStyle name="60% - Accent1 2" xfId="103" xr:uid="{75E70CF9-53E0-49E5-83AA-A87CAA483486}"/>
    <cellStyle name="60% - Accent1 2 10" xfId="51286" xr:uid="{4AE5C3DD-55A4-4D7E-802A-A3193AB35195}"/>
    <cellStyle name="60% - Accent1 2 2" xfId="527" xr:uid="{DC815233-EF56-43FE-B0F0-8488F6B53954}"/>
    <cellStyle name="60% - Accent1 2 3" xfId="528" xr:uid="{B74B4FA1-DDB7-498B-80BB-19C02017C42D}"/>
    <cellStyle name="60% - Accent1 2 3 2" xfId="32324" xr:uid="{9E8C60FE-1893-4AB0-9E83-BB5EAEA1541C}"/>
    <cellStyle name="60% - Accent1 2 3_Apart tables" xfId="52522" xr:uid="{6489E77B-37B0-4878-B627-9AC0D26F6305}"/>
    <cellStyle name="60% - Accent1 2 4" xfId="529" xr:uid="{A5587E62-8E18-457D-B995-482CB7042073}"/>
    <cellStyle name="60% - Accent1 2 5" xfId="530" xr:uid="{E4CFF78F-125D-4328-9F06-ABCA63D328D7}"/>
    <cellStyle name="60% - Accent1 2 6" xfId="531" xr:uid="{132A12B5-D417-4CEC-833B-78740D39E908}"/>
    <cellStyle name="60% - Accent1 2 7" xfId="532" xr:uid="{A3ED7718-4C81-4D66-941B-022F0ED8DC8F}"/>
    <cellStyle name="60% - Accent1 2 8" xfId="533" xr:uid="{9B143568-1C52-4F2A-8FB5-16FCBFE9C3B1}"/>
    <cellStyle name="60% - Accent1 2 9" xfId="42224" xr:uid="{63B36F6D-4968-4605-A3EE-51C8064BDC0D}"/>
    <cellStyle name="60% - Accent1 2_2. Property deals" xfId="15127" xr:uid="{79036DD0-D148-45DC-8043-0A44ED6F99E6}"/>
    <cellStyle name="60% - Accent1 3" xfId="534" xr:uid="{C0CCDA07-0C60-4BF0-B532-EABFD9083DB2}"/>
    <cellStyle name="60% - Accent1 3 2" xfId="32325" xr:uid="{51E7889C-40DE-469B-AE37-81BE988C41F0}"/>
    <cellStyle name="60% - Accent1 3 3" xfId="46002" xr:uid="{CCB072F6-A536-4CF5-9C55-0D2C59BA1162}"/>
    <cellStyle name="60% - Accent1 3_Apart tables" xfId="52523" xr:uid="{AB7D4EDC-8004-4A08-9242-F11EE3E0AF0D}"/>
    <cellStyle name="60% - Accent1 4" xfId="535" xr:uid="{31A5F6E0-DC4C-40E4-AB94-B8E90AC92087}"/>
    <cellStyle name="60% - Accent1 4 2" xfId="46003" xr:uid="{267AAF4E-6201-467D-8754-CB9F4E4C3310}"/>
    <cellStyle name="60% - Accent1 4 3" xfId="51287" xr:uid="{7C9EFD02-BE88-4F3B-94BE-A8A2E1CE5F0B}"/>
    <cellStyle name="60% - Accent1 4_Apart tables" xfId="52524" xr:uid="{C2A6156E-D480-4750-8200-15039E359942}"/>
    <cellStyle name="60% - Accent1 5" xfId="536" xr:uid="{5A17D663-DA6F-49C4-BB0B-F02AED4E0EE8}"/>
    <cellStyle name="60% - Accent1 6" xfId="537" xr:uid="{3CA9EBEE-3513-4E1D-91CC-DE89B2992311}"/>
    <cellStyle name="60% - Accent1 7" xfId="538" xr:uid="{E1660329-1B9D-4EE7-A8B6-5939C90E8D8D}"/>
    <cellStyle name="60% - Accent1 8" xfId="539" xr:uid="{88D92E87-B644-4328-9F83-F14DE51A333B}"/>
    <cellStyle name="60% - Accent1 9" xfId="540" xr:uid="{EF0F49CE-905E-4EA6-A565-8D5C546A0512}"/>
    <cellStyle name="60% - Accent2 10" xfId="39622" xr:uid="{FF21537B-BB09-4CDA-BEFA-376299AFC811}"/>
    <cellStyle name="60% - Accent2 11" xfId="53232" xr:uid="{2CB679BD-6C26-4A7F-88FB-1F9444CCD7F1}"/>
    <cellStyle name="60% - Accent2 12" xfId="118" xr:uid="{BD7022D3-E8B0-4160-B93A-4F2A63B27C01}"/>
    <cellStyle name="60% - Accent2 2" xfId="104" xr:uid="{771245BF-5DC5-4113-8EE4-72B5645ECB77}"/>
    <cellStyle name="60% - Accent2 2 10" xfId="51288" xr:uid="{7350AE17-443E-4B8A-A9A3-2EB6D373DBBC}"/>
    <cellStyle name="60% - Accent2 2 2" xfId="541" xr:uid="{7BC02178-2913-4CA2-9E00-89BBCF2BF9E0}"/>
    <cellStyle name="60% - Accent2 2 3" xfId="542" xr:uid="{D290FD8B-F274-417D-A061-1EE9C2696FA0}"/>
    <cellStyle name="60% - Accent2 2 3 2" xfId="32326" xr:uid="{37656564-EAF5-4CA9-B1B2-01A7E93B3F54}"/>
    <cellStyle name="60% - Accent2 2 3_Apart tables" xfId="52525" xr:uid="{92B771E0-B088-4FCC-8AB8-404284D0AA5C}"/>
    <cellStyle name="60% - Accent2 2 4" xfId="543" xr:uid="{589B4258-5BD0-4EC9-87CE-9778B87596E3}"/>
    <cellStyle name="60% - Accent2 2 5" xfId="544" xr:uid="{79CA9FEF-7534-49B3-804A-359FFBB61D0C}"/>
    <cellStyle name="60% - Accent2 2 6" xfId="545" xr:uid="{F2ECF803-CE91-4A85-88C9-5DFBFF9B3A59}"/>
    <cellStyle name="60% - Accent2 2 7" xfId="546" xr:uid="{067E7244-BE47-4580-9CC4-A8BF118D4BAA}"/>
    <cellStyle name="60% - Accent2 2 8" xfId="547" xr:uid="{0B31F50D-B937-4205-BF80-131D1ED22CF4}"/>
    <cellStyle name="60% - Accent2 2 9" xfId="42225" xr:uid="{8225CD2A-0251-4073-A780-E3F038C862B6}"/>
    <cellStyle name="60% - Accent2 2_2. Property deals" xfId="15128" xr:uid="{8EE550A0-0478-4881-A7BE-117935A6A0C8}"/>
    <cellStyle name="60% - Accent2 3" xfId="548" xr:uid="{0B70BE49-1920-4A76-884C-CE431B4338D1}"/>
    <cellStyle name="60% - Accent2 3 2" xfId="32327" xr:uid="{62B9AA17-99C6-438B-862C-3C70F91DBB98}"/>
    <cellStyle name="60% - Accent2 3 3" xfId="46015" xr:uid="{DF30E9AD-A9FB-4D7D-A9D1-BB98242BB9B3}"/>
    <cellStyle name="60% - Accent2 3_Apart tables" xfId="52526" xr:uid="{367B0230-5519-49BB-8849-A43A00023C1D}"/>
    <cellStyle name="60% - Accent2 4" xfId="549" xr:uid="{53B8FD12-6A3F-47B9-B6DC-E056A037AAD0}"/>
    <cellStyle name="60% - Accent2 4 2" xfId="46016" xr:uid="{5E779455-4F39-473A-B14D-BE7125D421C6}"/>
    <cellStyle name="60% - Accent2 4 3" xfId="51289" xr:uid="{1E5B99ED-1D69-461A-A5A5-80803BF20BF4}"/>
    <cellStyle name="60% - Accent2 4_Apart tables" xfId="52527" xr:uid="{D986A2B7-8C4B-49A8-BB99-274EDDCAF047}"/>
    <cellStyle name="60% - Accent2 5" xfId="550" xr:uid="{64D0CD39-E0B0-4839-9EC8-18118759FFB7}"/>
    <cellStyle name="60% - Accent2 6" xfId="551" xr:uid="{64D11C12-0DEA-498D-9A03-1B3E92163406}"/>
    <cellStyle name="60% - Accent2 7" xfId="552" xr:uid="{6CB0A72B-828A-4B48-9CB2-AA80AFC1DBA7}"/>
    <cellStyle name="60% - Accent2 8" xfId="553" xr:uid="{77BCB962-00FC-4EFF-B16A-D2AEF49376CF}"/>
    <cellStyle name="60% - Accent2 9" xfId="554" xr:uid="{9471B420-9E01-4B55-A9B7-0D7A2B4F7391}"/>
    <cellStyle name="60% - Accent3 10" xfId="39623" xr:uid="{4124A1D7-EFCA-4D26-913C-64F84051522A}"/>
    <cellStyle name="60% - Accent3 11" xfId="53236" xr:uid="{D87EB5A7-3410-46A9-BEE8-2DDCE6B46F3B}"/>
    <cellStyle name="60% - Accent3 12" xfId="121" xr:uid="{A322593C-4DE7-4607-92F5-D72DAEFF479F}"/>
    <cellStyle name="60% - Accent3 2" xfId="105" xr:uid="{E758E8ED-112B-4662-B73B-AE00BE673C12}"/>
    <cellStyle name="60% - Accent3 2 10" xfId="51290" xr:uid="{0DA2DC4A-7ED3-41CF-8D3F-69E7D0668440}"/>
    <cellStyle name="60% - Accent3 2 2" xfId="555" xr:uid="{2B5F239A-4BCA-4EC0-AE3B-F3274BECDD90}"/>
    <cellStyle name="60% - Accent3 2 3" xfId="556" xr:uid="{132845A1-55F2-4433-BD37-EE1F4773B7CF}"/>
    <cellStyle name="60% - Accent3 2 3 2" xfId="32328" xr:uid="{7377B11B-EB11-444D-AAC8-983E220627D3}"/>
    <cellStyle name="60% - Accent3 2 3_Apart tables" xfId="52528" xr:uid="{190564A2-D8E2-4328-BE6C-2B4A07D38440}"/>
    <cellStyle name="60% - Accent3 2 4" xfId="557" xr:uid="{BFB04C20-76AA-4C8E-A705-B588490A9EA6}"/>
    <cellStyle name="60% - Accent3 2 5" xfId="558" xr:uid="{F5832050-0BB9-4E95-87EF-60DFB77B8A7E}"/>
    <cellStyle name="60% - Accent3 2 6" xfId="559" xr:uid="{23DC8D0A-1DCB-4192-8194-0ADC418D8384}"/>
    <cellStyle name="60% - Accent3 2 7" xfId="560" xr:uid="{4082459B-441F-4A4F-AB4D-01F183F2F375}"/>
    <cellStyle name="60% - Accent3 2 8" xfId="561" xr:uid="{0CF0E714-ADAC-44DE-94A9-677D6A3977FA}"/>
    <cellStyle name="60% - Accent3 2 9" xfId="42226" xr:uid="{5D3A2F34-43EC-4F3D-AA06-23C7CB430D03}"/>
    <cellStyle name="60% - Accent3 2_2. Property deals" xfId="15129" xr:uid="{422D3548-858C-4E2B-B7A0-D6AE74B21424}"/>
    <cellStyle name="60% - Accent3 3" xfId="562" xr:uid="{66076621-104C-49D5-97AD-B22067D758AE}"/>
    <cellStyle name="60% - Accent3 3 2" xfId="32329" xr:uid="{0A6AD334-229E-40C4-BB4C-6C7D70DB5AE7}"/>
    <cellStyle name="60% - Accent3 3 3" xfId="46020" xr:uid="{5E724DEC-C3F5-4E9F-A5C8-A3B07504302B}"/>
    <cellStyle name="60% - Accent3 3_Apart tables" xfId="52529" xr:uid="{C7B14446-3241-4111-A113-B471C9CB4AFF}"/>
    <cellStyle name="60% - Accent3 4" xfId="563" xr:uid="{7BAE7A83-1A9F-4FC2-ABA8-C6EE7A0B7DD6}"/>
    <cellStyle name="60% - Accent3 4 2" xfId="46021" xr:uid="{C9FC7054-6DC5-46A6-8394-0BCC8252F547}"/>
    <cellStyle name="60% - Accent3 4 3" xfId="51291" xr:uid="{4A7EFAFD-47D6-4278-8A09-482DBAFB1112}"/>
    <cellStyle name="60% - Accent3 4_Apart tables" xfId="52530" xr:uid="{CE14EBF5-D7AB-4A84-864B-E10A000F748A}"/>
    <cellStyle name="60% - Accent3 5" xfId="564" xr:uid="{B730DD42-F1AF-468B-9A45-335CD2B47498}"/>
    <cellStyle name="60% - Accent3 6" xfId="565" xr:uid="{0C748597-00C7-4AD4-A8F7-360555FEA5C8}"/>
    <cellStyle name="60% - Accent3 7" xfId="566" xr:uid="{60419674-884F-4C2F-A331-252C155FFFCE}"/>
    <cellStyle name="60% - Accent3 8" xfId="567" xr:uid="{C2859887-0708-426D-B98C-3979FE0149B5}"/>
    <cellStyle name="60% - Accent3 9" xfId="568" xr:uid="{2246D71C-B47E-46A5-9713-7F5308E095E1}"/>
    <cellStyle name="60% - Accent4 10" xfId="39624" xr:uid="{5C11E60A-C385-457F-9E97-60E5D9C01D00}"/>
    <cellStyle name="60% - Accent4 11" xfId="53240" xr:uid="{AABB53A3-D2B4-43F8-B1E1-96D4659FA305}"/>
    <cellStyle name="60% - Accent4 12" xfId="124" xr:uid="{E565D522-AF50-4D33-84B8-387996AF20CD}"/>
    <cellStyle name="60% - Accent4 2" xfId="106" xr:uid="{2EAA9328-B504-48F0-85D3-05BF294CC753}"/>
    <cellStyle name="60% - Accent4 2 2" xfId="569" xr:uid="{082287FA-5248-47EC-9FD7-7C9D60AA0ED3}"/>
    <cellStyle name="60% - Accent4 2 2 2" xfId="51292" xr:uid="{9709EDD1-42FF-4328-8BA0-0A9842764A22}"/>
    <cellStyle name="60% - Accent4 2 2_Apart tables" xfId="52531" xr:uid="{F9EA7B9D-A33F-4C46-8C88-32F620D35D43}"/>
    <cellStyle name="60% - Accent4 2 3" xfId="570" xr:uid="{BA249815-F2E4-4BF6-99C4-C7F723638C2E}"/>
    <cellStyle name="60% - Accent4 2 3 2" xfId="32330" xr:uid="{A8483DBD-8351-444F-AF0E-B1277419B536}"/>
    <cellStyle name="60% - Accent4 2 3_Apart tables" xfId="52532" xr:uid="{89E77244-3B7E-47E4-8EF1-069CE9E59F2B}"/>
    <cellStyle name="60% - Accent4 2 4" xfId="571" xr:uid="{E197479B-B30D-4CFC-A173-47A2B84EE46D}"/>
    <cellStyle name="60% - Accent4 2 5" xfId="572" xr:uid="{DBE1946F-6D3B-42C8-823E-75A73431B1FA}"/>
    <cellStyle name="60% - Accent4 2 6" xfId="573" xr:uid="{CB352C05-EB76-4239-8B09-3F56076FC7A0}"/>
    <cellStyle name="60% - Accent4 2 7" xfId="574" xr:uid="{B5573429-7385-476F-9502-6C28C2834724}"/>
    <cellStyle name="60% - Accent4 2 8" xfId="575" xr:uid="{A8A287B1-47A7-4FCF-B80D-5E25E12E6F34}"/>
    <cellStyle name="60% - Accent4 2 9" xfId="42227" xr:uid="{CEE09755-2FE7-4954-A9FE-BCC747EF5D12}"/>
    <cellStyle name="60% - Accent4 2_2. Property deals" xfId="15130" xr:uid="{7CE1F153-ACC2-4E49-9995-6DDFBC2668EB}"/>
    <cellStyle name="60% - Accent4 3" xfId="576" xr:uid="{4B35DB25-17E8-4654-9720-E248AF4B539E}"/>
    <cellStyle name="60% - Accent4 3 2" xfId="32331" xr:uid="{75E2C7FD-15FE-40F3-8AAD-97EC8BCA2BBC}"/>
    <cellStyle name="60% - Accent4 3 3" xfId="46024" xr:uid="{90C14A7C-6871-4D75-9660-69FC49EC6E90}"/>
    <cellStyle name="60% - Accent4 3_Apart tables" xfId="52533" xr:uid="{8FB3DAE8-0F46-4D35-B493-3B3D809451F8}"/>
    <cellStyle name="60% - Accent4 4" xfId="577" xr:uid="{C71F9338-0534-4F71-9B34-EC6F8149729D}"/>
    <cellStyle name="60% - Accent4 4 2" xfId="46025" xr:uid="{881718EE-E870-4F72-B34D-874D787F65DC}"/>
    <cellStyle name="60% - Accent4 4 3" xfId="51293" xr:uid="{62515470-EC91-48C5-A8BD-FD32E96417DD}"/>
    <cellStyle name="60% - Accent4 4_Apart tables" xfId="52534" xr:uid="{B4570171-A149-480A-A18D-CF2C26624139}"/>
    <cellStyle name="60% - Accent4 5" xfId="578" xr:uid="{E62688B6-40EC-4DCC-A2EC-01CC2E0C6020}"/>
    <cellStyle name="60% - Accent4 6" xfId="579" xr:uid="{846CC940-64D4-4BFE-B27F-EA73D6F9C362}"/>
    <cellStyle name="60% - Accent4 7" xfId="580" xr:uid="{6125F0F4-5981-466B-B002-C1BE64B31BC0}"/>
    <cellStyle name="60% - Accent4 8" xfId="581" xr:uid="{FD3001E9-ACE2-4F9F-8856-F1AA9414025B}"/>
    <cellStyle name="60% - Accent4 9" xfId="582" xr:uid="{B0A209EF-5064-4085-88D3-9516CB92E790}"/>
    <cellStyle name="60% - Accent5 10" xfId="39625" xr:uid="{C6DCB248-25CD-456E-A100-9D3CE8A7EC23}"/>
    <cellStyle name="60% - Accent5 11" xfId="53244" xr:uid="{363D1AAC-0367-40E0-9EFA-3661AA0BFE8A}"/>
    <cellStyle name="60% - Accent5 12" xfId="127" xr:uid="{F3274F64-E64A-423F-92E2-049F89AE9198}"/>
    <cellStyle name="60% - Accent5 2" xfId="107" xr:uid="{C94229AD-97EE-43FB-A167-E7A9088B260C}"/>
    <cellStyle name="60% - Accent5 2 2" xfId="583" xr:uid="{D60866C3-4660-4E4F-8A36-85F56663F70F}"/>
    <cellStyle name="60% - Accent5 2 2 2" xfId="51294" xr:uid="{D6C16118-9570-468C-8B28-53F883608453}"/>
    <cellStyle name="60% - Accent5 2 2_Apart tables" xfId="52535" xr:uid="{83AE6ACC-7570-4F2A-BBF5-CDBFB7217ADC}"/>
    <cellStyle name="60% - Accent5 2 3" xfId="584" xr:uid="{5CB3691A-6B9B-4F34-8B1F-E6D1946F1BB7}"/>
    <cellStyle name="60% - Accent5 2 3 2" xfId="32332" xr:uid="{6504453B-12DF-495A-BC97-F3B62AF53750}"/>
    <cellStyle name="60% - Accent5 2 3_Apart tables" xfId="52536" xr:uid="{43A679BA-CF6F-45D2-9A99-73E9CA5EF113}"/>
    <cellStyle name="60% - Accent5 2 4" xfId="585" xr:uid="{F33BFCFA-A242-40C3-B4BE-866F3A9C8848}"/>
    <cellStyle name="60% - Accent5 2 5" xfId="586" xr:uid="{1C23A150-DAE5-4948-88E4-52F7DDAC1EEF}"/>
    <cellStyle name="60% - Accent5 2 6" xfId="587" xr:uid="{CD6834B2-FC46-400B-90E9-FE4C95354EFC}"/>
    <cellStyle name="60% - Accent5 2 7" xfId="588" xr:uid="{113A3249-B62D-49F2-9876-E5F0CF66DB1A}"/>
    <cellStyle name="60% - Accent5 2 8" xfId="589" xr:uid="{97258256-821A-4D35-8576-0ADB85C9663A}"/>
    <cellStyle name="60% - Accent5 2 9" xfId="42228" xr:uid="{25AE1240-FDE0-4481-B8E1-9AE3B25CB145}"/>
    <cellStyle name="60% - Accent5 2_2. Property deals" xfId="15131" xr:uid="{419F48D5-9C6B-4E55-963D-63DE632791F2}"/>
    <cellStyle name="60% - Accent5 3" xfId="590" xr:uid="{1F9E66D3-4DAE-4355-8CE2-953B698D88D1}"/>
    <cellStyle name="60% - Accent5 3 2" xfId="32333" xr:uid="{3666ED00-4E00-4B8A-A156-4F8F704ABB09}"/>
    <cellStyle name="60% - Accent5 3 3" xfId="46027" xr:uid="{F8BA05F7-DCED-4D01-A7B6-E4AC16FC1C27}"/>
    <cellStyle name="60% - Accent5 3_Apart tables" xfId="52537" xr:uid="{93F99E1D-A7F3-4BCC-A06C-D0051D7BD473}"/>
    <cellStyle name="60% - Accent5 4" xfId="591" xr:uid="{0CF2E9A2-75FF-4E94-9DA0-DAB7180A9F4F}"/>
    <cellStyle name="60% - Accent5 4 2" xfId="46028" xr:uid="{BB706AE3-C0EB-47A6-A8BB-27F1DFE83455}"/>
    <cellStyle name="60% - Accent5 4 3" xfId="51295" xr:uid="{2536E84F-8761-41B6-B486-B7ABE0D6B8A1}"/>
    <cellStyle name="60% - Accent5 4_Apart tables" xfId="52538" xr:uid="{CA0051D8-F59C-4FDD-A78C-B87B240C6952}"/>
    <cellStyle name="60% - Accent5 5" xfId="592" xr:uid="{25CA3C55-D5F9-4473-BBB9-E36E453647E8}"/>
    <cellStyle name="60% - Accent5 6" xfId="593" xr:uid="{18B4C65D-D7E0-4E93-9754-1345F9B620A6}"/>
    <cellStyle name="60% - Accent5 7" xfId="594" xr:uid="{A73476DE-4E28-4BC7-9DD9-96A63B602CA8}"/>
    <cellStyle name="60% - Accent5 8" xfId="595" xr:uid="{17AFE074-B281-49D1-90A2-BA825810D31C}"/>
    <cellStyle name="60% - Accent5 9" xfId="596" xr:uid="{A164781D-934C-4942-AD57-3A1A83B4853D}"/>
    <cellStyle name="60% - Accent6 10" xfId="39626" xr:uid="{56A21AFB-638C-48D4-8CD4-D4545CECCD60}"/>
    <cellStyle name="60% - Accent6 11" xfId="53248" xr:uid="{75ACF679-D7DB-424E-B9C9-4A55A59B3349}"/>
    <cellStyle name="60% - Accent6 12" xfId="130" xr:uid="{23381D94-3F77-426E-A65F-E0244F31F8F5}"/>
    <cellStyle name="60% - Accent6 2" xfId="108" xr:uid="{A47E3C02-86BC-43CD-AAD0-0521CA62433A}"/>
    <cellStyle name="60% - Accent6 2 10" xfId="51296" xr:uid="{F8CE43D8-714A-4B33-AD2C-9C2BD7C6E07E}"/>
    <cellStyle name="60% - Accent6 2 2" xfId="597" xr:uid="{0D9322FD-9FD3-4FC1-B337-BC4CF59D16F6}"/>
    <cellStyle name="60% - Accent6 2 3" xfId="598" xr:uid="{5EA18251-4B34-497D-8E63-BD2750FE41DB}"/>
    <cellStyle name="60% - Accent6 2 3 2" xfId="32334" xr:uid="{62A0733C-53B5-46C7-B930-0B80FC810ACA}"/>
    <cellStyle name="60% - Accent6 2 3_Apart tables" xfId="52539" xr:uid="{9686460B-B8E8-4F5D-8C56-B07B9933D6E4}"/>
    <cellStyle name="60% - Accent6 2 4" xfId="599" xr:uid="{FBD89C6D-18C6-4DC6-BAAC-14B2A19E0726}"/>
    <cellStyle name="60% - Accent6 2 5" xfId="600" xr:uid="{BC8D59F5-DC87-47A2-BDA9-5826635DBD88}"/>
    <cellStyle name="60% - Accent6 2 6" xfId="601" xr:uid="{DE7C02E2-A801-4E2A-88FB-6409CE5D3642}"/>
    <cellStyle name="60% - Accent6 2 7" xfId="602" xr:uid="{EB934974-12AE-448D-BE18-36E1132B800B}"/>
    <cellStyle name="60% - Accent6 2 8" xfId="603" xr:uid="{BDDFB26D-44A0-4D63-A01B-CE6C2B1E12CC}"/>
    <cellStyle name="60% - Accent6 2 9" xfId="42229" xr:uid="{C0DD8D1B-3935-43DE-A8E8-0C2A7DA927DF}"/>
    <cellStyle name="60% - Accent6 2_2. Property deals" xfId="15132" xr:uid="{BF5C5C61-B72D-4578-A67A-CCCA63C9AA84}"/>
    <cellStyle name="60% - Accent6 3" xfId="604" xr:uid="{46CD8040-7FED-4E24-A5A0-B6CFE698DA7B}"/>
    <cellStyle name="60% - Accent6 3 2" xfId="32335" xr:uid="{02AD7716-19DB-4EEC-B0B8-8D06D57C86ED}"/>
    <cellStyle name="60% - Accent6 3 2 2" xfId="51297" xr:uid="{9EC867B9-78BD-43B9-8855-BB210A13AF95}"/>
    <cellStyle name="60% - Accent6 3 3" xfId="46034" xr:uid="{F3220241-6D5F-40B2-9EFF-B90AE2506A19}"/>
    <cellStyle name="60% - Accent6 3_Apart tables" xfId="52540" xr:uid="{44058018-3F2F-4349-A0B1-1766CF63235E}"/>
    <cellStyle name="60% - Accent6 4" xfId="605" xr:uid="{D02883ED-7551-43ED-91D7-038563EE74BD}"/>
    <cellStyle name="60% - Accent6 4 2" xfId="46035" xr:uid="{004A4EC6-4532-494A-8DD1-3086FF33B272}"/>
    <cellStyle name="60% - Accent6 4 3" xfId="51298" xr:uid="{D9FE6CB6-45FF-4C04-BEDC-3F2278A52057}"/>
    <cellStyle name="60% - Accent6 4_Apart tables" xfId="52541" xr:uid="{FF0A68A3-3CE4-4F7F-BFCB-E0D4599F4641}"/>
    <cellStyle name="60% - Accent6 5" xfId="606" xr:uid="{36E7E5D4-277F-4E49-B379-1111734A1281}"/>
    <cellStyle name="60% - Accent6 6" xfId="607" xr:uid="{54CD0D30-E5A8-4BFA-8598-6A0DA206C6FC}"/>
    <cellStyle name="60% - Accent6 7" xfId="608" xr:uid="{AE0574B5-D8BD-4A2F-BB39-DBEDFF2B448B}"/>
    <cellStyle name="60% - Accent6 8" xfId="609" xr:uid="{C65A7E80-4F8B-4E4C-A16F-D67BE4A18FDB}"/>
    <cellStyle name="60% - Accent6 9" xfId="610" xr:uid="{78D9245A-A62C-4AE6-91EC-77A4E6A1CD87}"/>
    <cellStyle name="60% - Akzent1" xfId="109" xr:uid="{24DCA9AD-AB36-4737-AA66-15B8D448A7C6}"/>
    <cellStyle name="60% - Akzent1 2" xfId="15133" xr:uid="{6EF54E9F-055F-42BA-91F9-4317690984DC}"/>
    <cellStyle name="60% - Akzent1 2 2" xfId="42230" xr:uid="{81494D9B-27F5-4AAD-9C1B-8AB9815DAE9D}"/>
    <cellStyle name="60% - Akzent1 2 3" xfId="46040" xr:uid="{D5B5A2E1-1B9F-4B98-82FE-B39CD6715E65}"/>
    <cellStyle name="60% - Akzent1 2_Cognos" xfId="42231" xr:uid="{CB5607FB-717A-40EB-A593-04022E9C4EE5}"/>
    <cellStyle name="60% - Akzent1 3" xfId="42232" xr:uid="{BB1E6A79-B487-4DF3-87C8-BF3BE0BF8AB3}"/>
    <cellStyle name="60% - Akzent1_3. Loans" xfId="15134" xr:uid="{E1465824-5376-4410-9CC5-C05ADF9CA297}"/>
    <cellStyle name="60% - Akzent2" xfId="110" xr:uid="{6E626A0D-0AD1-4B53-BCA2-49989E8B655B}"/>
    <cellStyle name="60% - Akzent2 2" xfId="15135" xr:uid="{05A462A1-C46B-4420-94B0-7F78AC64A628}"/>
    <cellStyle name="60% - Akzent2 2 2" xfId="42233" xr:uid="{8CD890BD-D616-4948-BE08-6D9E1C7C2551}"/>
    <cellStyle name="60% - Akzent2 2 3" xfId="46041" xr:uid="{6CBF2047-F400-4462-8694-A4499E92E144}"/>
    <cellStyle name="60% - Akzent2 2_Cognos" xfId="42234" xr:uid="{964BC960-CE8C-4114-B67A-14933C3B8D21}"/>
    <cellStyle name="60% - Akzent2 3" xfId="42235" xr:uid="{7EBF8021-E794-4092-8903-7D8636032AC1}"/>
    <cellStyle name="60% - Akzent2_3. Loans" xfId="15136" xr:uid="{23AB6DEF-887F-4A22-A063-326757DB8265}"/>
    <cellStyle name="60% - Akzent3" xfId="111" xr:uid="{1F122540-CEF2-4CDE-898F-0D638A3819DF}"/>
    <cellStyle name="60% - Akzent3 2" xfId="15137" xr:uid="{DD39F676-2414-46CE-AD10-25B5122AF75F}"/>
    <cellStyle name="60% - Akzent3 2 2" xfId="42236" xr:uid="{D59A6BFC-8968-428B-AA53-FC560F4681A6}"/>
    <cellStyle name="60% - Akzent3 2 3" xfId="46043" xr:uid="{B3F66C0E-12C8-4829-84CD-5E582DEA53BE}"/>
    <cellStyle name="60% - Akzent3 2_Cognos" xfId="42237" xr:uid="{255BA508-4659-4F7D-B58F-1B53DACFD96D}"/>
    <cellStyle name="60% - Akzent3 3" xfId="42238" xr:uid="{3D89E564-4F95-46EE-B839-1308C9EFB822}"/>
    <cellStyle name="60% - Akzent3_3. Loans" xfId="15138" xr:uid="{523AE962-1B96-42CC-9C84-497BC6ED8E00}"/>
    <cellStyle name="60% - Akzent4" xfId="112" xr:uid="{19365B8A-FF57-4F9D-9026-24E42AC2FE29}"/>
    <cellStyle name="60% - Akzent4 2" xfId="15139" xr:uid="{D2805215-D9AD-4C52-A0F7-57D4C9BB0E7C}"/>
    <cellStyle name="60% - Akzent4 2 2" xfId="42239" xr:uid="{32C7A9D4-CA01-4B57-9000-014AC652C4ED}"/>
    <cellStyle name="60% - Akzent4 2 3" xfId="46045" xr:uid="{1F97ED3F-A984-459D-A0C9-072B289BF5B3}"/>
    <cellStyle name="60% - Akzent4 2_Cognos" xfId="42240" xr:uid="{51E9B616-08BA-450C-AE1B-95174E165FCF}"/>
    <cellStyle name="60% - Akzent4 3" xfId="42241" xr:uid="{1F0D109F-4A0E-4A75-BE4D-1D8B666F39FE}"/>
    <cellStyle name="60% - Akzent4_3. Loans" xfId="15140" xr:uid="{982E8286-99E6-4A4F-8C1D-6BA62EE21F16}"/>
    <cellStyle name="60% - Akzent5" xfId="113" xr:uid="{B74CE3D4-2131-4E84-AC07-1E4A49DB1704}"/>
    <cellStyle name="60% - Akzent5 2" xfId="15141" xr:uid="{36DC55E9-8CB2-405B-8289-7C6BED2692CE}"/>
    <cellStyle name="60% - Akzent5 2 2" xfId="42242" xr:uid="{D75B00C2-732C-421E-9F76-6EE1B35E0807}"/>
    <cellStyle name="60% - Akzent5 2 3" xfId="46046" xr:uid="{1543EC41-504C-491D-AE7D-2E37B769A59A}"/>
    <cellStyle name="60% - Akzent5 2_Cognos" xfId="42243" xr:uid="{74C1EC3A-F774-4F21-88C2-C20D109573A8}"/>
    <cellStyle name="60% - Akzent5 3" xfId="42244" xr:uid="{F65FD95C-51B3-4E5E-8448-2116085CC62A}"/>
    <cellStyle name="60% - Akzent5_3. Loans" xfId="15142" xr:uid="{3DB603F2-2FAC-4EA7-84D1-9CF55C556F20}"/>
    <cellStyle name="60% - Akzent6" xfId="114" xr:uid="{C091D30D-AE04-4762-95D3-CC348FF423E0}"/>
    <cellStyle name="60% - Akzent6 2" xfId="15143" xr:uid="{701279F4-895F-40D2-8DC6-F95B0239B732}"/>
    <cellStyle name="60% - Akzent6 2 2" xfId="42245" xr:uid="{77B82052-03CA-49F6-9C69-58072E53CB3F}"/>
    <cellStyle name="60% - Akzent6 2 3" xfId="46047" xr:uid="{8808F67F-3ABF-4A6B-A695-BD6CF0D052AA}"/>
    <cellStyle name="60% - Akzent6 2_Cognos" xfId="42246" xr:uid="{42F8F8E2-F400-43F3-9019-ECE728ABB254}"/>
    <cellStyle name="60% - Akzent6 3" xfId="42247" xr:uid="{98551BE8-9D24-4BA4-A389-4A433DB62EFB}"/>
    <cellStyle name="60% - Akzent6_3. Loans" xfId="15144" xr:uid="{ACD182D3-0B16-4EAE-AB77-6CBDE1081C20}"/>
    <cellStyle name="60% - Cor1" xfId="39672" xr:uid="{3B80D4C4-C4CC-4332-979F-C1E9B770620D}"/>
    <cellStyle name="60% - Cor2" xfId="39673" xr:uid="{C2D2448E-03FF-434C-82BB-8E193F91746A}"/>
    <cellStyle name="60% - Cor3" xfId="39674" xr:uid="{0EAE94A5-BED8-41F0-804A-37F2820ECC8F}"/>
    <cellStyle name="60% - Cor4" xfId="39675" xr:uid="{67BD6D8A-7B04-4603-8CDD-03E58CA886E8}"/>
    <cellStyle name="60% - Cor5" xfId="39676" xr:uid="{4DA28028-6900-4E28-9984-ECAF9C19B97F}"/>
    <cellStyle name="60% - Cor6" xfId="39677" xr:uid="{145E23F3-3952-4EC2-80FD-B9ACF990741E}"/>
    <cellStyle name="60% - Dekorfärg1" xfId="51299" xr:uid="{8920170C-8677-423D-9516-B7C16733D3EE}"/>
    <cellStyle name="60% - Dekorfärg1 2" xfId="116" xr:uid="{89C29BF9-D3D4-4366-85C8-4063AB35A53A}"/>
    <cellStyle name="60% - Dekorfärg1 2 2" xfId="15145" xr:uid="{AF057FE8-B74F-43AA-AA81-5DC297660C35}"/>
    <cellStyle name="60% - Dekorfärg1 2 2 2" xfId="32336" xr:uid="{DD640DBD-4483-4B99-9689-D5C26FB9CEEF}"/>
    <cellStyle name="60% - Dekorfärg1 2 2_MGMT_REP" xfId="42248" xr:uid="{F1FAE3E3-9B50-4D41-8EF5-C0F3DCAC40B3}"/>
    <cellStyle name="60% - Dekorfärg1 2 3" xfId="35277" xr:uid="{1C0D204F-FAAA-4307-AB1B-E7B230171F1C}"/>
    <cellStyle name="60% - Dekorfärg1 2_3. Loans" xfId="15146" xr:uid="{51E5D4F8-FFA3-4041-9656-41E139D418D7}"/>
    <cellStyle name="60% - Dekorfärg1 3" xfId="117" xr:uid="{8A278707-3BDC-49B4-BA85-5A75856EF8A8}"/>
    <cellStyle name="60% - Dekorfärg1 3 2" xfId="32337" xr:uid="{1665C7CD-4592-4DE8-85D6-8C261AF9A836}"/>
    <cellStyle name="60% - Dekorfärg1 3 3" xfId="35278" xr:uid="{433E8C18-1C0F-4BD2-A4FD-8BD50E47E8D9}"/>
    <cellStyle name="60% - Dekorfärg1 3_Apart tables" xfId="50268" xr:uid="{32FA3492-6600-4E0D-BEE0-902304B0694F}"/>
    <cellStyle name="60% - Dekorfärg1 4" xfId="15147" xr:uid="{40454125-D3FC-48B8-8BD8-14F984B88C7A}"/>
    <cellStyle name="60% - Dekorfärg1 4 2" xfId="15148" xr:uid="{65AFAAB6-988B-4BE3-BC4D-EC933D0DCF28}"/>
    <cellStyle name="60% - Dekorfärg1 4 2 2" xfId="32338" xr:uid="{95BEBA17-3F5F-41F0-95DA-D7738D9AC0DD}"/>
    <cellStyle name="60% - Dekorfärg1 4_AAL 2014-06" xfId="45412" xr:uid="{73367716-E7B5-4C5E-90CB-971AEDF4BAD9}"/>
    <cellStyle name="60% - Dekorfärg1 5" xfId="15149" xr:uid="{2C2A2620-AADD-43C1-8DCD-22DAF0C535CB}"/>
    <cellStyle name="60% - Dekorfärg1 5 2" xfId="15150" xr:uid="{B01FEA97-115B-441F-B61D-6392550E6D5E}"/>
    <cellStyle name="60% - Dekorfärg1 5 2 2" xfId="32339" xr:uid="{DDC4355F-BAA5-47DA-9096-9CC7B117FBF0}"/>
    <cellStyle name="60% - Dekorfärg1 5_AAL 2014-06" xfId="45413" xr:uid="{61EE3B52-DC1B-44D2-B216-DEDF8FD63EB9}"/>
    <cellStyle name="60% - Dekorfärg2" xfId="51300" xr:uid="{0657E750-6A91-42AC-BA89-4423F564507B}"/>
    <cellStyle name="60% - Dekorfärg2 2" xfId="119" xr:uid="{EE4FAB06-C484-414B-B442-12BF61B2E6FD}"/>
    <cellStyle name="60% - Dekorfärg2 2 2" xfId="15151" xr:uid="{8BC08F3A-770C-4017-A2FD-C270D925455C}"/>
    <cellStyle name="60% - Dekorfärg2 2 2 2" xfId="32340" xr:uid="{178F7536-73C7-44F6-87AA-608A215AB632}"/>
    <cellStyle name="60% - Dekorfärg2 2 2_MGMT_REP" xfId="42249" xr:uid="{190A341A-5393-42FB-9339-2C56079AE8BD}"/>
    <cellStyle name="60% - Dekorfärg2 2 3" xfId="35279" xr:uid="{5104AE81-E0E0-4497-9C5E-EC988D71B118}"/>
    <cellStyle name="60% - Dekorfärg2 2_3. Loans" xfId="15152" xr:uid="{5FBBFF83-4588-498B-8CEC-A7484E3629E3}"/>
    <cellStyle name="60% - Dekorfärg2 3" xfId="120" xr:uid="{309A6BD1-E08D-496B-AF8C-B21360E17989}"/>
    <cellStyle name="60% - Dekorfärg2 3 2" xfId="32341" xr:uid="{DCEC7D16-C8E4-4CA1-AD8B-E91B905AFC68}"/>
    <cellStyle name="60% - Dekorfärg2 3 3" xfId="35280" xr:uid="{33238FB6-95BA-4093-B63E-13B39551E9BB}"/>
    <cellStyle name="60% - Dekorfärg2 3_Apart tables" xfId="50269" xr:uid="{6BA87949-0B6C-4B1B-9B86-6FFECE30D3CB}"/>
    <cellStyle name="60% - Dekorfärg2 4" xfId="15153" xr:uid="{14B8DC3E-43F2-4F83-BFFC-6C6B135E6A31}"/>
    <cellStyle name="60% - Dekorfärg2 4 2" xfId="15154" xr:uid="{0BDD3D9D-E6F1-46DD-9D2A-72D9BF9ED19B}"/>
    <cellStyle name="60% - Dekorfärg2 4 2 2" xfId="32342" xr:uid="{991CAFC2-B49C-49BC-8B1C-BF39859A558C}"/>
    <cellStyle name="60% - Dekorfärg2 4_AAL 2014-06" xfId="45414" xr:uid="{3E1F1B83-0A1C-4B2E-9D55-C018BDC95DED}"/>
    <cellStyle name="60% - Dekorfärg2 5" xfId="15155" xr:uid="{D6008198-0AF2-4039-AE0F-0C40B108CC2A}"/>
    <cellStyle name="60% - Dekorfärg2 5 2" xfId="15156" xr:uid="{B72224D3-3444-4760-A94A-DB0F3676CD53}"/>
    <cellStyle name="60% - Dekorfärg2 5 2 2" xfId="32343" xr:uid="{0FD29A7B-2B69-4A66-B45E-FB92EBB981AE}"/>
    <cellStyle name="60% - Dekorfärg2 5_AAL 2014-06" xfId="45415" xr:uid="{5F0F0F0F-9B3C-4B0C-B1EC-CE93F2AB0DEA}"/>
    <cellStyle name="60% - Dekorfärg3" xfId="51301" xr:uid="{4A108071-08A1-43BE-996F-B68518688A2F}"/>
    <cellStyle name="60% - Dekorfärg3 2" xfId="122" xr:uid="{8CA86769-CDFB-4674-8ABB-F0258C7D29C9}"/>
    <cellStyle name="60% - Dekorfärg3 2 2" xfId="15157" xr:uid="{F917EAE5-B18D-4426-ACA2-8FBF7AA00DA7}"/>
    <cellStyle name="60% - Dekorfärg3 2 2 2" xfId="32344" xr:uid="{2D842335-EDF1-44CB-90B8-BCA0443E7DBA}"/>
    <cellStyle name="60% - Dekorfärg3 2 2_MGMT_REP" xfId="42250" xr:uid="{AE7EC5A6-7A1B-45ED-8600-3AA446CDC15B}"/>
    <cellStyle name="60% - Dekorfärg3 2 3" xfId="35281" xr:uid="{F5A12649-58B1-4E08-A311-AD8490038029}"/>
    <cellStyle name="60% - Dekorfärg3 2_3. Loans" xfId="15158" xr:uid="{E3D45705-C443-49DA-ABA9-AFF22C8BFF54}"/>
    <cellStyle name="60% - Dekorfärg3 3" xfId="123" xr:uid="{4A5796C2-88F0-42DB-BB3F-CB34A1D28B3B}"/>
    <cellStyle name="60% - Dekorfärg3 3 2" xfId="32345" xr:uid="{33207F14-AEEE-48B9-AB27-17CC080B8C52}"/>
    <cellStyle name="60% - Dekorfärg3 3 3" xfId="35282" xr:uid="{93168DED-401D-4885-B833-CFDB46C2ED84}"/>
    <cellStyle name="60% - Dekorfärg3 3_Apart tables" xfId="50270" xr:uid="{1BE7F8BB-5CB6-4251-A480-C74B536FBC56}"/>
    <cellStyle name="60% - Dekorfärg3 4" xfId="15159" xr:uid="{98B1E71E-7928-48A4-9E48-24EA5BE09F30}"/>
    <cellStyle name="60% - Dekorfärg3 4 2" xfId="15160" xr:uid="{00CBD72E-F50E-4E42-B4BD-932AC60F6FF1}"/>
    <cellStyle name="60% - Dekorfärg3 4 2 2" xfId="32346" xr:uid="{E4293AA1-F179-410B-9797-B585EF79134F}"/>
    <cellStyle name="60% - Dekorfärg3 4_AAL 2014-06" xfId="45416" xr:uid="{C411296F-44A7-49B5-9B03-2174C08E6EBA}"/>
    <cellStyle name="60% - Dekorfärg3 5" xfId="15161" xr:uid="{1E32B16F-9C1D-468B-8B99-6DE2FEA5EE1B}"/>
    <cellStyle name="60% - Dekorfärg3 5 2" xfId="15162" xr:uid="{2D5AA6A0-6FD5-4C0D-8BCD-259DE8005D72}"/>
    <cellStyle name="60% - Dekorfärg3 5 2 2" xfId="32347" xr:uid="{D2247B2F-DABF-4264-BA29-9EA502D0F1A4}"/>
    <cellStyle name="60% - Dekorfärg3 5_AAL 2014-06" xfId="45417" xr:uid="{91C55729-BBDC-423A-852A-7E829E371B27}"/>
    <cellStyle name="60% - Dekorfärg4" xfId="51302" xr:uid="{3D89ED9F-F8D8-44A1-AEE6-87AEDE177827}"/>
    <cellStyle name="60% - Dekorfärg4 2" xfId="125" xr:uid="{28D5CA7D-A47F-4036-9A9F-237A66D7E923}"/>
    <cellStyle name="60% - Dekorfärg4 2 2" xfId="15163" xr:uid="{AC888C51-4D08-427B-8AD1-444D30EC2B2E}"/>
    <cellStyle name="60% - Dekorfärg4 2 2 2" xfId="32348" xr:uid="{B5F902CC-6F76-436E-94DA-A5EDB6268502}"/>
    <cellStyle name="60% - Dekorfärg4 2 2_MGMT_REP" xfId="42251" xr:uid="{DCDB8D37-9496-4955-B9A1-4F8B080AA2E1}"/>
    <cellStyle name="60% - Dekorfärg4 2 3" xfId="35283" xr:uid="{9F380E74-2B4F-4911-A03F-BACA6B59DDE7}"/>
    <cellStyle name="60% - Dekorfärg4 2_3. Loans" xfId="15164" xr:uid="{B2491035-B42D-411C-A946-508FA1A8B332}"/>
    <cellStyle name="60% - Dekorfärg4 3" xfId="126" xr:uid="{8CEF8D59-84E6-4F2E-B8A8-92B34AB2B9D5}"/>
    <cellStyle name="60% - Dekorfärg4 3 2" xfId="32349" xr:uid="{D14CB253-711F-47AF-AA9A-1F05A333C1D0}"/>
    <cellStyle name="60% - Dekorfärg4 3 3" xfId="35284" xr:uid="{F4A91DA8-2EEE-42BA-A200-F9EBD0E3E1FA}"/>
    <cellStyle name="60% - Dekorfärg4 3_Apart tables" xfId="50271" xr:uid="{5103A826-05CE-4BC6-BDB7-DDFBBB6C8587}"/>
    <cellStyle name="60% - Dekorfärg4 4" xfId="15165" xr:uid="{317B075C-065E-4E1D-B67A-AD43D0DB2D40}"/>
    <cellStyle name="60% - Dekorfärg4 4 2" xfId="15166" xr:uid="{B42C2871-99A3-424E-AC2D-F1CB29A4B827}"/>
    <cellStyle name="60% - Dekorfärg4 4 2 2" xfId="32350" xr:uid="{06C4B523-1389-4691-ABCD-17A7489A6118}"/>
    <cellStyle name="60% - Dekorfärg4 4_AAL 2014-06" xfId="45418" xr:uid="{A446F521-E5FD-4956-A3B3-35FBDD9C3007}"/>
    <cellStyle name="60% - Dekorfärg4 5" xfId="15167" xr:uid="{11055146-07EA-4E0B-9539-857CADAA53D7}"/>
    <cellStyle name="60% - Dekorfärg4 5 2" xfId="15168" xr:uid="{587F635A-E3F6-49FA-A038-E45024F9332F}"/>
    <cellStyle name="60% - Dekorfärg4 5 2 2" xfId="32351" xr:uid="{E60C183F-A856-4839-86C7-64EB59C2F987}"/>
    <cellStyle name="60% - Dekorfärg4 5_AAL 2014-06" xfId="45419" xr:uid="{03C49A34-AB8A-4953-AA60-980ABE9D1E6C}"/>
    <cellStyle name="60% - Dekorfärg5" xfId="51303" xr:uid="{1D9C2D65-FEE9-4803-9565-06F7E483A5CB}"/>
    <cellStyle name="60% - Dekorfärg5 2" xfId="128" xr:uid="{15E428D9-0597-4538-B100-2E9EFCEB0C66}"/>
    <cellStyle name="60% - Dekorfärg5 2 2" xfId="15169" xr:uid="{219DFC78-0064-4500-9F6E-72228E2AFA18}"/>
    <cellStyle name="60% - Dekorfärg5 2 2 2" xfId="32352" xr:uid="{D35ECC97-9B34-4E18-AED9-6FF136063054}"/>
    <cellStyle name="60% - Dekorfärg5 2 2_MGMT_REP" xfId="42252" xr:uid="{685D0B80-04A2-4848-8D9F-64251497C837}"/>
    <cellStyle name="60% - Dekorfärg5 2 3" xfId="35285" xr:uid="{92D96E2A-822A-4559-83B7-48571FCD76F9}"/>
    <cellStyle name="60% - Dekorfärg5 2_3. Loans" xfId="15170" xr:uid="{640603B1-CF43-4E1C-A5B2-17EBD742497F}"/>
    <cellStyle name="60% - Dekorfärg5 3" xfId="129" xr:uid="{C7E8F5CE-47FA-4C3B-90C1-1EC0357F8353}"/>
    <cellStyle name="60% - Dekorfärg5 3 2" xfId="32353" xr:uid="{DCC0EA24-CE0F-4835-AB0D-62DF91486711}"/>
    <cellStyle name="60% - Dekorfärg5 3 3" xfId="35286" xr:uid="{EF340831-BF30-4A1C-914E-2D17AA9FAE50}"/>
    <cellStyle name="60% - Dekorfärg5 3_Apart tables" xfId="50272" xr:uid="{AEE3E403-F005-42C5-AFF3-19881BB45659}"/>
    <cellStyle name="60% - Dekorfärg5 4" xfId="15171" xr:uid="{5D59446F-0EA0-49A4-852D-20C374A1931A}"/>
    <cellStyle name="60% - Dekorfärg5 4 2" xfId="15172" xr:uid="{F76E5869-BA2C-42E8-9B54-C27894BB1F95}"/>
    <cellStyle name="60% - Dekorfärg5 4 2 2" xfId="32354" xr:uid="{D974E592-0BFE-4600-A29C-02E0295954B9}"/>
    <cellStyle name="60% - Dekorfärg5 4_AAL 2014-06" xfId="45420" xr:uid="{B44B986B-EFB6-4EE9-A737-A6A041066D0C}"/>
    <cellStyle name="60% - Dekorfärg5 5" xfId="15173" xr:uid="{532904FC-BF60-4F7B-8B05-F2797A93128F}"/>
    <cellStyle name="60% - Dekorfärg5 5 2" xfId="15174" xr:uid="{420B320F-B5A2-400B-B4CF-2BC3B76FB5F7}"/>
    <cellStyle name="60% - Dekorfärg5 5 2 2" xfId="32355" xr:uid="{803AD508-1439-480E-AED0-B1AA7CC774CD}"/>
    <cellStyle name="60% - Dekorfärg5 5_AAL 2014-06" xfId="45421" xr:uid="{7877F4DD-DCB0-4A1E-9A1D-D648897221F6}"/>
    <cellStyle name="60% - Dekorfärg6" xfId="51304" xr:uid="{2CD43FAF-D57C-4EB8-BB1D-008D2E426E8D}"/>
    <cellStyle name="60% - Dekorfärg6 2" xfId="131" xr:uid="{6C82EC88-37DE-4832-9E31-23EAF9E43FA8}"/>
    <cellStyle name="60% - Dekorfärg6 2 2" xfId="15175" xr:uid="{F9E1304C-619D-498D-B6C5-981572120467}"/>
    <cellStyle name="60% - Dekorfärg6 2 2 2" xfId="32356" xr:uid="{6B3E1F5C-C234-4988-A376-BB6DE3B89AA4}"/>
    <cellStyle name="60% - Dekorfärg6 2 2_MGMT_REP" xfId="42253" xr:uid="{D5346846-663B-4247-8292-F026A01F73AA}"/>
    <cellStyle name="60% - Dekorfärg6 2 3" xfId="35287" xr:uid="{0EAA7C7D-C271-49BD-951B-E82B00FB96E1}"/>
    <cellStyle name="60% - Dekorfärg6 2_3. Loans" xfId="15176" xr:uid="{3CD62E2D-5AE5-418C-961F-672D24F31FD1}"/>
    <cellStyle name="60% - Dekorfärg6 3" xfId="132" xr:uid="{B838938D-2F2A-4333-8996-C48A5DB30C3E}"/>
    <cellStyle name="60% - Dekorfärg6 3 2" xfId="32357" xr:uid="{F79AB19F-13B5-4BAA-89CE-ACAEE9654CBD}"/>
    <cellStyle name="60% - Dekorfärg6 3 3" xfId="35288" xr:uid="{3F4B86D0-F094-4B79-8D76-D348E2270DB0}"/>
    <cellStyle name="60% - Dekorfärg6 3_Apart tables" xfId="50273" xr:uid="{E20B8E5D-937B-4029-AB23-259BADE9143A}"/>
    <cellStyle name="60% - Dekorfärg6 4" xfId="15177" xr:uid="{63B47B55-D476-4770-B529-4ABFBF2F5F84}"/>
    <cellStyle name="60% - Dekorfärg6 4 2" xfId="15178" xr:uid="{F7DEAAAC-4544-4805-AFB8-43D4296E1D27}"/>
    <cellStyle name="60% - Dekorfärg6 4 2 2" xfId="32358" xr:uid="{FB38A013-7191-4A8A-8619-50563B458B47}"/>
    <cellStyle name="60% - Dekorfärg6 4_AAL 2014-06" xfId="45422" xr:uid="{CB5B440A-23F9-4706-8ACD-0E6E12C2BCF3}"/>
    <cellStyle name="60% - Dekorfärg6 5" xfId="15179" xr:uid="{4BB6B08A-9DB2-446E-8E79-215C0F7B53E9}"/>
    <cellStyle name="60% - Dekorfärg6 5 2" xfId="15180" xr:uid="{BCDE511C-3208-45A6-AF57-AE57BA321B9D}"/>
    <cellStyle name="60% - Dekorfärg6 5 2 2" xfId="32359" xr:uid="{400C18B2-848F-4D84-BF83-6E41A140C4D5}"/>
    <cellStyle name="60% - Dekorfärg6 5_AAL 2014-06" xfId="45423" xr:uid="{6EDCF71B-5EC2-444A-BC3F-6F3EA78009FD}"/>
    <cellStyle name="60% - Énfasis1" xfId="39678" xr:uid="{60D06077-DDE1-43C8-AC36-6F642C7AB11F}"/>
    <cellStyle name="60% - Énfasis2" xfId="39679" xr:uid="{1E51FF46-32BC-4FAE-98CE-A31CB6FCCE28}"/>
    <cellStyle name="60% - Énfasis3" xfId="39680" xr:uid="{1CCE59A1-69F4-4391-9079-F9BFF109E73B}"/>
    <cellStyle name="60% - Énfasis4" xfId="39681" xr:uid="{398208F9-A6A0-43EE-BB35-2577CD6D0FE5}"/>
    <cellStyle name="60% - Énfasis5" xfId="39682" xr:uid="{1A6F97B5-A022-45DC-BA6C-83D8D75F0E30}"/>
    <cellStyle name="60% - Énfasis6" xfId="39683" xr:uid="{9A828BB0-38FB-43AF-81B4-8A3F2FC2B2D5}"/>
    <cellStyle name="A" xfId="51305" xr:uid="{72E27F03-08F0-415C-BD79-C1928E73E363}"/>
    <cellStyle name="Abteilung" xfId="42254" xr:uid="{B9014CFC-747D-4CCB-A363-BB03175F5B91}"/>
    <cellStyle name="Abteilung 2" xfId="42255" xr:uid="{6D8D8809-7DF7-4371-876D-5DD465BEBBAE}"/>
    <cellStyle name="Abteilung Fläche" xfId="42256" xr:uid="{E1C91DB0-AD27-4C65-A802-42D5C2ADC8E6}"/>
    <cellStyle name="Abteilung_Cognos" xfId="42257" xr:uid="{3E7534F9-D305-4079-8190-A07F61A20F99}"/>
    <cellStyle name="Accent1" xfId="18" builtinId="29" customBuiltin="1"/>
    <cellStyle name="Accent1 - 20%" xfId="42258" xr:uid="{0DBD758C-ABFB-4C4A-8AC3-5F66AD257BC6}"/>
    <cellStyle name="Accent1 - 40%" xfId="42259" xr:uid="{1058ABC2-2077-4689-A248-54990421BB6A}"/>
    <cellStyle name="Accent1 - 60%" xfId="42260" xr:uid="{816F8364-EF14-4625-85ED-CE17F7B48DBC}"/>
    <cellStyle name="Accent1 10" xfId="15181" xr:uid="{28D3E698-AD14-4B12-9B71-DDDA6C4CCD89}"/>
    <cellStyle name="Accent1 10 2" xfId="47759" xr:uid="{BDD93A5F-F404-49F6-BE5B-7E93F84515B7}"/>
    <cellStyle name="Accent1 10_ICR" xfId="49109" xr:uid="{D1BD3BF4-9A66-4281-AE1D-9F6F3E77DE9B}"/>
    <cellStyle name="Accent1 11" xfId="15182" xr:uid="{3707A097-40A2-4B45-B548-937DE625FF2E}"/>
    <cellStyle name="Accent1 12" xfId="44702" xr:uid="{98CE93CC-DB12-46E2-92E7-E62BD38146AA}"/>
    <cellStyle name="Accent1 13" xfId="44701" xr:uid="{31C9191D-0008-4C11-ABBC-F9DCC03A02AE}"/>
    <cellStyle name="Accent1 14" xfId="44820" xr:uid="{00074F6E-A661-47F7-B444-FA1C4C4A881B}"/>
    <cellStyle name="Accent1 15" xfId="53225" xr:uid="{E61930BA-FF51-49C3-9ABE-A0B913507F43}"/>
    <cellStyle name="Accent1 2" xfId="133" xr:uid="{3AE6CB9D-334A-47AB-8A1C-37776EF1F592}"/>
    <cellStyle name="Accent1 2 10" xfId="51306" xr:uid="{577456C0-DF47-46BA-8C9C-81CC018E9329}"/>
    <cellStyle name="Accent1 2 2" xfId="611" xr:uid="{0CF7A378-2D3B-4742-AEAA-58F7C3366A1B}"/>
    <cellStyle name="Accent1 2 3" xfId="612" xr:uid="{9D31D1C5-F547-457E-8B03-4F07EEBD049B}"/>
    <cellStyle name="Accent1 2 3 2" xfId="32360" xr:uid="{3AF190EE-0DB5-4A80-91D7-9DED3400A571}"/>
    <cellStyle name="Accent1 2 3_Apart tables" xfId="52542" xr:uid="{6F211C0C-FA6F-487D-95ED-CEF8ECB4BA83}"/>
    <cellStyle name="Accent1 2 4" xfId="613" xr:uid="{9E3BB13F-62AB-4772-B166-4C20A9D95AA5}"/>
    <cellStyle name="Accent1 2 5" xfId="614" xr:uid="{E5702191-1568-44D3-BF5B-C823255FE65A}"/>
    <cellStyle name="Accent1 2 6" xfId="615" xr:uid="{560B36EB-6465-47C6-B34F-2C52AA906A80}"/>
    <cellStyle name="Accent1 2 7" xfId="616" xr:uid="{289EE536-D3C8-4BE0-B2D1-249034BD843E}"/>
    <cellStyle name="Accent1 2 8" xfId="617" xr:uid="{C46CBFAE-F961-4DB5-966B-187F8DF14ECC}"/>
    <cellStyle name="Accent1 2 9" xfId="42261" xr:uid="{FE1E0ECB-B66E-47D7-A420-37202E8770BD}"/>
    <cellStyle name="Accent1 2_2. Property deals" xfId="15183" xr:uid="{31D77E9F-6162-4824-AB66-C611E431219B}"/>
    <cellStyle name="Accent1 3" xfId="618" xr:uid="{7D43919C-DCB4-4798-942C-D815DF338382}"/>
    <cellStyle name="Accent1 3 2" xfId="32361" xr:uid="{60CB9A5D-69F1-4A96-8190-5CCA0C80B1D0}"/>
    <cellStyle name="Accent1 3 3" xfId="46053" xr:uid="{2AABC36E-4D7F-4F1A-A699-7CCA56370C2E}"/>
    <cellStyle name="Accent1 3_Apart tables" xfId="52543" xr:uid="{03E8C5FF-FD60-43A0-BF6D-919ABD1D57CA}"/>
    <cellStyle name="Accent1 4" xfId="619" xr:uid="{B1518F13-A90C-4BDE-9930-B0CA41317BD9}"/>
    <cellStyle name="Accent1 4 2" xfId="46054" xr:uid="{501639BA-1327-4100-915F-59915A30836E}"/>
    <cellStyle name="Accent1 4 3" xfId="51307" xr:uid="{C279CA96-9E70-4701-AC8E-32AA5264C674}"/>
    <cellStyle name="Accent1 4_Apart tables" xfId="52544" xr:uid="{E78C9F38-D9C2-40ED-B08E-F8F9594717C1}"/>
    <cellStyle name="Accent1 5" xfId="620" xr:uid="{76B510E0-AE3D-4D60-833D-F9D9FDE346E0}"/>
    <cellStyle name="Accent1 6" xfId="621" xr:uid="{2234C3DA-254B-486D-BB53-E58CCE483738}"/>
    <cellStyle name="Accent1 7" xfId="622" xr:uid="{5E4C374F-A843-4653-9315-262A6BE9C55E}"/>
    <cellStyle name="Accent1 8" xfId="623" xr:uid="{A9C3B586-A098-4479-A13D-0D4E2F7CC55C}"/>
    <cellStyle name="Accent1 9" xfId="624" xr:uid="{A38058F1-5F3E-4E4C-97EB-71F30246F0D4}"/>
    <cellStyle name="Accent2" xfId="21" builtinId="33" customBuiltin="1"/>
    <cellStyle name="Accent2 - 20%" xfId="42262" xr:uid="{D70D9C6A-E423-41EC-B3DB-A96423FC53A0}"/>
    <cellStyle name="Accent2 - 40%" xfId="42263" xr:uid="{815A0148-8C0E-4C9A-9654-13F49EC16462}"/>
    <cellStyle name="Accent2 - 60%" xfId="42264" xr:uid="{814FDCE0-49B7-4B23-9148-A5589B2BC948}"/>
    <cellStyle name="Accent2 10" xfId="15184" xr:uid="{2CC0DBD5-EC35-4CCD-9FFA-CB42E894B46E}"/>
    <cellStyle name="Accent2 10 2" xfId="47760" xr:uid="{74634020-97FB-466B-B581-63A194F38D00}"/>
    <cellStyle name="Accent2 10_ICR" xfId="49110" xr:uid="{F3BDEBB1-361A-4CEA-9456-64E0DCC1867F}"/>
    <cellStyle name="Accent2 11" xfId="15185" xr:uid="{B209A342-A32A-441F-A497-4D19A324A19D}"/>
    <cellStyle name="Accent2 12" xfId="44703" xr:uid="{26DB9149-4C00-4DC4-B95F-64DDD191EC5E}"/>
    <cellStyle name="Accent2 13" xfId="44700" xr:uid="{2BA2F82B-3799-4231-9455-C3CB4D368C63}"/>
    <cellStyle name="Accent2 14" xfId="44819" xr:uid="{24F1C2FA-9855-49C3-8498-573492C54AE0}"/>
    <cellStyle name="Accent2 15" xfId="53229" xr:uid="{0C986588-6B16-42F3-AE96-AF99431923BF}"/>
    <cellStyle name="Accent2 2" xfId="134" xr:uid="{51B4148D-B047-4CD0-BD44-BCB16F6C9506}"/>
    <cellStyle name="Accent2 2 10" xfId="51308" xr:uid="{6FDBFEA4-274F-42F2-AB5A-690618DEF1FB}"/>
    <cellStyle name="Accent2 2 2" xfId="625" xr:uid="{DCA93B9D-3D8D-4FFE-9A3A-F0137A9D175B}"/>
    <cellStyle name="Accent2 2 3" xfId="626" xr:uid="{6965474C-ED97-437C-B138-A5D79C54361C}"/>
    <cellStyle name="Accent2 2 3 2" xfId="32362" xr:uid="{A4C2C069-3AFB-460B-9F7B-1BA5EDBFD629}"/>
    <cellStyle name="Accent2 2 3_Apart tables" xfId="52545" xr:uid="{6B3261BD-9937-4490-92C8-DAE0542CFAD0}"/>
    <cellStyle name="Accent2 2 4" xfId="627" xr:uid="{B6B7D719-E01E-4E79-AA3F-079E8E1B63EF}"/>
    <cellStyle name="Accent2 2 5" xfId="628" xr:uid="{34E9B351-5E4F-49A8-9913-13E30233459C}"/>
    <cellStyle name="Accent2 2 6" xfId="629" xr:uid="{2E4791B5-8324-4509-978C-CC583C01E79C}"/>
    <cellStyle name="Accent2 2 7" xfId="630" xr:uid="{2FB5A92F-4F28-441F-9533-181FDA168785}"/>
    <cellStyle name="Accent2 2 8" xfId="631" xr:uid="{C1AA1D3E-CFAB-4B92-86B2-6416A7ED7561}"/>
    <cellStyle name="Accent2 2 9" xfId="42265" xr:uid="{C6B64A7B-BF5A-4645-8878-CC03A7BB145A}"/>
    <cellStyle name="Accent2 2_2. Property deals" xfId="15186" xr:uid="{B30C7A6F-08E4-441E-BFFC-3335DFEE39C3}"/>
    <cellStyle name="Accent2 3" xfId="632" xr:uid="{F575050B-52DC-4701-8541-CEB6E1C5A621}"/>
    <cellStyle name="Accent2 3 2" xfId="32363" xr:uid="{BDDDB240-3F90-438F-A0F3-05284761CEFD}"/>
    <cellStyle name="Accent2 3 2 2" xfId="51309" xr:uid="{C396DA90-C302-41A2-8F54-0CCE72482043}"/>
    <cellStyle name="Accent2 3 3" xfId="46058" xr:uid="{7004D257-AD23-4EFE-BB06-734CC06337CE}"/>
    <cellStyle name="Accent2 3_Apart tables" xfId="52546" xr:uid="{FAD09AA6-0E84-4F3D-8E0F-3BE855D5D615}"/>
    <cellStyle name="Accent2 4" xfId="633" xr:uid="{9F9E155D-0F97-48A2-98D2-93593C90B347}"/>
    <cellStyle name="Accent2 4 2" xfId="46059" xr:uid="{612A6AD3-D67D-48AB-8634-EAE340AACDB3}"/>
    <cellStyle name="Accent2 4 3" xfId="51310" xr:uid="{7D69CD88-BD00-4A8B-BF42-5A3A0AF0E42A}"/>
    <cellStyle name="Accent2 4_Apart tables" xfId="52547" xr:uid="{60825951-0023-4020-BE6E-3D1877A2AD85}"/>
    <cellStyle name="Accent2 5" xfId="634" xr:uid="{F71283F7-69BF-4B4D-A7A2-398414ADCF32}"/>
    <cellStyle name="Accent2 6" xfId="635" xr:uid="{151133CA-6733-4681-8ACA-AC32148C9BCE}"/>
    <cellStyle name="Accent2 7" xfId="636" xr:uid="{28D5159F-4533-4915-9AD3-94DAAC15EC87}"/>
    <cellStyle name="Accent2 8" xfId="637" xr:uid="{2279952B-26A6-46E4-A9E0-36EF8EA5AC1B}"/>
    <cellStyle name="Accent2 9" xfId="638" xr:uid="{7690D797-7ECD-491E-AFB2-E3F2EBD0F0D9}"/>
    <cellStyle name="Accent3" xfId="24" builtinId="37" customBuiltin="1"/>
    <cellStyle name="Accent3 - 20%" xfId="42266" xr:uid="{93359AED-04CA-4207-9D59-4EDE5712CB6D}"/>
    <cellStyle name="Accent3 - 40%" xfId="42267" xr:uid="{B21E49D4-4DCF-40A3-9041-249FD3DB956F}"/>
    <cellStyle name="Accent3 - 60%" xfId="42268" xr:uid="{A20AE87B-0DCB-4B09-83F9-E94D56C6AC2F}"/>
    <cellStyle name="Accent3 10" xfId="15187" xr:uid="{1947947C-FF65-4AD5-8550-5452E4D7077D}"/>
    <cellStyle name="Accent3 10 2" xfId="47761" xr:uid="{49327EA7-ADC8-4C63-9C5F-4C5A9C3D00E4}"/>
    <cellStyle name="Accent3 10_ICR" xfId="49111" xr:uid="{4BA597B3-E2FB-4278-9E60-2FF1E1C48B77}"/>
    <cellStyle name="Accent3 11" xfId="15188" xr:uid="{6BB3AF10-9130-485D-8779-E89007B6EBD3}"/>
    <cellStyle name="Accent3 12" xfId="44704" xr:uid="{9AF102B9-7BC2-42DC-B3D0-9E94D86CCD3A}"/>
    <cellStyle name="Accent3 13" xfId="44699" xr:uid="{C3FEB7C0-E288-462E-BA9C-F41A1CE70124}"/>
    <cellStyle name="Accent3 14" xfId="44817" xr:uid="{AF364224-EFAA-44E2-9339-3B767EAAFBF2}"/>
    <cellStyle name="Accent3 15" xfId="53233" xr:uid="{FF8D903F-C812-4194-80CC-65A4B235816F}"/>
    <cellStyle name="Accent3 2" xfId="135" xr:uid="{286852D0-6849-47F8-B21A-78FC43966030}"/>
    <cellStyle name="Accent3 2 10" xfId="51311" xr:uid="{8AD111E7-1983-4975-A1DA-70AE9FA83E32}"/>
    <cellStyle name="Accent3 2 2" xfId="639" xr:uid="{4F7105E4-C5A1-42C1-8D25-3EAC7A5566F2}"/>
    <cellStyle name="Accent3 2 3" xfId="640" xr:uid="{65FF0713-1B21-4336-9EEC-E79C15DC36DD}"/>
    <cellStyle name="Accent3 2 3 2" xfId="32364" xr:uid="{6494170F-2876-4751-A521-D1FF905AD461}"/>
    <cellStyle name="Accent3 2 3_Apart tables" xfId="52548" xr:uid="{0FCB03FC-64E6-499D-9BD5-24446E709F72}"/>
    <cellStyle name="Accent3 2 4" xfId="641" xr:uid="{A94B9677-C553-4E45-83D6-5D831AD01F49}"/>
    <cellStyle name="Accent3 2 5" xfId="642" xr:uid="{92B810BA-F6B8-4EF7-AA22-E57FAC0892DA}"/>
    <cellStyle name="Accent3 2 6" xfId="643" xr:uid="{8763ABDC-B4C6-49E5-B11C-DF410BD51E16}"/>
    <cellStyle name="Accent3 2 7" xfId="644" xr:uid="{520F3816-71D5-4E56-9B49-E9886AED11CD}"/>
    <cellStyle name="Accent3 2 8" xfId="645" xr:uid="{D6C4963E-A233-4F01-AC79-556FC3F49431}"/>
    <cellStyle name="Accent3 2 9" xfId="42269" xr:uid="{19F66D9D-D6C1-4D13-9A1B-C66BB56764C5}"/>
    <cellStyle name="Accent3 2_2. Property deals" xfId="15189" xr:uid="{734CBB6C-B1B9-4C38-8540-FEB9A1E826A9}"/>
    <cellStyle name="Accent3 3" xfId="646" xr:uid="{6FB1863E-FE11-43A3-923D-12B0CC8BFEED}"/>
    <cellStyle name="Accent3 3 2" xfId="32365" xr:uid="{FC9FB740-423E-422D-B80D-5D12D6947FC1}"/>
    <cellStyle name="Accent3 3 3" xfId="46060" xr:uid="{127B93E6-8EDE-4ED3-9F5C-87632F31D118}"/>
    <cellStyle name="Accent3 3_Apart tables" xfId="52549" xr:uid="{7ABCB5C4-7459-478E-B280-9D573211BD74}"/>
    <cellStyle name="Accent3 4" xfId="647" xr:uid="{26510B57-356D-452B-B54C-D3C019C37D62}"/>
    <cellStyle name="Accent3 4 2" xfId="46061" xr:uid="{7E89F4B3-ECDC-4295-8243-DC09481FEA51}"/>
    <cellStyle name="Accent3 4 3" xfId="51312" xr:uid="{9D99811F-F5A9-4524-95AC-00F4053BEAB1}"/>
    <cellStyle name="Accent3 4_Apart tables" xfId="52550" xr:uid="{F2254E31-F15A-485F-BDF9-B00EC6879CD7}"/>
    <cellStyle name="Accent3 5" xfId="648" xr:uid="{DA7452D3-3275-48BD-9AB9-77F8E68EABEC}"/>
    <cellStyle name="Accent3 6" xfId="649" xr:uid="{176D9C44-1170-4D06-8B62-10F057591929}"/>
    <cellStyle name="Accent3 7" xfId="650" xr:uid="{A403D528-0CC1-4FC1-876F-E52F594EDFE8}"/>
    <cellStyle name="Accent3 8" xfId="651" xr:uid="{7C5B9451-349A-4ECC-BD31-A171246820D9}"/>
    <cellStyle name="Accent3 9" xfId="652" xr:uid="{7AEF8A01-F1E5-4844-AE6F-58D5A8799445}"/>
    <cellStyle name="Accent4" xfId="27" builtinId="41" customBuiltin="1"/>
    <cellStyle name="Accent4 - 20%" xfId="42270" xr:uid="{9718BADE-2CB0-4E0F-B218-DDF404623A8D}"/>
    <cellStyle name="Accent4 - 40%" xfId="42271" xr:uid="{1F32EA95-C81F-431E-962A-AAC448B22008}"/>
    <cellStyle name="Accent4 - 60%" xfId="42272" xr:uid="{14A5733A-6E9C-49DB-9091-197B355EB100}"/>
    <cellStyle name="Accent4 10" xfId="15190" xr:uid="{CD2E6A6F-9F1A-4A19-9461-3403768B61A0}"/>
    <cellStyle name="Accent4 10 2" xfId="47762" xr:uid="{4C924D20-7F17-4F11-9F80-CF4BB827B51A}"/>
    <cellStyle name="Accent4 10_ICR" xfId="49112" xr:uid="{6A4C4558-60F9-424B-9918-1F9E69B9940D}"/>
    <cellStyle name="Accent4 11" xfId="15191" xr:uid="{A0722386-8559-404C-A49C-84EDD2B37E71}"/>
    <cellStyle name="Accent4 12" xfId="44705" xr:uid="{FD45F7B4-01E9-471B-9D87-B10F73166058}"/>
    <cellStyle name="Accent4 13" xfId="44698" xr:uid="{8F50C0A9-E8B0-4B75-B532-93853A71A6BC}"/>
    <cellStyle name="Accent4 14" xfId="44818" xr:uid="{0C4CABAF-FF25-453C-8336-81F86CF208DA}"/>
    <cellStyle name="Accent4 15" xfId="53237" xr:uid="{2A0B6833-AC2F-4CB0-B382-30C5A811BA23}"/>
    <cellStyle name="Accent4 2" xfId="136" xr:uid="{3712E718-365C-4BE6-8F01-7F9B8FAE0C2C}"/>
    <cellStyle name="Accent4 2 2" xfId="653" xr:uid="{2EC29D9F-EF57-46B5-9BF1-C9E484DE3727}"/>
    <cellStyle name="Accent4 2 2 2" xfId="51313" xr:uid="{51A5987F-54BB-489C-B2E9-7D949F871F67}"/>
    <cellStyle name="Accent4 2 2_Apart tables" xfId="52551" xr:uid="{5A817DE1-C0C7-411A-9D4C-12578C88BEBB}"/>
    <cellStyle name="Accent4 2 3" xfId="654" xr:uid="{94638504-D82E-4A68-B11E-5E4EEDC94446}"/>
    <cellStyle name="Accent4 2 3 2" xfId="32366" xr:uid="{D6282468-3295-4939-BD3B-67F7BE420052}"/>
    <cellStyle name="Accent4 2 3_Apart tables" xfId="52552" xr:uid="{A663DB95-FBF6-4304-AB11-5073C8B580D7}"/>
    <cellStyle name="Accent4 2 4" xfId="655" xr:uid="{6902AB81-2918-4067-A695-1194E2797B70}"/>
    <cellStyle name="Accent4 2 5" xfId="656" xr:uid="{E5DB80BD-F383-42FC-9838-7F937294C642}"/>
    <cellStyle name="Accent4 2 6" xfId="657" xr:uid="{F74C7911-439C-4948-BB88-D98EDA02F525}"/>
    <cellStyle name="Accent4 2 7" xfId="658" xr:uid="{5C85265E-D6B6-4DCA-A5F9-F715C8777804}"/>
    <cellStyle name="Accent4 2 8" xfId="659" xr:uid="{4098D034-B333-4CBD-9196-848E8A51B4F9}"/>
    <cellStyle name="Accent4 2 9" xfId="42273" xr:uid="{3BCECA66-541B-4FF5-9E89-3B2F1D627FCD}"/>
    <cellStyle name="Accent4 2_2. Property deals" xfId="15192" xr:uid="{92CCF26B-4D62-4A30-8137-3E29EC8FDA87}"/>
    <cellStyle name="Accent4 3" xfId="660" xr:uid="{40CF27E3-02B5-4796-8CF0-4016029F8487}"/>
    <cellStyle name="Accent4 3 2" xfId="32367" xr:uid="{92940141-C477-4283-97D1-540994FCB787}"/>
    <cellStyle name="Accent4 3 3" xfId="46066" xr:uid="{BCCDCE99-7E9F-4921-B0B7-AF6E34B07AB3}"/>
    <cellStyle name="Accent4 3_Apart tables" xfId="52553" xr:uid="{477D1D00-FCE2-42FA-A43B-BB12895AB989}"/>
    <cellStyle name="Accent4 4" xfId="661" xr:uid="{6CFD57EF-4A5F-4B26-80F4-A9130323F73A}"/>
    <cellStyle name="Accent4 4 2" xfId="46067" xr:uid="{5E51CBB0-E0B8-4B79-8CF4-505C8E6EC5B6}"/>
    <cellStyle name="Accent4 4 3" xfId="51314" xr:uid="{61B9C83F-E837-4E41-8DDF-CF638B54E522}"/>
    <cellStyle name="Accent4 4_Apart tables" xfId="52554" xr:uid="{18E1AB68-8CFE-45A7-A1BA-6301F9422E1E}"/>
    <cellStyle name="Accent4 5" xfId="662" xr:uid="{174843EB-07CB-4051-B2FE-6D469E308762}"/>
    <cellStyle name="Accent4 6" xfId="663" xr:uid="{70B8F58B-20BA-4613-BD0D-BA3357BE6460}"/>
    <cellStyle name="Accent4 7" xfId="664" xr:uid="{299D5369-6848-4A8A-8E3D-311E98A0914A}"/>
    <cellStyle name="Accent4 8" xfId="665" xr:uid="{53F2208F-3607-4357-9FFE-C109776EE420}"/>
    <cellStyle name="Accent4 9" xfId="666" xr:uid="{FA0775E2-81D8-4EE9-9459-7361FC94002C}"/>
    <cellStyle name="Accent5" xfId="30" builtinId="45" customBuiltin="1"/>
    <cellStyle name="Accent5 - 20%" xfId="42274" xr:uid="{078FF68C-E2CF-4E18-B2AB-DBBB1633B329}"/>
    <cellStyle name="Accent5 - 40%" xfId="42275" xr:uid="{60FA5A8B-68B5-4CB7-9918-6EE61074A373}"/>
    <cellStyle name="Accent5 - 60%" xfId="42276" xr:uid="{38479743-6037-4AEA-AE68-CC30E798ABF0}"/>
    <cellStyle name="Accent5 10" xfId="15193" xr:uid="{0F260E4B-42F5-481A-9DEE-6023CDB6FC36}"/>
    <cellStyle name="Accent5 10 2" xfId="47763" xr:uid="{883555C2-9611-4853-AA5B-C861C4C3BED5}"/>
    <cellStyle name="Accent5 10_ICR" xfId="49113" xr:uid="{1F33D5B2-7E7B-4628-B6C7-36263986A9C6}"/>
    <cellStyle name="Accent5 11" xfId="15194" xr:uid="{1508E555-2C42-450D-AE7B-C4BCDE60193D}"/>
    <cellStyle name="Accent5 12" xfId="44706" xr:uid="{ACBC182C-9D9E-4B5F-BF93-CAB6A0C04D7A}"/>
    <cellStyle name="Accent5 13" xfId="44697" xr:uid="{025B3E2E-161F-4F1C-B251-1D401A881B79}"/>
    <cellStyle name="Accent5 14" xfId="44816" xr:uid="{645FD1A4-1878-47C0-B92F-8159B7AE28ED}"/>
    <cellStyle name="Accent5 15" xfId="53241" xr:uid="{BD8CE542-B08D-4655-8090-1E5399E8D070}"/>
    <cellStyle name="Accent5 2" xfId="137" xr:uid="{51117F83-6AB2-4743-B01E-5DE3B8631C5C}"/>
    <cellStyle name="Accent5 2 2" xfId="667" xr:uid="{9D42E27F-79A1-48AF-BAD4-3D6FB90F987B}"/>
    <cellStyle name="Accent5 2 2 2" xfId="51315" xr:uid="{113F7783-D128-4A0D-A772-314F25CE3FB3}"/>
    <cellStyle name="Accent5 2 2_Apart tables" xfId="52555" xr:uid="{3C68A147-DAAA-4AF0-9B10-57F0FAF231F0}"/>
    <cellStyle name="Accent5 2 3" xfId="668" xr:uid="{89773C62-D4C0-4EB4-8B71-2A75C1B9DE6C}"/>
    <cellStyle name="Accent5 2 3 2" xfId="32368" xr:uid="{42D37C1F-CC88-42C1-9653-26462F200077}"/>
    <cellStyle name="Accent5 2 3_Apart tables" xfId="52556" xr:uid="{52806A26-E954-48F7-82C7-1A3728F6288E}"/>
    <cellStyle name="Accent5 2 4" xfId="669" xr:uid="{F7864349-6147-410D-B012-2A3557ED37B7}"/>
    <cellStyle name="Accent5 2 5" xfId="670" xr:uid="{437B87D1-2E6E-480E-8A45-6E6E87938311}"/>
    <cellStyle name="Accent5 2 6" xfId="671" xr:uid="{A70DA643-EECC-4F31-90CF-1E40B2AFDCF1}"/>
    <cellStyle name="Accent5 2 7" xfId="672" xr:uid="{62241365-3B6A-444E-BF11-798FC489966A}"/>
    <cellStyle name="Accent5 2 8" xfId="673" xr:uid="{689F1176-54BE-4ED3-8470-3BAB606DD838}"/>
    <cellStyle name="Accent5 2 9" xfId="42277" xr:uid="{D96E54C5-9C93-471F-8818-A451CDD42985}"/>
    <cellStyle name="Accent5 2_2. Property deals" xfId="15195" xr:uid="{3FB23EFD-4EAA-4A31-94D4-B767AF8F360D}"/>
    <cellStyle name="Accent5 3" xfId="674" xr:uid="{6E43972A-8952-4E6E-A50F-66AF461D5F7B}"/>
    <cellStyle name="Accent5 3 2" xfId="32369" xr:uid="{E22E6AF8-8475-40C2-9090-3F673AFDD70B}"/>
    <cellStyle name="Accent5 3 3" xfId="46068" xr:uid="{E39ACD77-9D7D-41A1-BE25-558D627A9EF1}"/>
    <cellStyle name="Accent5 3_Apart tables" xfId="52557" xr:uid="{80A4D061-24F2-452C-A96B-AC59A8C9E947}"/>
    <cellStyle name="Accent5 4" xfId="675" xr:uid="{15932C1B-E72E-4802-9D21-F47EFEE042E6}"/>
    <cellStyle name="Accent5 4 2" xfId="46069" xr:uid="{92A1F783-8683-4D39-9329-9B7722342217}"/>
    <cellStyle name="Accent5 4 3" xfId="51316" xr:uid="{28574217-F7FF-4BB3-AF6A-483C94CEEF38}"/>
    <cellStyle name="Accent5 4_Apart tables" xfId="52558" xr:uid="{6147FCEC-DBC8-413D-A07B-7805110D76DE}"/>
    <cellStyle name="Accent5 5" xfId="676" xr:uid="{AFB360CF-A3CE-4E86-A030-FDAACD4283D5}"/>
    <cellStyle name="Accent5 6" xfId="677" xr:uid="{FCB2BF44-B76F-43A5-8F07-1CD7CD5F567A}"/>
    <cellStyle name="Accent5 7" xfId="678" xr:uid="{A08940FC-1023-4B6D-A5C2-FA6840AF744C}"/>
    <cellStyle name="Accent5 8" xfId="679" xr:uid="{4BB9DF50-A2B6-42E9-8096-F77A18469D10}"/>
    <cellStyle name="Accent5 9" xfId="680" xr:uid="{B48A778B-A0F4-495B-88CF-281D99F486DB}"/>
    <cellStyle name="Accent6" xfId="33" builtinId="49" customBuiltin="1"/>
    <cellStyle name="Accent6 - 20%" xfId="42278" xr:uid="{A83E2030-D12D-4614-8606-D52B72EA0364}"/>
    <cellStyle name="Accent6 - 40%" xfId="42279" xr:uid="{49F44486-4524-449E-AFE2-2027867B4FC9}"/>
    <cellStyle name="Accent6 - 60%" xfId="42280" xr:uid="{BA6D8332-C3F7-49C9-B7E4-0D78AE564BD4}"/>
    <cellStyle name="Accent6 10" xfId="15196" xr:uid="{CCF0323F-3F72-4B7E-9293-EC4CE812E116}"/>
    <cellStyle name="Accent6 10 2" xfId="47764" xr:uid="{61D2DBE3-68B1-497D-8E80-C5023CA3AC7A}"/>
    <cellStyle name="Accent6 10_ICR" xfId="49114" xr:uid="{2024EAAE-3E05-4F62-88C0-2DAA71F4CF97}"/>
    <cellStyle name="Accent6 11" xfId="15197" xr:uid="{590B3BA8-7864-4A97-A02C-C214EC879F58}"/>
    <cellStyle name="Accent6 12" xfId="44707" xr:uid="{A8DE8F61-EECE-4DF7-808B-CBE446DD8DCA}"/>
    <cellStyle name="Accent6 13" xfId="44696" xr:uid="{4433AF36-0C04-4426-BC4E-E92450668AEA}"/>
    <cellStyle name="Accent6 14" xfId="44815" xr:uid="{8560AC66-1B85-45E0-92FF-A197F706005D}"/>
    <cellStyle name="Accent6 15" xfId="53245" xr:uid="{962FE4C2-FFD8-4420-9E01-F23FD89FAD00}"/>
    <cellStyle name="Accent6 2" xfId="138" xr:uid="{115A2485-13A0-4567-87A0-837149DFC996}"/>
    <cellStyle name="Accent6 2 10" xfId="51317" xr:uid="{FDF59AC7-CD7B-41C9-B3EF-9AA6845EC650}"/>
    <cellStyle name="Accent6 2 2" xfId="681" xr:uid="{23C2853A-ED77-4052-AA90-F3249F1BC4D1}"/>
    <cellStyle name="Accent6 2 3" xfId="682" xr:uid="{E74AC46C-6DF2-48AB-B7BB-DAE819843153}"/>
    <cellStyle name="Accent6 2 3 2" xfId="32370" xr:uid="{AA1A961D-3C7D-4AC0-9768-66A94911647A}"/>
    <cellStyle name="Accent6 2 3_Apart tables" xfId="52559" xr:uid="{F6C897DF-5237-4C54-8779-4D38D799BCFE}"/>
    <cellStyle name="Accent6 2 4" xfId="683" xr:uid="{EF839774-B5BF-4D7E-B4C4-1F691C947F80}"/>
    <cellStyle name="Accent6 2 5" xfId="684" xr:uid="{09592117-6300-4C71-BEF7-14137EA836F4}"/>
    <cellStyle name="Accent6 2 6" xfId="685" xr:uid="{D276065C-9D75-4D66-9436-5412A21E928B}"/>
    <cellStyle name="Accent6 2 7" xfId="686" xr:uid="{10408AF7-ABCD-4F8D-84E5-D63F2534831D}"/>
    <cellStyle name="Accent6 2 8" xfId="687" xr:uid="{2B73E674-0A49-4517-8A97-7258C10496BD}"/>
    <cellStyle name="Accent6 2 9" xfId="42281" xr:uid="{0E39BB13-BDBA-4D89-B076-9EC69846B67B}"/>
    <cellStyle name="Accent6 2_2. Property deals" xfId="15198" xr:uid="{6604EF02-859A-4042-B948-7E433D9AC298}"/>
    <cellStyle name="Accent6 3" xfId="688" xr:uid="{59D475BA-A617-4073-92AA-0168F00DAE8C}"/>
    <cellStyle name="Accent6 3 2" xfId="32371" xr:uid="{A6760BC6-BBB0-46DC-893D-AA806E985E51}"/>
    <cellStyle name="Accent6 3 3" xfId="46071" xr:uid="{E0E1EF5A-12CA-4871-B605-82ED818345A6}"/>
    <cellStyle name="Accent6 3_Apart tables" xfId="52560" xr:uid="{718E9034-2354-4159-BE70-D3B0E0548697}"/>
    <cellStyle name="Accent6 4" xfId="689" xr:uid="{4788E9DF-1971-4B61-ABE1-161FBDA26CF7}"/>
    <cellStyle name="Accent6 4 2" xfId="46072" xr:uid="{990F38C5-5AD6-46AD-9D39-54C9E483DCA8}"/>
    <cellStyle name="Accent6 4 3" xfId="51318" xr:uid="{4162ACE6-FABF-45AB-85E4-76C42E3BAA89}"/>
    <cellStyle name="Accent6 4_Apart tables" xfId="52561" xr:uid="{DA64AB92-1EC4-41EF-B232-147CFA4EBAE9}"/>
    <cellStyle name="Accent6 5" xfId="690" xr:uid="{A96F9CE9-D6F1-425F-A241-18B83F41D159}"/>
    <cellStyle name="Accent6 6" xfId="691" xr:uid="{998708C8-01C9-4A55-A2E2-2EA8FC72300A}"/>
    <cellStyle name="Accent6 7" xfId="692" xr:uid="{EB6423DF-A346-4470-8710-0F315FAC06B3}"/>
    <cellStyle name="Accent6 8" xfId="693" xr:uid="{720B03D9-5A53-4FFA-A570-1C79FC7B84B8}"/>
    <cellStyle name="Accent6 9" xfId="694" xr:uid="{23EEE577-5023-4D47-A289-E0566A10DA0C}"/>
    <cellStyle name="Accounting" xfId="42282" xr:uid="{8954E0E6-0915-46EA-B50E-8692A3F4FA3E}"/>
    <cellStyle name="Accounting 2" xfId="42283" xr:uid="{4BC25902-BAC5-4E3F-AE20-675D8855FE5F}"/>
    <cellStyle name="Actual data" xfId="42284" xr:uid="{2DB457E4-1390-4F11-8767-93B784A5E404}"/>
    <cellStyle name="Actual data 2" xfId="42285" xr:uid="{AA3EC949-A3B6-433F-A6CA-3487E411ABD2}"/>
    <cellStyle name="Actual year" xfId="42286" xr:uid="{D6D4A82A-DB57-4830-9625-B1FFD5A2601E}"/>
    <cellStyle name="Actual year 2" xfId="42287" xr:uid="{3E7AAC24-E83B-491E-B3B5-9AE94C5220CF}"/>
    <cellStyle name="Actual year 2 2" xfId="42288" xr:uid="{C7F8E599-147A-4002-9E33-C52B7B365651}"/>
    <cellStyle name="Actual year 2_Cognos" xfId="42289" xr:uid="{6B83EC12-B2FA-4E25-BE38-56F4145DC600}"/>
    <cellStyle name="Actual year 3" xfId="42290" xr:uid="{141EB6A7-1FD1-4835-BA6B-7E3259EEA9CE}"/>
    <cellStyle name="Actual year_Cognos" xfId="42291" xr:uid="{F778AAA2-A999-4660-8C54-CF74D6A32662}"/>
    <cellStyle name="Actuals Cells" xfId="42292" xr:uid="{4962E86A-A5E5-4251-A737-82927F5FC442}"/>
    <cellStyle name="Actuals Cells 2" xfId="42293" xr:uid="{BB2974A8-5BD8-4ACB-8EC3-FA719E775AB6}"/>
    <cellStyle name="AFE" xfId="42294" xr:uid="{4CDD5DF5-28AC-4009-B9DE-4847D90FC24F}"/>
    <cellStyle name="AFE 2" xfId="42295" xr:uid="{0DCC22C2-AA7C-47FC-9409-F850A4D65750}"/>
    <cellStyle name="AK" xfId="42296" xr:uid="{BF073EE2-4B2F-4C67-9CF0-CD4D38B54655}"/>
    <cellStyle name="Aksentti1" xfId="42297" xr:uid="{D9BB0D76-FCBB-4EE1-BAEC-BD2F226A3638}"/>
    <cellStyle name="Aksentti2" xfId="42298" xr:uid="{37EB4DA4-A28D-4F66-B599-6FF70F494868}"/>
    <cellStyle name="Aksentti3" xfId="42299" xr:uid="{94EF4A53-C653-4D02-8BBC-5011FE7433DE}"/>
    <cellStyle name="Aksentti4" xfId="42300" xr:uid="{17DAD04C-63E5-46F5-A4A9-DA610EEC8990}"/>
    <cellStyle name="Aksentti5" xfId="42301" xr:uid="{F069B3E4-0B16-48F7-ABDB-350A727F060C}"/>
    <cellStyle name="Aksentti6" xfId="42302" xr:uid="{792F7C67-3C14-41B0-A79F-ED407976BEDA}"/>
    <cellStyle name="Aktiva/Passiva 01" xfId="42303" xr:uid="{54566D87-C337-46CB-A7DA-AEF8DDBBCF3A}"/>
    <cellStyle name="Aktiva/Passiva 02" xfId="42304" xr:uid="{35A259A1-9C3F-4628-9FD1-189B9DF30256}"/>
    <cellStyle name="Akzent1" xfId="15199" xr:uid="{E6251B73-14CD-403F-8B88-A32D5C43F8C0}"/>
    <cellStyle name="Akzent1 - 20%" xfId="42305" xr:uid="{5779D5CE-EDA6-4DE0-8D19-B04BEDD95A56}"/>
    <cellStyle name="Akzent1 - 40%" xfId="42306" xr:uid="{F8A3BEF0-F4B8-43C1-B662-5A92AC0F0950}"/>
    <cellStyle name="Akzent1 - 60%" xfId="42307" xr:uid="{2301C48A-C4FA-4610-B4BA-7AA68E1B89F4}"/>
    <cellStyle name="Akzent1 2" xfId="15200" xr:uid="{EFDD1E08-B4DE-46E3-BF91-A19E6988BEF9}"/>
    <cellStyle name="Akzent1 2 2" xfId="42308" xr:uid="{39AA9614-FECC-4BCE-B4F4-CCF06AC328F9}"/>
    <cellStyle name="Akzent1 2 3" xfId="46074" xr:uid="{B0F6D786-BEEB-45FF-8640-4A1ACDF5162D}"/>
    <cellStyle name="Akzent1 2_Bought properties" xfId="51319" xr:uid="{426D1BC7-2FBF-4DF1-AFE5-7CE73D1AFFF0}"/>
    <cellStyle name="Akzent1 3" xfId="42309" xr:uid="{A939F568-815D-4D62-A4EA-59B1A59EAF22}"/>
    <cellStyle name="Akzent1 4" xfId="46073" xr:uid="{8E9290F2-D15A-41CA-8854-8092F8A21626}"/>
    <cellStyle name="Akzent1 5" xfId="47383" xr:uid="{4A8DADCA-818E-4957-9676-7822FE85F646}"/>
    <cellStyle name="Akzent1_7. Number of apartments_EoP" xfId="50274" xr:uid="{4CFBD60E-9F00-4AE5-A8C0-555CCAB199EF}"/>
    <cellStyle name="Akzent2" xfId="15201" xr:uid="{B8756A5A-414F-4EDB-A7B5-B43C706DDBE5}"/>
    <cellStyle name="Akzent2 - 20%" xfId="42310" xr:uid="{0A05E878-0F50-46EB-AB22-872BFA20A6DE}"/>
    <cellStyle name="Akzent2 - 40%" xfId="42311" xr:uid="{07A75E20-8629-4C56-8D87-6FDB344DC0CF}"/>
    <cellStyle name="Akzent2 - 60%" xfId="42312" xr:uid="{B684D444-958A-415B-8110-DA5DE4BB1CB0}"/>
    <cellStyle name="Akzent2 2" xfId="15202" xr:uid="{DF864C42-518C-417E-8442-97E09843E0C9}"/>
    <cellStyle name="Akzent2 2 2" xfId="42313" xr:uid="{C067A852-7E37-4A6E-9383-B668CCE458FB}"/>
    <cellStyle name="Akzent2 2 3" xfId="46076" xr:uid="{32D867FB-C8A8-4524-9FC8-4BE220676987}"/>
    <cellStyle name="Akzent2 2_Bought properties" xfId="51320" xr:uid="{FA250FF6-25D6-4965-80EE-B9CDC5BBDE8F}"/>
    <cellStyle name="Akzent2 3" xfId="42314" xr:uid="{6387B5D8-D01E-4A6B-9C36-A61FE7BDA0D0}"/>
    <cellStyle name="Akzent2 4" xfId="46075" xr:uid="{0238F94B-DD5B-4916-8E6E-506606EB0F1C}"/>
    <cellStyle name="Akzent2 5" xfId="47382" xr:uid="{3ED4906A-72A3-4551-8BD6-1C2B19CAB68D}"/>
    <cellStyle name="Akzent2_7. Number of apartments_EoP" xfId="50275" xr:uid="{F3B4C3EA-2D37-43E8-9C25-90A1420DF634}"/>
    <cellStyle name="Akzent3" xfId="15203" xr:uid="{A6D1E6A7-66BB-4717-8477-3CE97CCC8152}"/>
    <cellStyle name="Akzent3 - 20%" xfId="42315" xr:uid="{6D1D2358-E03C-45A9-922F-95AC3D7DEFF7}"/>
    <cellStyle name="Akzent3 - 40%" xfId="42316" xr:uid="{00BF666A-B8B2-4559-9894-66F5C860D28E}"/>
    <cellStyle name="Akzent3 - 60%" xfId="42317" xr:uid="{BEB0F9A5-B504-45F5-80FF-2F114EC5A904}"/>
    <cellStyle name="Akzent3 2" xfId="15204" xr:uid="{8C7547E9-06F4-4070-BE1C-E41F3126DB7A}"/>
    <cellStyle name="Akzent3 2 2" xfId="42318" xr:uid="{CDC970FE-C1BD-476C-87CA-EDD80CA823CE}"/>
    <cellStyle name="Akzent3 2 3" xfId="46078" xr:uid="{F9DA1A9F-E892-4DE0-9F4A-8A23F1D71B83}"/>
    <cellStyle name="Akzent3 2_Bought properties" xfId="51321" xr:uid="{C3C7A824-55E7-4CFE-AF2B-440D640CF61B}"/>
    <cellStyle name="Akzent3 3" xfId="42319" xr:uid="{5A145C29-EC86-4859-9AAB-8E96B996739C}"/>
    <cellStyle name="Akzent3 4" xfId="46077" xr:uid="{82FE1C17-7ACF-4DB8-8B32-CBB9BCD23B16}"/>
    <cellStyle name="Akzent3 5" xfId="47375" xr:uid="{487C175D-41DC-4808-A885-5356F6BEA17E}"/>
    <cellStyle name="Akzent3_7. Number of apartments_EoP" xfId="50276" xr:uid="{FCAA4B2E-A638-4F30-B3D1-66E4A9873E61}"/>
    <cellStyle name="Akzent4" xfId="15205" xr:uid="{0866C5B7-58C8-46C2-80C8-825359C83551}"/>
    <cellStyle name="Akzent4 - 20%" xfId="42320" xr:uid="{02F892EF-971F-4FE9-9C93-99E6B26FC751}"/>
    <cellStyle name="Akzent4 - 40%" xfId="42321" xr:uid="{52AAA509-2667-4C67-9755-A8502207B6F3}"/>
    <cellStyle name="Akzent4 - 60%" xfId="42322" xr:uid="{DC548AA6-0EA5-4C00-9F12-B9B10A8140BA}"/>
    <cellStyle name="Akzent4 2" xfId="15206" xr:uid="{99A4FDB5-90ED-4FDA-A59B-4472066AC135}"/>
    <cellStyle name="Akzent4 2 2" xfId="42323" xr:uid="{761208EB-1806-4F42-BF9E-4440311C46BE}"/>
    <cellStyle name="Akzent4 2 3" xfId="46080" xr:uid="{28D9A325-CF14-477D-A3F2-84933B02203A}"/>
    <cellStyle name="Akzent4 2_Bought properties" xfId="51322" xr:uid="{B3B84BE0-3FCC-40DA-BAEF-3E8CF8A6C3A1}"/>
    <cellStyle name="Akzent4 3" xfId="42324" xr:uid="{4D868ABC-5D1E-42F0-8A2C-C1D8738DFFB3}"/>
    <cellStyle name="Akzent4 4" xfId="46079" xr:uid="{29F10170-C5CE-4CB2-9B16-B2C7D32F1536}"/>
    <cellStyle name="Akzent4 5" xfId="47374" xr:uid="{27FF12B7-3106-41F7-945B-B6AFEC935244}"/>
    <cellStyle name="Akzent4_7. Number of apartments_EoP" xfId="50277" xr:uid="{5A7716A8-E478-4707-86B9-7602EAABDA29}"/>
    <cellStyle name="Akzent5" xfId="15207" xr:uid="{B7A8F0A2-5266-45F7-842D-290CA128502B}"/>
    <cellStyle name="Akzent5 - 20%" xfId="42325" xr:uid="{86C35815-2E54-4E85-8ACF-1483222BB8E3}"/>
    <cellStyle name="Akzent5 - 40%" xfId="42326" xr:uid="{7BACEFCB-E612-422C-A3CA-BC44EB8F3DE3}"/>
    <cellStyle name="Akzent5 - 60%" xfId="42327" xr:uid="{E12116E7-F491-4EFD-8DAC-71025A6509FA}"/>
    <cellStyle name="Akzent5 2" xfId="15208" xr:uid="{974CBBC3-326B-4F6A-812B-C0853A86ADBB}"/>
    <cellStyle name="Akzent5 2 2" xfId="42328" xr:uid="{24211FBE-932F-44D9-95F4-44B16C5356B2}"/>
    <cellStyle name="Akzent5 2 3" xfId="46082" xr:uid="{2C26A062-EB43-479A-8BB2-B9F1A6FE329B}"/>
    <cellStyle name="Akzent5 2_Bought properties" xfId="51323" xr:uid="{EE6EBF72-0B49-4B31-9E7E-BC9B841F4F56}"/>
    <cellStyle name="Akzent5 3" xfId="42329" xr:uid="{8D42117A-45C5-4978-92C0-E33D1AF10CF3}"/>
    <cellStyle name="Akzent5 4" xfId="46081" xr:uid="{C479F77C-7786-4BAE-A89D-F898E21D7830}"/>
    <cellStyle name="Akzent5 5" xfId="47368" xr:uid="{ADB573AF-DF94-4A93-974D-4514492590D3}"/>
    <cellStyle name="Akzent5_7. Number of apartments_EoP" xfId="50278" xr:uid="{A77E8EA9-E066-42CC-B557-CF1DAF8FFA0C}"/>
    <cellStyle name="Akzent6" xfId="15209" xr:uid="{A824344E-ACA9-4321-B158-E897CC8FC086}"/>
    <cellStyle name="Akzent6 - 20%" xfId="42330" xr:uid="{9F575697-4D39-4164-82E2-A7B5C34F6F72}"/>
    <cellStyle name="Akzent6 - 40%" xfId="42331" xr:uid="{D036D67C-4749-43DE-8DB4-82F21BBA91DE}"/>
    <cellStyle name="Akzent6 - 60%" xfId="42332" xr:uid="{1968878F-A886-4C81-ABAF-29AD811562E6}"/>
    <cellStyle name="Akzent6 2" xfId="15210" xr:uid="{4A2C29D2-0A85-4D5C-9437-680FB2795D74}"/>
    <cellStyle name="Akzent6 2 2" xfId="42333" xr:uid="{CB4B5389-44DE-43DA-8ACA-5F595711EC22}"/>
    <cellStyle name="Akzent6 2 3" xfId="46084" xr:uid="{DF765541-B09F-45EC-9F98-E18BD933E314}"/>
    <cellStyle name="Akzent6 2_Bought properties" xfId="51324" xr:uid="{B42043F1-2138-498D-8184-EC1F174933CC}"/>
    <cellStyle name="Akzent6 3" xfId="42334" xr:uid="{A8F1FF76-3925-4F2A-97A9-B8D972E88C6D}"/>
    <cellStyle name="Akzent6 4" xfId="46083" xr:uid="{EEB413EE-9682-4C79-88AA-23A7D7A486C9}"/>
    <cellStyle name="Akzent6 5" xfId="47367" xr:uid="{2A2699D0-B99A-4A44-A828-2D23178DD9C5}"/>
    <cellStyle name="Akzent6_7. Number of apartments_EoP" xfId="50279" xr:uid="{38955136-B0DD-4D9E-A0E9-2121C4AAC5B0}"/>
    <cellStyle name="ales" xfId="42335" xr:uid="{FFB3DB01-2448-4EF8-BCC5-754DFD37C9D9}"/>
    <cellStyle name="ales 2" xfId="42336" xr:uid="{5BF9C282-B226-405A-85D3-2ADB8798CA66}"/>
    <cellStyle name="ANCLAS,REZONES Y SUS PARTES,DE FUNDICION,DE HIERRO O DE ACERO" xfId="39684" xr:uid="{BB084363-7D80-4A57-B251-91AD31FA0981}"/>
    <cellStyle name="ANCLAS,REZONES Y SUS PARTES,DE FUNDICION,DE HIERRO O DE ACERO 2" xfId="39685" xr:uid="{41A4F893-B3A9-476E-AB0E-8A10041A395D}"/>
    <cellStyle name="ANCLAS,REZONES Y SUS PARTES,DE FUNDICION,DE HIERRO O DE ACERO 2 2" xfId="39686" xr:uid="{35EDFECA-B9B8-47A8-8D40-56F585CE44DD}"/>
    <cellStyle name="ANCLAS,REZONES Y SUS PARTES,DE FUNDICION,DE HIERRO O DE ACERO 3" xfId="39687" xr:uid="{1B1ADEDB-13D3-45AA-9B41-E2A8B04ABD18}"/>
    <cellStyle name="ANCLAS,REZONES Y SUS PARTES,DE FUNDICION,DE HIERRO O DE ACERO_CAPS" xfId="39688" xr:uid="{557BC1A0-5B52-4E59-B503-6B86056CB36B}"/>
    <cellStyle name="Änderung" xfId="44630" xr:uid="{37985D7A-800F-40FC-B77C-07F815199508}"/>
    <cellStyle name="Angeben" xfId="42337" xr:uid="{9BF48139-61B1-4931-8E04-9BBCA8868E2B}"/>
    <cellStyle name="Angeben 2" xfId="42338" xr:uid="{9898826D-7267-478D-B952-BCC72C146FD2}"/>
    <cellStyle name="Anteckning" xfId="39" xr:uid="{FE4F9A9F-B5A9-4EE4-A067-5DF85ABACA82}"/>
    <cellStyle name="Anteckning 10" xfId="139" xr:uid="{44E7F2A5-EC6C-4588-9CC2-F3104C928C78}"/>
    <cellStyle name="Anteckning 10 10" xfId="15211" xr:uid="{C6309B87-5A9B-4EDC-8E9B-DE150A67AF30}"/>
    <cellStyle name="Anteckning 10 10 2" xfId="15212" xr:uid="{3D3BF97B-B3A3-4210-8CE7-4BC6878A4385}"/>
    <cellStyle name="Anteckning 10 10_121231-130331" xfId="15213" xr:uid="{26DB1401-227C-421F-B16D-907A02F6BD09}"/>
    <cellStyle name="Anteckning 10 11" xfId="15214" xr:uid="{D65570CF-91D8-4A2E-95B5-B00F42FFC350}"/>
    <cellStyle name="Anteckning 10 12" xfId="15215" xr:uid="{BD6C0908-5C04-48B0-9CE8-C5DEDD4984A8}"/>
    <cellStyle name="Anteckning 10 13" xfId="15216" xr:uid="{7D61D351-CA81-425C-8E66-EA1BB2F9E1E7}"/>
    <cellStyle name="Anteckning 10 14" xfId="32372" xr:uid="{0561E54A-4CAA-48A4-A599-A1A32EA55891}"/>
    <cellStyle name="Anteckning 10 15" xfId="35289" xr:uid="{B8BB8C93-4942-4DD6-A6FB-8128CD202236}"/>
    <cellStyle name="Anteckning 10 16" xfId="39373" xr:uid="{8914085C-7A32-4C84-822A-C2A0E6183804}"/>
    <cellStyle name="Anteckning 10 17" xfId="44709" xr:uid="{8339BB67-05C7-4659-9DAA-441AD2594306}"/>
    <cellStyle name="Anteckning 10 18" xfId="44694" xr:uid="{B335A847-F079-4C9D-B143-20F6F843E5BA}"/>
    <cellStyle name="Anteckning 10 19" xfId="44639" xr:uid="{8517061A-EE26-4A9A-A0DC-D616BBC77CC8}"/>
    <cellStyle name="Anteckning 10 2" xfId="15217" xr:uid="{C6133422-B25A-40D7-B054-8AA7D1BC4294}"/>
    <cellStyle name="Anteckning 10 2 10" xfId="15218" xr:uid="{9CA72FDA-5793-4667-8DCF-8B1174F173D9}"/>
    <cellStyle name="Anteckning 10 2 11" xfId="32373" xr:uid="{CAD56AA0-B131-4B10-862B-40654FB64BB7}"/>
    <cellStyle name="Anteckning 10 2 12" xfId="35290" xr:uid="{8B448CA3-1BF2-486F-9F32-A8CB352F6750}"/>
    <cellStyle name="Anteckning 10 2 2" xfId="15219" xr:uid="{56AB4003-ECB7-4E85-9F59-DF26D3C770BD}"/>
    <cellStyle name="Anteckning 10 2 2 2" xfId="15220" xr:uid="{17D83DDE-5214-4407-8317-1BA1FF686D57}"/>
    <cellStyle name="Anteckning 10 2 2 2 2" xfId="15221" xr:uid="{018AFBEA-B0F7-4125-855C-D6EFBD70F388}"/>
    <cellStyle name="Anteckning 10 2 2 2 2 2" xfId="15222" xr:uid="{356D054C-589E-45FB-8E47-1D90794192FC}"/>
    <cellStyle name="Anteckning 10 2 2 2 2_121231-130331" xfId="15223" xr:uid="{ADB9A231-0EB2-4A4B-9AB7-9010C8FFDF01}"/>
    <cellStyle name="Anteckning 10 2 2 2 3" xfId="15224" xr:uid="{BE61D9AD-39FA-4A90-85DF-D7E5EB9C79CB}"/>
    <cellStyle name="Anteckning 10 2 2 2 4" xfId="32374" xr:uid="{1E091EDF-27A7-4930-8B7C-ADCB06D315ED}"/>
    <cellStyle name="Anteckning 10 2 2 2_121231-130331" xfId="15225" xr:uid="{35680B63-0B3F-48B0-90B5-9A45FDDB8036}"/>
    <cellStyle name="Anteckning 10 2 2 3" xfId="15226" xr:uid="{4243D323-FEF1-4151-AD1D-933B2B15746D}"/>
    <cellStyle name="Anteckning 10 2 2 3 2" xfId="15227" xr:uid="{BC6AB51C-2687-49EE-B45D-F1205412DAEA}"/>
    <cellStyle name="Anteckning 10 2 2 3_121231-130331" xfId="15228" xr:uid="{A5C63AD1-9F1A-434D-AA39-1A587119D6E9}"/>
    <cellStyle name="Anteckning 10 2 2 4" xfId="15229" xr:uid="{351BB39F-1F80-457B-B2CA-7DB9A75D7E12}"/>
    <cellStyle name="Anteckning 10 2 2 5" xfId="15230" xr:uid="{D0A6812A-0145-4C78-A540-75A901DDEC8B}"/>
    <cellStyle name="Anteckning 10 2 2 6" xfId="32375" xr:uid="{9EEC7F53-07A7-4795-8552-64A24D2DB926}"/>
    <cellStyle name="Anteckning 10 2 2 7" xfId="35291" xr:uid="{87B72C36-08D0-43F1-83FD-F39797F59A9A}"/>
    <cellStyle name="Anteckning 10 2 2 8" xfId="39372" xr:uid="{00072CF2-33B1-424D-8F1D-B81C2A59FD28}"/>
    <cellStyle name="Anteckning 10 2 2_121231-130331" xfId="15231" xr:uid="{27CE2981-2FF3-4293-A9F6-2D19FAB3F1B3}"/>
    <cellStyle name="Anteckning 10 2 3" xfId="15232" xr:uid="{7C9F8EAD-77AA-43EB-8E71-B599467C50E6}"/>
    <cellStyle name="Anteckning 10 2 3 2" xfId="15233" xr:uid="{56E0CDA3-FBE0-4CD3-BBBA-3EA7894FEF3E}"/>
    <cellStyle name="Anteckning 10 2 3 2 2" xfId="15234" xr:uid="{E119B813-FAE2-4A49-9291-58913F73AA53}"/>
    <cellStyle name="Anteckning 10 2 3 2 2 2" xfId="15235" xr:uid="{2AB2E6CC-9150-4BBF-BCF8-ECDF2D31C0C4}"/>
    <cellStyle name="Anteckning 10 2 3 2 2_121231-130331" xfId="15236" xr:uid="{94F918D3-9DEF-4363-995D-245DF6108300}"/>
    <cellStyle name="Anteckning 10 2 3 2 3" xfId="15237" xr:uid="{5A4AA229-2AA6-4BCF-B9A9-5B687BBFBD2D}"/>
    <cellStyle name="Anteckning 10 2 3 2 4" xfId="32376" xr:uid="{6DAF3780-D2E8-4101-B92B-9D1AE2B01456}"/>
    <cellStyle name="Anteckning 10 2 3 2_121231-130331" xfId="15238" xr:uid="{FB34944F-9462-4E59-A0BF-CF7EDB1CA074}"/>
    <cellStyle name="Anteckning 10 2 3 3" xfId="15239" xr:uid="{80B859EE-7820-44BD-9910-16577DA315DA}"/>
    <cellStyle name="Anteckning 10 2 3 3 2" xfId="15240" xr:uid="{52B19606-72AC-49E4-8C32-A022B9B71679}"/>
    <cellStyle name="Anteckning 10 2 3 3_121231-130331" xfId="15241" xr:uid="{842AB9AF-85A0-4C40-8DEB-247B0B18DF17}"/>
    <cellStyle name="Anteckning 10 2 3 4" xfId="15242" xr:uid="{851EF447-D01C-4C8B-AD45-63E1B79B24FF}"/>
    <cellStyle name="Anteckning 10 2 3 5" xfId="15243" xr:uid="{3EA13FBA-9DA9-4C41-9E57-3B6EE45C254E}"/>
    <cellStyle name="Anteckning 10 2 3 6" xfId="32377" xr:uid="{3E764127-E8F2-4425-B9A0-3F508B476AAF}"/>
    <cellStyle name="Anteckning 10 2 3 7" xfId="35292" xr:uid="{0ACF5DA4-368D-4B3A-BCA0-A92A46BBA25C}"/>
    <cellStyle name="Anteckning 10 2 3 8" xfId="39371" xr:uid="{E9E19AD4-F477-43A2-B8CB-031D7B7859D0}"/>
    <cellStyle name="Anteckning 10 2 3_121231-130331" xfId="15244" xr:uid="{2461E2BB-B26A-4DCD-B9C7-A3E25EE5C76D}"/>
    <cellStyle name="Anteckning 10 2 4" xfId="15245" xr:uid="{21BC9A0A-A94A-412A-9631-2387A5F4143F}"/>
    <cellStyle name="Anteckning 10 2 4 2" xfId="15246" xr:uid="{0F1C2232-6BA2-4560-B1D8-368C16AA51FA}"/>
    <cellStyle name="Anteckning 10 2 4 2 2" xfId="15247" xr:uid="{35E4E684-F0DC-4E70-B4BC-D8FA80204204}"/>
    <cellStyle name="Anteckning 10 2 4 2 2 2" xfId="15248" xr:uid="{942432E3-4478-438C-8BB5-5193A06ED931}"/>
    <cellStyle name="Anteckning 10 2 4 2 2_121231-130331" xfId="15249" xr:uid="{EF48B6F9-B8F1-4575-9235-1A10753C9706}"/>
    <cellStyle name="Anteckning 10 2 4 2 3" xfId="15250" xr:uid="{BC161B6F-E10D-43C8-A23D-105229EF4EA0}"/>
    <cellStyle name="Anteckning 10 2 4 2 4" xfId="32378" xr:uid="{5F48943E-A79F-4DFD-B720-91E73B7EE2B3}"/>
    <cellStyle name="Anteckning 10 2 4 2_121231-130331" xfId="15251" xr:uid="{F6A3708F-B526-406F-9C74-79E732B13818}"/>
    <cellStyle name="Anteckning 10 2 4 3" xfId="15252" xr:uid="{FBFF72D6-062E-4DCE-868E-896C0EC810A1}"/>
    <cellStyle name="Anteckning 10 2 4 3 2" xfId="15253" xr:uid="{70057ECB-CFBD-4F91-97EA-5554560E1165}"/>
    <cellStyle name="Anteckning 10 2 4 3_121231-130331" xfId="15254" xr:uid="{683085EF-FFE7-417A-9AC5-1D910AE501E2}"/>
    <cellStyle name="Anteckning 10 2 4 4" xfId="15255" xr:uid="{A693BD76-FEF3-4A50-A13C-92E60C5915DA}"/>
    <cellStyle name="Anteckning 10 2 4 5" xfId="15256" xr:uid="{E5A9E84C-7437-4077-A8CB-1C348EDECC6A}"/>
    <cellStyle name="Anteckning 10 2 4 6" xfId="32379" xr:uid="{5F1CF8C7-DEE5-4EEB-9B23-8836405A2129}"/>
    <cellStyle name="Anteckning 10 2 4 7" xfId="35293" xr:uid="{30741333-20AB-4388-89D5-EEBDAEE2AEFD}"/>
    <cellStyle name="Anteckning 10 2 4 8" xfId="39370" xr:uid="{2E654FEC-29E0-4B74-BB16-568C13212BFD}"/>
    <cellStyle name="Anteckning 10 2 4_121231-130331" xfId="15257" xr:uid="{66463F77-585B-4E38-A218-59C0F8BB9913}"/>
    <cellStyle name="Anteckning 10 2 5" xfId="15258" xr:uid="{DA7FE572-E50E-454B-A6E7-1B5A8E9F5753}"/>
    <cellStyle name="Anteckning 10 2 5 2" xfId="15259" xr:uid="{D823C2C2-8B24-4FE1-AC13-566E591C97CF}"/>
    <cellStyle name="Anteckning 10 2 5 2 2" xfId="15260" xr:uid="{9D1B0D40-57FD-4503-9F68-5EC08F043656}"/>
    <cellStyle name="Anteckning 10 2 5 2 3" xfId="32380" xr:uid="{D8940C29-716B-4227-B1DF-EEC590B967BF}"/>
    <cellStyle name="Anteckning 10 2 5 2_121231-130331" xfId="15261" xr:uid="{48656546-897E-43FF-A2FE-853145A729BE}"/>
    <cellStyle name="Anteckning 10 2 5 3" xfId="15262" xr:uid="{AAB9F10D-8A5D-4BBD-A443-E488F8B5ED5E}"/>
    <cellStyle name="Anteckning 10 2 5 3 2" xfId="15263" xr:uid="{27617864-9C91-41F6-844E-161B77EB3C7E}"/>
    <cellStyle name="Anteckning 10 2 5 3_121231-130331" xfId="15264" xr:uid="{3A355DE1-5938-48BC-99EE-D999D2D8DB9A}"/>
    <cellStyle name="Anteckning 10 2 5 4" xfId="15265" xr:uid="{3C7E3275-C3CF-4B8C-BC55-B1284209426B}"/>
    <cellStyle name="Anteckning 10 2 5 5" xfId="15266" xr:uid="{EA0765A0-A455-49A6-AA6D-DCE717771D7A}"/>
    <cellStyle name="Anteckning 10 2 5 6" xfId="32381" xr:uid="{4C046407-E668-4B14-86B8-9C090A70F70C}"/>
    <cellStyle name="Anteckning 10 2 5 7" xfId="35294" xr:uid="{106EEB93-7D78-476E-A847-70F9E28100A5}"/>
    <cellStyle name="Anteckning 10 2 5 8" xfId="39369" xr:uid="{34EE4476-E1AE-4D84-8CEB-C2305CB9DF3E}"/>
    <cellStyle name="Anteckning 10 2 5_121231-130331" xfId="15267" xr:uid="{8D4AE440-CB69-499C-BCFD-63E59E235716}"/>
    <cellStyle name="Anteckning 10 2 6" xfId="15268" xr:uid="{CFB2DA3C-F6E3-4723-958F-9E2198D342D7}"/>
    <cellStyle name="Anteckning 10 2 6 2" xfId="15269" xr:uid="{87D699B2-144D-452E-A1EC-D0EF22D54480}"/>
    <cellStyle name="Anteckning 10 2 6 2 2" xfId="15270" xr:uid="{0D344D73-CC04-426E-BB1B-0C7237188279}"/>
    <cellStyle name="Anteckning 10 2 6 2_121231-130331" xfId="15271" xr:uid="{588E49DD-041D-4659-923E-5F11F45E8A4C}"/>
    <cellStyle name="Anteckning 10 2 6 3" xfId="15272" xr:uid="{603458A2-461B-420A-8B11-F10A092F7537}"/>
    <cellStyle name="Anteckning 10 2 6 4" xfId="32382" xr:uid="{D3F04A1E-03FD-43AF-A1F1-452E6C764458}"/>
    <cellStyle name="Anteckning 10 2 6_121231-130331" xfId="15273" xr:uid="{F4519C09-60C9-4F60-9A1D-312C68BDF773}"/>
    <cellStyle name="Anteckning 10 2 7" xfId="15274" xr:uid="{053F88AD-F6B4-4EC4-83B3-54D77643D6FD}"/>
    <cellStyle name="Anteckning 10 2 7 2" xfId="15275" xr:uid="{D0DE9088-37EA-41DC-8B95-E50AB7F02598}"/>
    <cellStyle name="Anteckning 10 2 7_121231-130331" xfId="15276" xr:uid="{257CF885-D054-451C-AE89-69E1696B8A2E}"/>
    <cellStyle name="Anteckning 10 2 8" xfId="15277" xr:uid="{22D909FB-5052-4637-A312-6AA416FCD7EB}"/>
    <cellStyle name="Anteckning 10 2 9" xfId="15278" xr:uid="{30E593AC-00F7-4584-B19D-B3D0A6E1B681}"/>
    <cellStyle name="Anteckning 10 2_121231-130331" xfId="15279" xr:uid="{490B53FE-8F31-4DAF-A7D9-2D9B70AB4F4C}"/>
    <cellStyle name="Anteckning 10 3" xfId="15280" xr:uid="{B210FD00-AFD6-4DB9-B6D1-5E274622C35C}"/>
    <cellStyle name="Anteckning 10 3 10" xfId="32383" xr:uid="{73BBDE35-D7E5-4FDA-9DDA-A4CFBCD702DC}"/>
    <cellStyle name="Anteckning 10 3 11" xfId="35295" xr:uid="{568E808F-11A0-41B1-B79C-52F832BDB036}"/>
    <cellStyle name="Anteckning 10 3 2" xfId="15281" xr:uid="{B75658BC-0CB1-4184-B5EC-ADE6B66E4E41}"/>
    <cellStyle name="Anteckning 10 3 2 2" xfId="15282" xr:uid="{3A501F29-D7AE-4F5D-9E18-1845C1BC68B6}"/>
    <cellStyle name="Anteckning 10 3 2 2 2" xfId="15283" xr:uid="{486A5156-E027-4F0D-950B-460D4E577B11}"/>
    <cellStyle name="Anteckning 10 3 2 2 2 2" xfId="15284" xr:uid="{DB0288E9-F501-42FA-9BCE-7CFA0473C261}"/>
    <cellStyle name="Anteckning 10 3 2 2 2_121231-130331" xfId="15285" xr:uid="{EED32044-FA25-4E65-8E99-28C8E93A31B3}"/>
    <cellStyle name="Anteckning 10 3 2 2 3" xfId="15286" xr:uid="{1CED92BB-05D0-47FE-BC8B-0A868DFD31DF}"/>
    <cellStyle name="Anteckning 10 3 2 2 4" xfId="32384" xr:uid="{98C0B9B2-8177-42B5-ADB8-8B13626668B7}"/>
    <cellStyle name="Anteckning 10 3 2 2_121231-130331" xfId="15287" xr:uid="{2C68BD6F-3CD6-490F-92EB-94F79CCF33A2}"/>
    <cellStyle name="Anteckning 10 3 2 3" xfId="15288" xr:uid="{621A14BB-89CC-43AB-BB26-C3ADCF9EB68E}"/>
    <cellStyle name="Anteckning 10 3 2 3 2" xfId="15289" xr:uid="{7E86FE96-1EDC-42F4-8335-DD0DC6234D95}"/>
    <cellStyle name="Anteckning 10 3 2 3_121231-130331" xfId="15290" xr:uid="{BE636DBB-968A-42EA-83EE-64C7D6C27654}"/>
    <cellStyle name="Anteckning 10 3 2 4" xfId="15291" xr:uid="{583B58C0-88BD-400D-A686-04EFB3862DE0}"/>
    <cellStyle name="Anteckning 10 3 2 5" xfId="15292" xr:uid="{8987D3D7-983F-49BA-9B9F-F0E1B60985F3}"/>
    <cellStyle name="Anteckning 10 3 2 6" xfId="32385" xr:uid="{191A49FC-EEC6-4831-A152-ADC0C5B59CF0}"/>
    <cellStyle name="Anteckning 10 3 2 7" xfId="35296" xr:uid="{F6A17467-0C0F-4396-8CFA-80E68C36C8F5}"/>
    <cellStyle name="Anteckning 10 3 2 8" xfId="39368" xr:uid="{535A9295-0046-4C6E-B2A8-DDD835672234}"/>
    <cellStyle name="Anteckning 10 3 2_121231-130331" xfId="15293" xr:uid="{1C71D306-8503-489B-9232-C5D605B83C28}"/>
    <cellStyle name="Anteckning 10 3 3" xfId="15294" xr:uid="{C9B2DF99-8D4B-4BDB-91BA-CB1B6982609A}"/>
    <cellStyle name="Anteckning 10 3 3 2" xfId="15295" xr:uid="{84FAB3D9-D17A-4C66-A9B6-D4B36DC1D8C4}"/>
    <cellStyle name="Anteckning 10 3 3 2 2" xfId="15296" xr:uid="{954CE61B-B6B2-4CCB-8645-238A9DD83892}"/>
    <cellStyle name="Anteckning 10 3 3 2 2 2" xfId="15297" xr:uid="{75C820CF-DEBE-4C8E-9CA4-39164B1D172A}"/>
    <cellStyle name="Anteckning 10 3 3 2 2_121231-130331" xfId="15298" xr:uid="{D0C900C1-5F21-4D37-B2EE-7C8BDC486BBA}"/>
    <cellStyle name="Anteckning 10 3 3 2 3" xfId="15299" xr:uid="{A7659DC5-A43D-435F-AFB3-95DDE6CD506F}"/>
    <cellStyle name="Anteckning 10 3 3 2 4" xfId="32386" xr:uid="{97B8111C-5070-42C9-B9DD-39427DD95F3B}"/>
    <cellStyle name="Anteckning 10 3 3 2_121231-130331" xfId="15300" xr:uid="{16525EB9-3804-412D-9E46-4C69FA4FF2EA}"/>
    <cellStyle name="Anteckning 10 3 3 3" xfId="15301" xr:uid="{107E3E75-4D32-4C56-8BBC-6BCEF5493314}"/>
    <cellStyle name="Anteckning 10 3 3 3 2" xfId="15302" xr:uid="{656091C4-6D4F-42C0-8207-C3228D07A96D}"/>
    <cellStyle name="Anteckning 10 3 3 3_121231-130331" xfId="15303" xr:uid="{853FF988-BCBD-4BB9-BB10-6EE2EE8A8EE0}"/>
    <cellStyle name="Anteckning 10 3 3 4" xfId="15304" xr:uid="{2D32B7B1-5BD3-480F-9C87-B3ACEA277932}"/>
    <cellStyle name="Anteckning 10 3 3 5" xfId="15305" xr:uid="{4E920662-D9F5-4D86-90EB-A5AAC019B25C}"/>
    <cellStyle name="Anteckning 10 3 3 6" xfId="32387" xr:uid="{BFD5F235-84B4-403C-A404-B87386E7985E}"/>
    <cellStyle name="Anteckning 10 3 3 7" xfId="35297" xr:uid="{01364A48-5A97-4137-81FA-F627A730C098}"/>
    <cellStyle name="Anteckning 10 3 3 8" xfId="39367" xr:uid="{AE37C30C-F0AB-422B-BC47-2A9EC0D61C02}"/>
    <cellStyle name="Anteckning 10 3 3_121231-130331" xfId="15306" xr:uid="{205CDC4F-A102-4048-9415-98D67A4C0FFF}"/>
    <cellStyle name="Anteckning 10 3 4" xfId="15307" xr:uid="{BE7A06E3-7534-4646-A04E-72A09398A3AE}"/>
    <cellStyle name="Anteckning 10 3 4 2" xfId="15308" xr:uid="{41CAAA82-CF72-42F1-BD77-424A2B6A5277}"/>
    <cellStyle name="Anteckning 10 3 4 2 2" xfId="15309" xr:uid="{8F218869-7B0E-4737-96CD-F18A3ACAFD20}"/>
    <cellStyle name="Anteckning 10 3 4 2 2 2" xfId="15310" xr:uid="{7AE78A35-5B18-4F62-B290-4F6B21F7D71E}"/>
    <cellStyle name="Anteckning 10 3 4 2 2_121231-130331" xfId="15311" xr:uid="{9A9090C1-4261-4164-9B88-83D37F0805F7}"/>
    <cellStyle name="Anteckning 10 3 4 2 3" xfId="15312" xr:uid="{E46ADB79-8424-4D9F-A1C0-E60447528181}"/>
    <cellStyle name="Anteckning 10 3 4 2 4" xfId="32388" xr:uid="{33B1B487-F1E5-4BE4-83B1-9960EADDBE01}"/>
    <cellStyle name="Anteckning 10 3 4 2_121231-130331" xfId="15313" xr:uid="{AF245180-9BF1-4646-BB91-958CF06FE302}"/>
    <cellStyle name="Anteckning 10 3 4 3" xfId="15314" xr:uid="{9E70A85D-A2A2-4434-9ED0-74BC2EECB11C}"/>
    <cellStyle name="Anteckning 10 3 4 3 2" xfId="15315" xr:uid="{13A17DD9-530B-4841-A4D1-26998D4A97D4}"/>
    <cellStyle name="Anteckning 10 3 4 3_121231-130331" xfId="15316" xr:uid="{4078E5F4-2710-41A7-B53F-1D202F6EC293}"/>
    <cellStyle name="Anteckning 10 3 4 4" xfId="15317" xr:uid="{F75D7CA2-0702-46DF-A276-4F063BC4FAD3}"/>
    <cellStyle name="Anteckning 10 3 4 5" xfId="15318" xr:uid="{42A2621C-DB63-4932-B708-D064AB472CE6}"/>
    <cellStyle name="Anteckning 10 3 4 6" xfId="32389" xr:uid="{459D2E31-E683-4DBB-9EEB-AF97369CDE33}"/>
    <cellStyle name="Anteckning 10 3 4 7" xfId="35298" xr:uid="{6A703EC2-567B-4CF8-BA5D-4DF0A26C149D}"/>
    <cellStyle name="Anteckning 10 3 4 8" xfId="39366" xr:uid="{C94493BE-D90D-41AB-AC81-B298CA25153E}"/>
    <cellStyle name="Anteckning 10 3 4_121231-130331" xfId="15319" xr:uid="{62B45858-BA9D-42B2-8DD1-66B72CE34AFD}"/>
    <cellStyle name="Anteckning 10 3 5" xfId="15320" xr:uid="{40F39E5A-53CC-4650-8EB8-949E0D4A3DA2}"/>
    <cellStyle name="Anteckning 10 3 5 2" xfId="15321" xr:uid="{9E00D24B-11A0-4CAD-92AE-43D16904311A}"/>
    <cellStyle name="Anteckning 10 3 5 2 2" xfId="15322" xr:uid="{32E55118-9DFA-43C4-985A-948CE73F03D5}"/>
    <cellStyle name="Anteckning 10 3 5 2 3" xfId="32390" xr:uid="{3BEFBF4F-1430-4C65-ADBA-2F4498F706C0}"/>
    <cellStyle name="Anteckning 10 3 5 2_121231-130331" xfId="15323" xr:uid="{8844A5FA-0BA2-424C-BAC7-B003FF7FDFDB}"/>
    <cellStyle name="Anteckning 10 3 5 3" xfId="15324" xr:uid="{80224374-5696-443D-8B95-262EF0B5AE06}"/>
    <cellStyle name="Anteckning 10 3 5 3 2" xfId="15325" xr:uid="{D0E39DA6-D4D6-44E6-BBCC-89FD2EDDAC8B}"/>
    <cellStyle name="Anteckning 10 3 5 3_121231-130331" xfId="15326" xr:uid="{AD53ED0A-4A6B-4189-BE86-CD6A144779EC}"/>
    <cellStyle name="Anteckning 10 3 5 4" xfId="15327" xr:uid="{B07D3236-E615-4C13-B791-68FA9929536F}"/>
    <cellStyle name="Anteckning 10 3 5 5" xfId="15328" xr:uid="{F70785DC-8BD7-4D12-9CD3-34B5CBD2C9D0}"/>
    <cellStyle name="Anteckning 10 3 5 6" xfId="32391" xr:uid="{0FEF2B8E-D71E-4D7F-B1B3-6BDF5ABEE229}"/>
    <cellStyle name="Anteckning 10 3 5 7" xfId="35299" xr:uid="{5A4A5D7A-4844-4317-A949-DD4253C8CAC6}"/>
    <cellStyle name="Anteckning 10 3 5 8" xfId="39365" xr:uid="{6ADAA92F-1758-45CB-BFBA-82063BE5912D}"/>
    <cellStyle name="Anteckning 10 3 5_121231-130331" xfId="15329" xr:uid="{527D4228-0EC5-43C8-829B-FE6621BADA78}"/>
    <cellStyle name="Anteckning 10 3 6" xfId="15330" xr:uid="{3AA1B4BE-DDAC-4D45-8275-A1B5B771E5B4}"/>
    <cellStyle name="Anteckning 10 3 6 2" xfId="15331" xr:uid="{56112BF5-527C-4B60-8A40-F4C29E7C4409}"/>
    <cellStyle name="Anteckning 10 3 6 2 2" xfId="15332" xr:uid="{2EA69F56-BAE6-4689-8C33-6442F01BFCE0}"/>
    <cellStyle name="Anteckning 10 3 6 2_121231-130331" xfId="15333" xr:uid="{C6DCCBCF-63B6-488D-8CA0-7681A2635B00}"/>
    <cellStyle name="Anteckning 10 3 6 3" xfId="15334" xr:uid="{DFF688A6-F270-48A2-8A32-33E92058E009}"/>
    <cellStyle name="Anteckning 10 3 6 4" xfId="32392" xr:uid="{56B8162C-E547-4C25-AE8C-91C2139FB535}"/>
    <cellStyle name="Anteckning 10 3 6_121231-130331" xfId="15335" xr:uid="{E2919C1F-97F3-4A66-82F4-28BC49CDA7B0}"/>
    <cellStyle name="Anteckning 10 3 7" xfId="15336" xr:uid="{0F6D2907-352B-4DAE-A1D0-C8B9CB9E10E8}"/>
    <cellStyle name="Anteckning 10 3 7 2" xfId="15337" xr:uid="{FAF84B30-3BE6-4DF8-BE3E-16B1FB5DE1DA}"/>
    <cellStyle name="Anteckning 10 3 7_121231-130331" xfId="15338" xr:uid="{1853C6CD-FB51-4188-91F7-8F04F071A5A8}"/>
    <cellStyle name="Anteckning 10 3 8" xfId="15339" xr:uid="{AB536F23-F202-46ED-A98D-B98AE5B13B31}"/>
    <cellStyle name="Anteckning 10 3 9" xfId="15340" xr:uid="{9F0D8FD8-4BA1-4B55-B4DF-C1503C1B282C}"/>
    <cellStyle name="Anteckning 10 3_121231-130331" xfId="15341" xr:uid="{6AC3480B-6447-42B6-872D-5BE32F6B94AE}"/>
    <cellStyle name="Anteckning 10 4" xfId="15342" xr:uid="{26F4848A-DDBD-46B8-A18C-48B0CCEB29A9}"/>
    <cellStyle name="Anteckning 10 4 10" xfId="32393" xr:uid="{C6E78357-CF8E-4CE4-A48F-2DE2FB354B0D}"/>
    <cellStyle name="Anteckning 10 4 11" xfId="35300" xr:uid="{7506210D-5FD5-4EEE-BAE6-27BD346AB447}"/>
    <cellStyle name="Anteckning 10 4 2" xfId="15343" xr:uid="{7228BCF2-88F0-4194-A253-E6215D8D8F24}"/>
    <cellStyle name="Anteckning 10 4 2 2" xfId="15344" xr:uid="{7E3BE7E5-BAAF-4A01-A50D-7240B02369F4}"/>
    <cellStyle name="Anteckning 10 4 2 2 2" xfId="15345" xr:uid="{2C44C295-CE06-4B6E-8132-7104F9D4BCB4}"/>
    <cellStyle name="Anteckning 10 4 2 2 2 2" xfId="15346" xr:uid="{B784B4ED-C0DE-493C-8733-63D285F064B6}"/>
    <cellStyle name="Anteckning 10 4 2 2 2_121231-130331" xfId="15347" xr:uid="{37F8A049-FDC3-40E8-AE22-A44F485F92BD}"/>
    <cellStyle name="Anteckning 10 4 2 2 3" xfId="15348" xr:uid="{8DBDBA78-FC6F-49F9-9634-448E5699DD52}"/>
    <cellStyle name="Anteckning 10 4 2 2 4" xfId="32394" xr:uid="{A4640620-AEA3-48C6-918A-01F29D1219B3}"/>
    <cellStyle name="Anteckning 10 4 2 2_121231-130331" xfId="15349" xr:uid="{918103D3-3F23-434B-A89B-3EB141D52550}"/>
    <cellStyle name="Anteckning 10 4 2 3" xfId="15350" xr:uid="{B8112A39-EC25-4BEB-944C-0D3E71F695BE}"/>
    <cellStyle name="Anteckning 10 4 2 3 2" xfId="15351" xr:uid="{6A9FF579-A69C-448A-B783-07F9BACCEDE3}"/>
    <cellStyle name="Anteckning 10 4 2 3_121231-130331" xfId="15352" xr:uid="{9CF1FF17-2153-4837-8E1F-822C44502588}"/>
    <cellStyle name="Anteckning 10 4 2 4" xfId="15353" xr:uid="{A941D237-68E0-445A-AE32-7FD832E8AC13}"/>
    <cellStyle name="Anteckning 10 4 2 5" xfId="15354" xr:uid="{085A3F51-CAA0-41E8-9327-C01ABF488B93}"/>
    <cellStyle name="Anteckning 10 4 2 6" xfId="32395" xr:uid="{AFE6F53C-3F83-4635-A3C2-5AD4B25D30C8}"/>
    <cellStyle name="Anteckning 10 4 2 7" xfId="35301" xr:uid="{EBED4DA9-CF8F-418D-8364-9283C7C5544C}"/>
    <cellStyle name="Anteckning 10 4 2 8" xfId="39364" xr:uid="{FB8A8707-1392-4643-A85A-1AAE4344E673}"/>
    <cellStyle name="Anteckning 10 4 2_121231-130331" xfId="15355" xr:uid="{B31E4DA7-66ED-4A0F-80F8-BCEE48A4A21C}"/>
    <cellStyle name="Anteckning 10 4 3" xfId="15356" xr:uid="{050F133D-B2C2-4EC8-A861-2EC01FBC997D}"/>
    <cellStyle name="Anteckning 10 4 3 2" xfId="15357" xr:uid="{BAFB55C5-93D5-4854-9FE5-860AA6869A64}"/>
    <cellStyle name="Anteckning 10 4 3 2 2" xfId="15358" xr:uid="{C8B9E868-DE5F-4DA6-A91D-4B5CAD6434B9}"/>
    <cellStyle name="Anteckning 10 4 3 2 2 2" xfId="15359" xr:uid="{F3760F20-425B-4A8C-B598-5BAAD9B12FA7}"/>
    <cellStyle name="Anteckning 10 4 3 2 2_121231-130331" xfId="15360" xr:uid="{9B4176B5-E9C6-43C0-A866-88A9EB963AB3}"/>
    <cellStyle name="Anteckning 10 4 3 2 3" xfId="15361" xr:uid="{126CF8C1-BA51-434C-95D6-A9F41D1F51A1}"/>
    <cellStyle name="Anteckning 10 4 3 2 4" xfId="32396" xr:uid="{A8DEEFC5-EFE0-47EF-96B8-127EC21F2E25}"/>
    <cellStyle name="Anteckning 10 4 3 2_121231-130331" xfId="15362" xr:uid="{B254DF59-BBBC-4318-BE33-C8ABEBB37E75}"/>
    <cellStyle name="Anteckning 10 4 3 3" xfId="15363" xr:uid="{99D1F846-66EB-4B64-88FF-A3BB3A695C37}"/>
    <cellStyle name="Anteckning 10 4 3 3 2" xfId="15364" xr:uid="{F8F7458D-2362-43C9-AC3E-AD2228E58891}"/>
    <cellStyle name="Anteckning 10 4 3 3_121231-130331" xfId="15365" xr:uid="{5867A192-CB08-4C32-BBB7-E4AFAF80CD52}"/>
    <cellStyle name="Anteckning 10 4 3 4" xfId="15366" xr:uid="{D1A16A76-3DE7-40DD-AA68-B7DA98412149}"/>
    <cellStyle name="Anteckning 10 4 3 5" xfId="15367" xr:uid="{7BD02D06-D504-4D44-974B-3EDE6CD529CE}"/>
    <cellStyle name="Anteckning 10 4 3 6" xfId="32397" xr:uid="{403159B1-0F8C-4986-9507-D53BCBC810A1}"/>
    <cellStyle name="Anteckning 10 4 3 7" xfId="35302" xr:uid="{69387257-CA93-40D9-B471-83A0EF4063DB}"/>
    <cellStyle name="Anteckning 10 4 3 8" xfId="39363" xr:uid="{57A10926-3E47-4515-8297-97C6AD071F43}"/>
    <cellStyle name="Anteckning 10 4 3_121231-130331" xfId="15368" xr:uid="{BD4D7C31-16DA-45CD-A961-5FB31CD9E673}"/>
    <cellStyle name="Anteckning 10 4 4" xfId="15369" xr:uid="{0A886472-3A60-4153-85D4-BFC8A6E539A6}"/>
    <cellStyle name="Anteckning 10 4 4 2" xfId="15370" xr:uid="{9B547F8A-6B81-4BDE-988F-9C7EAF2DE7D0}"/>
    <cellStyle name="Anteckning 10 4 4 2 2" xfId="15371" xr:uid="{80CCB990-6F8A-4605-AEC7-DCF8EB7E3D55}"/>
    <cellStyle name="Anteckning 10 4 4 2 2 2" xfId="15372" xr:uid="{6972D2DD-5D91-410D-A49D-91C33DD38BC8}"/>
    <cellStyle name="Anteckning 10 4 4 2 2_121231-130331" xfId="15373" xr:uid="{8BE897CF-53B5-4B83-BB6D-99AC9BCDB3B1}"/>
    <cellStyle name="Anteckning 10 4 4 2 3" xfId="15374" xr:uid="{E6625509-612F-45EA-8408-52F92B68C5DD}"/>
    <cellStyle name="Anteckning 10 4 4 2 4" xfId="32398" xr:uid="{F12780E4-C3B9-4E03-883F-E453283BE983}"/>
    <cellStyle name="Anteckning 10 4 4 2_121231-130331" xfId="15375" xr:uid="{3AD2B1AA-2EAD-451B-BF65-EE41A7DA0363}"/>
    <cellStyle name="Anteckning 10 4 4 3" xfId="15376" xr:uid="{5700D39D-2DA0-44C5-AFDB-A8E30B991609}"/>
    <cellStyle name="Anteckning 10 4 4 3 2" xfId="15377" xr:uid="{F894EEEA-3571-45F9-9C26-51BFF8BFB326}"/>
    <cellStyle name="Anteckning 10 4 4 3_121231-130331" xfId="15378" xr:uid="{A1511A7A-4357-40AD-A5E1-483CEB313746}"/>
    <cellStyle name="Anteckning 10 4 4 4" xfId="15379" xr:uid="{BA7C8EB1-CF08-4AC3-9957-DEBA111976AD}"/>
    <cellStyle name="Anteckning 10 4 4 5" xfId="15380" xr:uid="{B914907F-924A-4442-903F-0F9C264FC7AE}"/>
    <cellStyle name="Anteckning 10 4 4 6" xfId="32399" xr:uid="{FB96E7E0-6ED0-4268-9A07-C821DBD11630}"/>
    <cellStyle name="Anteckning 10 4 4 7" xfId="35303" xr:uid="{DD9E07A6-62E9-4C25-A559-41E34C77170E}"/>
    <cellStyle name="Anteckning 10 4 4 8" xfId="39362" xr:uid="{7A6202D4-4D27-4103-B60E-10F2BA716172}"/>
    <cellStyle name="Anteckning 10 4 4_121231-130331" xfId="15381" xr:uid="{2572913E-929D-4F50-B55C-558829D70C63}"/>
    <cellStyle name="Anteckning 10 4 5" xfId="15382" xr:uid="{14A03770-25B4-473E-A070-D68228D063CD}"/>
    <cellStyle name="Anteckning 10 4 5 2" xfId="15383" xr:uid="{F85591C5-B4AE-4CC2-9617-32B89D3664DD}"/>
    <cellStyle name="Anteckning 10 4 5 2 2" xfId="15384" xr:uid="{B33043EB-DC42-4DD1-B85F-035559606C60}"/>
    <cellStyle name="Anteckning 10 4 5 2 3" xfId="32400" xr:uid="{FE46E5B6-10D2-49BB-91DF-363C2E8A9B5A}"/>
    <cellStyle name="Anteckning 10 4 5 2_121231-130331" xfId="15385" xr:uid="{DF158C0C-D0AC-4733-9F1B-25F0FEFCEF6D}"/>
    <cellStyle name="Anteckning 10 4 5 3" xfId="15386" xr:uid="{468CAAC8-EF72-4EF9-A22B-90EE1AA46F67}"/>
    <cellStyle name="Anteckning 10 4 5 3 2" xfId="15387" xr:uid="{DBE84EF9-3381-4F60-A13A-461ADBC38B5D}"/>
    <cellStyle name="Anteckning 10 4 5 3_121231-130331" xfId="15388" xr:uid="{199C2B44-B5B8-49F6-82C9-A962C07F3702}"/>
    <cellStyle name="Anteckning 10 4 5 4" xfId="15389" xr:uid="{467E7EA8-CF0C-4AD0-915F-F9DE5EEEBAA4}"/>
    <cellStyle name="Anteckning 10 4 5 5" xfId="15390" xr:uid="{00508657-C8D3-4A4F-8808-1B8620A316FF}"/>
    <cellStyle name="Anteckning 10 4 5 6" xfId="32401" xr:uid="{2AEA77DE-409B-4C9C-8668-02089C9B1337}"/>
    <cellStyle name="Anteckning 10 4 5 7" xfId="35304" xr:uid="{D3CEE291-91A3-4965-B445-A8C88FD2A85E}"/>
    <cellStyle name="Anteckning 10 4 5 8" xfId="39361" xr:uid="{9ACB3932-2EC0-4957-9761-35FF7B970115}"/>
    <cellStyle name="Anteckning 10 4 5_121231-130331" xfId="15391" xr:uid="{9783FB39-135F-4E90-BE31-D31980FD805D}"/>
    <cellStyle name="Anteckning 10 4 6" xfId="15392" xr:uid="{668DD3CC-72B9-40D6-BFF2-81165527F3A7}"/>
    <cellStyle name="Anteckning 10 4 6 2" xfId="15393" xr:uid="{28693F60-56AE-4515-A954-77E5D7309271}"/>
    <cellStyle name="Anteckning 10 4 6 2 2" xfId="15394" xr:uid="{F109054D-55D1-483E-AFBE-4A5B74ED85F2}"/>
    <cellStyle name="Anteckning 10 4 6 2_121231-130331" xfId="15395" xr:uid="{312BAF04-2177-4A85-BE6F-87CA56E6EAE7}"/>
    <cellStyle name="Anteckning 10 4 6 3" xfId="15396" xr:uid="{8798A86B-DC77-4D35-B843-5A311873B801}"/>
    <cellStyle name="Anteckning 10 4 6 4" xfId="32402" xr:uid="{F6096D68-760E-4BCB-B25D-CB0FD9225EBE}"/>
    <cellStyle name="Anteckning 10 4 6_121231-130331" xfId="15397" xr:uid="{CCC9DE7A-8774-4C87-8DFD-7ED2ECBAF0CD}"/>
    <cellStyle name="Anteckning 10 4 7" xfId="15398" xr:uid="{E05FAD3F-9B5E-466D-A322-0AD59A26DBF0}"/>
    <cellStyle name="Anteckning 10 4 7 2" xfId="15399" xr:uid="{74015D67-2197-4DD3-9F95-E7F89F3048E5}"/>
    <cellStyle name="Anteckning 10 4 7_121231-130331" xfId="15400" xr:uid="{786F5D0C-31C7-412A-BFFE-21BEE680F897}"/>
    <cellStyle name="Anteckning 10 4 8" xfId="15401" xr:uid="{7FF949A5-581C-41A5-85FD-9157A97D6A0E}"/>
    <cellStyle name="Anteckning 10 4 9" xfId="15402" xr:uid="{F8AAEFB6-9DBF-4FB7-8771-B3CA10AC0F15}"/>
    <cellStyle name="Anteckning 10 4_121231-130331" xfId="15403" xr:uid="{EB7D1C58-AE3C-41AC-9349-05AB5B66510E}"/>
    <cellStyle name="Anteckning 10 5" xfId="15404" xr:uid="{B820C839-DDC4-4982-9478-97008E0B9A74}"/>
    <cellStyle name="Anteckning 10 5 2" xfId="15405" xr:uid="{38A61810-7B3C-47AD-ACAA-4BD291EE9DE1}"/>
    <cellStyle name="Anteckning 10 5 2 2" xfId="15406" xr:uid="{6CDA96FC-CBA8-44A3-8AD6-057D373B220B}"/>
    <cellStyle name="Anteckning 10 5 2 2 2" xfId="15407" xr:uid="{1C8655EE-1EBA-48E1-ADF7-165A0DB629C8}"/>
    <cellStyle name="Anteckning 10 5 2 2 3" xfId="32403" xr:uid="{5278F263-1508-47AA-AB1D-FC84DCE51EDF}"/>
    <cellStyle name="Anteckning 10 5 2 2_121231-130331" xfId="15408" xr:uid="{71992CAA-06F0-4251-9AE0-180CC409B86B}"/>
    <cellStyle name="Anteckning 10 5 2 3" xfId="15409" xr:uid="{D724FBE3-94BF-4512-B1FB-45F591F24A40}"/>
    <cellStyle name="Anteckning 10 5 2 3 2" xfId="15410" xr:uid="{83844E2A-5E37-45F8-A4CE-CEC0A942778B}"/>
    <cellStyle name="Anteckning 10 5 2 3_121231-130331" xfId="15411" xr:uid="{58BE6D85-9784-483D-A9B9-F7F3532D9975}"/>
    <cellStyle name="Anteckning 10 5 2 4" xfId="15412" xr:uid="{319AF940-6F0D-40B3-945E-036B4D341DC3}"/>
    <cellStyle name="Anteckning 10 5 2 5" xfId="15413" xr:uid="{9E959C01-0196-41F8-9647-D3DEDA63E6C5}"/>
    <cellStyle name="Anteckning 10 5 2 6" xfId="32404" xr:uid="{C9C2C3B1-6BA8-491B-8E53-794DB4A9AD60}"/>
    <cellStyle name="Anteckning 10 5 2 7" xfId="35306" xr:uid="{D4D17E50-9CDE-4EC2-9D0C-E87D58CE2D89}"/>
    <cellStyle name="Anteckning 10 5 2 8" xfId="39359" xr:uid="{B721233A-6A8F-4803-A88A-600CBC332EC6}"/>
    <cellStyle name="Anteckning 10 5 2_121231-130331" xfId="15414" xr:uid="{4A03CD97-24CB-4F8F-85B2-A51540713D79}"/>
    <cellStyle name="Anteckning 10 5 3" xfId="15415" xr:uid="{86C3143A-2D1C-4DD3-A80E-2E62DFAC4C1E}"/>
    <cellStyle name="Anteckning 10 5 3 2" xfId="15416" xr:uid="{8B6630DE-688A-4177-8FD6-43E450230C14}"/>
    <cellStyle name="Anteckning 10 5 3 2 2" xfId="15417" xr:uid="{F9E79E6D-A4AF-4107-8952-5A58B983E552}"/>
    <cellStyle name="Anteckning 10 5 3 2_121231-130331" xfId="15418" xr:uid="{12BB1CC6-FE18-4B41-9DE9-8B24FBA007FF}"/>
    <cellStyle name="Anteckning 10 5 3 3" xfId="15419" xr:uid="{D6D41B73-3CF8-4CE8-8271-0695D6622121}"/>
    <cellStyle name="Anteckning 10 5 3 4" xfId="32405" xr:uid="{E340E6A8-551E-4D55-809D-4EAB549A85A8}"/>
    <cellStyle name="Anteckning 10 5 3_121231-130331" xfId="15420" xr:uid="{9CE34D8A-F41A-41DE-8DBD-9ACC97F6A4A0}"/>
    <cellStyle name="Anteckning 10 5 4" xfId="15421" xr:uid="{FBB6CF62-A85D-44EC-859F-0A00423CF5B9}"/>
    <cellStyle name="Anteckning 10 5 4 2" xfId="15422" xr:uid="{166AA3BD-2B05-4A63-8CDF-37F46887D7AB}"/>
    <cellStyle name="Anteckning 10 5 4_121231-130331" xfId="15423" xr:uid="{4460DC39-3865-40ED-B3E7-AB6F5D394E2C}"/>
    <cellStyle name="Anteckning 10 5 5" xfId="15424" xr:uid="{2FFF8B49-7450-4D6A-8899-2D80B4DD338F}"/>
    <cellStyle name="Anteckning 10 5 6" xfId="15425" xr:uid="{30BA15EC-FECA-49F1-9151-5C652C9F706B}"/>
    <cellStyle name="Anteckning 10 5 7" xfId="32406" xr:uid="{D349BB19-B9F9-48A4-9CAC-13360C6FE624}"/>
    <cellStyle name="Anteckning 10 5 8" xfId="35305" xr:uid="{C50EEC60-A733-45F7-B261-B52A16B40430}"/>
    <cellStyle name="Anteckning 10 5 9" xfId="39360" xr:uid="{38FA9BCE-C25C-4A33-B9BD-5A3640406233}"/>
    <cellStyle name="Anteckning 10 5_121231-130331" xfId="15426" xr:uid="{65B6504C-7CCB-41A7-A7CB-BB960E8A6CB5}"/>
    <cellStyle name="Anteckning 10 6" xfId="15427" xr:uid="{458E910E-8C68-484A-9541-2D16C951C966}"/>
    <cellStyle name="Anteckning 10 6 2" xfId="15428" xr:uid="{26C1939B-4F16-4DB4-B8C5-4073B2558556}"/>
    <cellStyle name="Anteckning 10 6 2 2" xfId="15429" xr:uid="{3BCD3FE2-F46B-4559-8BDE-4B9FFDF3D160}"/>
    <cellStyle name="Anteckning 10 6 2 2 2" xfId="15430" xr:uid="{83D8AB25-A5E1-4D04-9970-ACD2EDF5AD40}"/>
    <cellStyle name="Anteckning 10 6 2 2_121231-130331" xfId="15431" xr:uid="{CD9CD983-669A-4635-B9C9-94A9D037262B}"/>
    <cellStyle name="Anteckning 10 6 2 3" xfId="15432" xr:uid="{2D95ADC1-42E7-4146-88F7-80695B83255E}"/>
    <cellStyle name="Anteckning 10 6 2 4" xfId="32407" xr:uid="{51C3F92A-C4BA-488E-A07F-17169ADEB0BD}"/>
    <cellStyle name="Anteckning 10 6 2_121231-130331" xfId="15433" xr:uid="{11B5B3E2-3996-4A4D-92B7-BCD265359941}"/>
    <cellStyle name="Anteckning 10 6 3" xfId="15434" xr:uid="{F216AFD3-224D-4AD5-B800-68221F166E2B}"/>
    <cellStyle name="Anteckning 10 6 3 2" xfId="15435" xr:uid="{C976C0C8-8081-490C-AF54-17B252E38F2C}"/>
    <cellStyle name="Anteckning 10 6 3_121231-130331" xfId="15436" xr:uid="{8D9B6A1F-42B8-42E4-B3C9-802C7B515F0E}"/>
    <cellStyle name="Anteckning 10 6 4" xfId="15437" xr:uid="{BC0BAB11-B1A7-4591-BF69-F0605DEA746F}"/>
    <cellStyle name="Anteckning 10 6 5" xfId="15438" xr:uid="{8D87B197-79A1-4551-85E9-DE99B9E04DB5}"/>
    <cellStyle name="Anteckning 10 6 6" xfId="32408" xr:uid="{A596CA13-4401-4854-B6F9-51020ADF36C0}"/>
    <cellStyle name="Anteckning 10 6 7" xfId="35307" xr:uid="{D34EF0A5-6E3C-4808-BFBB-4A1055E46265}"/>
    <cellStyle name="Anteckning 10 6 8" xfId="39358" xr:uid="{EE40CB60-A521-4F89-8AAB-548E51316919}"/>
    <cellStyle name="Anteckning 10 6_121231-130331" xfId="15439" xr:uid="{E1A2FBCA-C164-47C9-A8AD-726F0C0FAF00}"/>
    <cellStyle name="Anteckning 10 7" xfId="15440" xr:uid="{28CEAD6A-94DD-404C-B5F5-72A70FAB6FBB}"/>
    <cellStyle name="Anteckning 10 7 2" xfId="15441" xr:uid="{1C56B5F7-3618-468B-977C-AD717570A067}"/>
    <cellStyle name="Anteckning 10 7 2 2" xfId="15442" xr:uid="{CEB00A60-1264-4D5A-9D4D-194D70E6F612}"/>
    <cellStyle name="Anteckning 10 7 2 2 2" xfId="15443" xr:uid="{6563BC1D-3B18-4E97-9158-B27840A391A6}"/>
    <cellStyle name="Anteckning 10 7 2 2_121231-130331" xfId="15444" xr:uid="{E9FD3982-6C0D-4F0D-957B-DBA37CA8257A}"/>
    <cellStyle name="Anteckning 10 7 2 3" xfId="15445" xr:uid="{1BFB7541-6F02-4EC6-87F2-C1D3BAD3FDAE}"/>
    <cellStyle name="Anteckning 10 7 2 4" xfId="32409" xr:uid="{368A28F9-8389-4041-B713-3FC3E6489563}"/>
    <cellStyle name="Anteckning 10 7 2_121231-130331" xfId="15446" xr:uid="{4C50C8FB-14E8-47A5-80BB-7026E4ADDFEA}"/>
    <cellStyle name="Anteckning 10 7 3" xfId="15447" xr:uid="{FE27B17A-5604-4B55-8710-D9DA496C59CC}"/>
    <cellStyle name="Anteckning 10 7 3 2" xfId="15448" xr:uid="{E7B25BD0-1D0A-4B92-9C58-F4D307FB2F6D}"/>
    <cellStyle name="Anteckning 10 7 3_121231-130331" xfId="15449" xr:uid="{F9E545FC-B722-4057-98F9-E72C0BD7CFEE}"/>
    <cellStyle name="Anteckning 10 7 4" xfId="15450" xr:uid="{D363E1EA-1AE9-4CA9-AB35-80A44AE9AB5C}"/>
    <cellStyle name="Anteckning 10 7 5" xfId="15451" xr:uid="{C115FAD7-5A75-4447-AD8A-70F41DC8CCA4}"/>
    <cellStyle name="Anteckning 10 7 6" xfId="32410" xr:uid="{7B9F327E-0205-4055-8868-47FDF560EE00}"/>
    <cellStyle name="Anteckning 10 7 7" xfId="35308" xr:uid="{A312EC94-00B0-4A31-8CAC-B558B23FFEEE}"/>
    <cellStyle name="Anteckning 10 7 8" xfId="39357" xr:uid="{015E266D-6BCD-4530-BE3F-C1D1AEF4CF6B}"/>
    <cellStyle name="Anteckning 10 7_121231-130331" xfId="15452" xr:uid="{44E00B7D-C0D6-45A2-8E45-2DFA403726CF}"/>
    <cellStyle name="Anteckning 10 8" xfId="15453" xr:uid="{D3FBFA68-3E29-4340-A3E1-AB2E58EEC989}"/>
    <cellStyle name="Anteckning 10 8 2" xfId="15454" xr:uid="{F4FA0F2D-CED3-4630-8F7B-490C815B8C49}"/>
    <cellStyle name="Anteckning 10 8 2 2" xfId="15455" xr:uid="{F20923FC-5C9F-415A-8DC4-EBACDD7FDFFF}"/>
    <cellStyle name="Anteckning 10 8 2 3" xfId="32411" xr:uid="{B8892B41-6D16-4262-9443-A8350584F99A}"/>
    <cellStyle name="Anteckning 10 8 2_121231-130331" xfId="15456" xr:uid="{6645E379-2B6C-4CE6-A822-49123BB4C48B}"/>
    <cellStyle name="Anteckning 10 8 3" xfId="15457" xr:uid="{B7B419BD-8E40-4778-85CD-7836546AB2D5}"/>
    <cellStyle name="Anteckning 10 8 3 2" xfId="15458" xr:uid="{980E5006-D3CA-49E0-96FA-23197356EA58}"/>
    <cellStyle name="Anteckning 10 8 3_121231-130331" xfId="15459" xr:uid="{01FBA0AC-0DA4-4BFC-9F52-1B98C6C01F3A}"/>
    <cellStyle name="Anteckning 10 8 4" xfId="15460" xr:uid="{F11815A3-616F-4075-8CAB-E5A3EC0E52E0}"/>
    <cellStyle name="Anteckning 10 8 5" xfId="15461" xr:uid="{291CF3B1-FAA3-4E03-959B-DEACF0D08FA3}"/>
    <cellStyle name="Anteckning 10 8 6" xfId="32412" xr:uid="{76687D23-9BC8-4F8E-85D8-EA6ED520B963}"/>
    <cellStyle name="Anteckning 10 8 7" xfId="35309" xr:uid="{5BD992E6-6D50-4037-8D43-93373D273366}"/>
    <cellStyle name="Anteckning 10 8 8" xfId="39356" xr:uid="{553DC621-A286-46DC-ABA5-2613BE7B0BF8}"/>
    <cellStyle name="Anteckning 10 8_121231-130331" xfId="15462" xr:uid="{FD3AB1C7-F305-4D0E-A0C6-7C62C3B62359}"/>
    <cellStyle name="Anteckning 10 9" xfId="15463" xr:uid="{E3D78D4F-9F23-4A96-B2B5-A4E09DC464BB}"/>
    <cellStyle name="Anteckning 10 9 2" xfId="15464" xr:uid="{1F072C23-FFAD-4B77-899B-40BC87016DFF}"/>
    <cellStyle name="Anteckning 10 9 2 2" xfId="15465" xr:uid="{541E2532-9B9D-46E3-B55F-C36640C54AB0}"/>
    <cellStyle name="Anteckning 10 9 2_121231-130331" xfId="15466" xr:uid="{1DD89E7A-8433-4D5A-B27C-0BB24FC3513F}"/>
    <cellStyle name="Anteckning 10 9 3" xfId="15467" xr:uid="{39D6F391-A086-4904-A18F-0010AED01CCC}"/>
    <cellStyle name="Anteckning 10 9 4" xfId="32413" xr:uid="{F91947AD-07CA-44D0-B2A0-F9041B2E2624}"/>
    <cellStyle name="Anteckning 10 9_121231-130331" xfId="15468" xr:uid="{95FB91C8-ADD6-4917-9C70-3487DB6B13B0}"/>
    <cellStyle name="Anteckning 10_121231-130331" xfId="15469" xr:uid="{D0B6D690-E0D9-4745-9211-16964B5B7433}"/>
    <cellStyle name="Anteckning 100" xfId="15470" xr:uid="{401547B5-6E1F-426C-A82E-6B56D26266CE}"/>
    <cellStyle name="Anteckning 100 2" xfId="15471" xr:uid="{A782FDB6-9067-4D58-96F2-1792441A77D9}"/>
    <cellStyle name="Anteckning 100 3" xfId="15472" xr:uid="{D235D273-8CA4-4F59-BA27-2CA1F5F2DEDC}"/>
    <cellStyle name="Anteckning 100_AAL 2014-06" xfId="45424" xr:uid="{CA9B4AFC-93F8-4B5B-A29C-710170020251}"/>
    <cellStyle name="Anteckning 101" xfId="15473" xr:uid="{56362DEC-D430-4DAD-B82E-1CD8109C5C4C}"/>
    <cellStyle name="Anteckning 101 2" xfId="15474" xr:uid="{E7A3A083-1C7A-4369-A924-1334B9DC847B}"/>
    <cellStyle name="Anteckning 101 3" xfId="15475" xr:uid="{98696C1D-DD03-4D44-B197-2BD214513567}"/>
    <cellStyle name="Anteckning 101_AAL 2014-06" xfId="45425" xr:uid="{ACE0E8D5-E435-45C1-991B-7E4082A8F8A9}"/>
    <cellStyle name="Anteckning 102" xfId="15476" xr:uid="{0FAD10B3-136B-46EA-A4BC-E6F4EBB28934}"/>
    <cellStyle name="Anteckning 102 2" xfId="15477" xr:uid="{6723628E-4D5B-47B0-927F-C32D2D6F2270}"/>
    <cellStyle name="Anteckning 102_AAL 2014-06" xfId="45426" xr:uid="{05B625CD-4A9F-4136-9BE4-6E3463E37260}"/>
    <cellStyle name="Anteckning 103" xfId="15478" xr:uid="{97986736-6C9F-4447-8B11-30F5640C96A7}"/>
    <cellStyle name="Anteckning 104" xfId="15479" xr:uid="{B9EA0B02-FBCA-4EA9-88AB-58A7D9543F76}"/>
    <cellStyle name="Anteckning 105" xfId="15480" xr:uid="{29C790C3-B04C-42CE-9ACE-598645240984}"/>
    <cellStyle name="Anteckning 106" xfId="15481" xr:uid="{ABE9B5F2-4157-47E5-951D-CD160849E202}"/>
    <cellStyle name="Anteckning 107" xfId="15482" xr:uid="{FD8302C6-7E9A-42F7-8F6F-2A8E130CF261}"/>
    <cellStyle name="Anteckning 108" xfId="15483" xr:uid="{431DC1B0-F7A6-4DC9-8AEE-6EE8C9C71523}"/>
    <cellStyle name="Anteckning 109" xfId="15484" xr:uid="{82087030-3219-4932-89E4-9BAF1160003E}"/>
    <cellStyle name="Anteckning 11" xfId="140" xr:uid="{A557276A-1989-46C5-A4B7-E1794B2EABAF}"/>
    <cellStyle name="Anteckning 11 10" xfId="15485" xr:uid="{0CFB3769-157D-4AFD-801D-137F7F06512A}"/>
    <cellStyle name="Anteckning 11 10 2" xfId="15486" xr:uid="{AC1DCDA7-46D7-41EC-920D-5750B67EFA06}"/>
    <cellStyle name="Anteckning 11 10_121231-130331" xfId="15487" xr:uid="{75B0637B-380F-407A-B362-8D47B828A643}"/>
    <cellStyle name="Anteckning 11 11" xfId="15488" xr:uid="{AD9AE26F-E3A3-4CDD-8CA3-105BA94EE0A7}"/>
    <cellStyle name="Anteckning 11 12" xfId="15489" xr:uid="{B1440F48-9D86-4546-B867-967A69830784}"/>
    <cellStyle name="Anteckning 11 13" xfId="15490" xr:uid="{CA7E162A-2CD3-4957-B92E-329F529C07A5}"/>
    <cellStyle name="Anteckning 11 14" xfId="32414" xr:uid="{D4D30FAE-E140-445C-86A7-8D6DC53EB8FF}"/>
    <cellStyle name="Anteckning 11 15" xfId="35310" xr:uid="{0E5F69DD-B694-4934-B05D-E7E487489118}"/>
    <cellStyle name="Anteckning 11 16" xfId="39355" xr:uid="{F1C0393A-5257-4168-A9D4-57D42D39F934}"/>
    <cellStyle name="Anteckning 11 17" xfId="44710" xr:uid="{BAE67F78-EC5D-4A71-BC51-04A61B5F7A47}"/>
    <cellStyle name="Anteckning 11 18" xfId="44693" xr:uid="{464124C1-C991-4B62-ABA4-BB0C9751C780}"/>
    <cellStyle name="Anteckning 11 19" xfId="44640" xr:uid="{6669E0CA-834C-44E6-861E-8FEB5DC14108}"/>
    <cellStyle name="Anteckning 11 2" xfId="15491" xr:uid="{B63D5B5C-1650-49D3-AFED-6811AF14A8A6}"/>
    <cellStyle name="Anteckning 11 2 10" xfId="15492" xr:uid="{F1E3929F-C27E-462E-88E8-6B453B0D5D45}"/>
    <cellStyle name="Anteckning 11 2 11" xfId="32415" xr:uid="{EE7E750C-241E-46F2-AF47-E252AD202999}"/>
    <cellStyle name="Anteckning 11 2 12" xfId="35311" xr:uid="{184C40ED-2385-4538-9287-E5B21B664A69}"/>
    <cellStyle name="Anteckning 11 2 2" xfId="15493" xr:uid="{D84E2F85-40B7-452D-841C-E97E24B29CB6}"/>
    <cellStyle name="Anteckning 11 2 2 2" xfId="15494" xr:uid="{F9F6F1A0-A0E0-4E45-B777-8BD658CAE86A}"/>
    <cellStyle name="Anteckning 11 2 2 2 2" xfId="15495" xr:uid="{AA9AAA7D-8DD1-4C8B-B7EC-95F5B568585A}"/>
    <cellStyle name="Anteckning 11 2 2 2 2 2" xfId="15496" xr:uid="{24395675-2BC8-4089-8809-72DFAD19349A}"/>
    <cellStyle name="Anteckning 11 2 2 2 2_121231-130331" xfId="15497" xr:uid="{57D3283A-E96D-4129-B925-35E9E7BEFEE4}"/>
    <cellStyle name="Anteckning 11 2 2 2 3" xfId="15498" xr:uid="{77884CA4-6DA7-42EA-895E-AE7D1260576F}"/>
    <cellStyle name="Anteckning 11 2 2 2 4" xfId="32416" xr:uid="{920361B2-FEC4-4D78-809D-B4DE7730AE3C}"/>
    <cellStyle name="Anteckning 11 2 2 2_121231-130331" xfId="15499" xr:uid="{3BAE1A6E-AF60-4100-A722-ED836B0CB100}"/>
    <cellStyle name="Anteckning 11 2 2 3" xfId="15500" xr:uid="{61C451A7-56AF-481D-9C71-72ECE912F02F}"/>
    <cellStyle name="Anteckning 11 2 2 3 2" xfId="15501" xr:uid="{842746CB-3BEE-45DE-9B0C-0A816214E101}"/>
    <cellStyle name="Anteckning 11 2 2 3_121231-130331" xfId="15502" xr:uid="{28094EF2-6896-4E7A-995F-CD58C37658D6}"/>
    <cellStyle name="Anteckning 11 2 2 4" xfId="15503" xr:uid="{46C6E10E-C1A6-424A-B056-3CEF4EB827B5}"/>
    <cellStyle name="Anteckning 11 2 2 5" xfId="15504" xr:uid="{BB4F9C0B-3E64-4DB7-951D-D6AD54E7A56F}"/>
    <cellStyle name="Anteckning 11 2 2 6" xfId="32417" xr:uid="{CE9F1733-2FBF-4C29-BC0F-0FCE5E269225}"/>
    <cellStyle name="Anteckning 11 2 2 7" xfId="35312" xr:uid="{4CD39C6A-6632-4FD6-BB8A-9E9545865734}"/>
    <cellStyle name="Anteckning 11 2 2 8" xfId="39354" xr:uid="{6BB33BB4-7C7A-42F3-A4E4-6B31261A82CF}"/>
    <cellStyle name="Anteckning 11 2 2_121231-130331" xfId="15505" xr:uid="{F6FCDB40-5593-482B-A769-96572C482C5E}"/>
    <cellStyle name="Anteckning 11 2 3" xfId="15506" xr:uid="{7D37D3F7-479A-4694-B35F-68CAB4173D2B}"/>
    <cellStyle name="Anteckning 11 2 3 2" xfId="15507" xr:uid="{0A96880A-3297-4E40-B286-377D223D8C55}"/>
    <cellStyle name="Anteckning 11 2 3 2 2" xfId="15508" xr:uid="{4CFB93DB-7C56-47F7-9B46-C036EEF878E3}"/>
    <cellStyle name="Anteckning 11 2 3 2 2 2" xfId="15509" xr:uid="{033E2FD0-88EB-4160-B810-E1419C5E50A6}"/>
    <cellStyle name="Anteckning 11 2 3 2 2_121231-130331" xfId="15510" xr:uid="{AEBE03DF-2CD4-4D1F-A47B-359FA5AA7C99}"/>
    <cellStyle name="Anteckning 11 2 3 2 3" xfId="15511" xr:uid="{9934A76A-F843-4931-9DB8-45E347FFF699}"/>
    <cellStyle name="Anteckning 11 2 3 2 4" xfId="32418" xr:uid="{AA0B4BFE-FC09-49BD-8359-27F4BA5A0D13}"/>
    <cellStyle name="Anteckning 11 2 3 2_121231-130331" xfId="15512" xr:uid="{76950B02-7C67-41E9-A5F5-D4751E0BC6B1}"/>
    <cellStyle name="Anteckning 11 2 3 3" xfId="15513" xr:uid="{51BA17F7-C44D-4A3C-AF0F-599063A52656}"/>
    <cellStyle name="Anteckning 11 2 3 3 2" xfId="15514" xr:uid="{64CB0CF4-E946-4A46-83D4-CD5DA5CF9E6B}"/>
    <cellStyle name="Anteckning 11 2 3 3_121231-130331" xfId="15515" xr:uid="{57DCC9C3-2F5A-4B55-BA90-4682B9E6A75D}"/>
    <cellStyle name="Anteckning 11 2 3 4" xfId="15516" xr:uid="{150AD6F8-266C-4D93-9A82-F0B308774033}"/>
    <cellStyle name="Anteckning 11 2 3 5" xfId="15517" xr:uid="{76BC9A12-61F9-4C6D-8721-052421522EB8}"/>
    <cellStyle name="Anteckning 11 2 3 6" xfId="32419" xr:uid="{845C54DF-3179-4992-A12B-AEE6CC048815}"/>
    <cellStyle name="Anteckning 11 2 3 7" xfId="35313" xr:uid="{EBF1755A-BAC9-4224-8B48-1EF4AAB99BBB}"/>
    <cellStyle name="Anteckning 11 2 3 8" xfId="39353" xr:uid="{4B1B9F5C-BF55-4911-B88C-2AABEA613F28}"/>
    <cellStyle name="Anteckning 11 2 3_121231-130331" xfId="15518" xr:uid="{849BD06C-DD2D-4F40-BF2F-B417EA10A390}"/>
    <cellStyle name="Anteckning 11 2 4" xfId="15519" xr:uid="{DF4D582F-C109-4008-88CA-4B536FF8DECD}"/>
    <cellStyle name="Anteckning 11 2 4 2" xfId="15520" xr:uid="{1054DF03-F06F-4E0C-A6B1-8303BE19130A}"/>
    <cellStyle name="Anteckning 11 2 4 2 2" xfId="15521" xr:uid="{7A6A7797-D38C-486B-B280-CD1969BF5C36}"/>
    <cellStyle name="Anteckning 11 2 4 2 2 2" xfId="15522" xr:uid="{F7C9EC76-CC10-4AD5-B681-9F8CF7B6A797}"/>
    <cellStyle name="Anteckning 11 2 4 2 2_121231-130331" xfId="15523" xr:uid="{DF3173A0-9798-4A51-807D-917063A705C2}"/>
    <cellStyle name="Anteckning 11 2 4 2 3" xfId="15524" xr:uid="{A63510A8-0737-43C5-A9BD-BEC5DCAA36A5}"/>
    <cellStyle name="Anteckning 11 2 4 2 4" xfId="32420" xr:uid="{8277390F-E47D-43AF-BDEB-622195622151}"/>
    <cellStyle name="Anteckning 11 2 4 2_121231-130331" xfId="15525" xr:uid="{1FA25230-B841-48C9-BC75-807B8152ECA5}"/>
    <cellStyle name="Anteckning 11 2 4 3" xfId="15526" xr:uid="{1117A2FF-90E0-4693-AC1B-39AA6294B7D3}"/>
    <cellStyle name="Anteckning 11 2 4 3 2" xfId="15527" xr:uid="{EFE40CED-170A-44EC-86BB-6F722B53426B}"/>
    <cellStyle name="Anteckning 11 2 4 3_121231-130331" xfId="15528" xr:uid="{1FBC28C7-A668-4BA8-8E5D-282251583E0E}"/>
    <cellStyle name="Anteckning 11 2 4 4" xfId="15529" xr:uid="{9575FEB3-A272-4154-9AF7-A194DF26BCD8}"/>
    <cellStyle name="Anteckning 11 2 4 5" xfId="15530" xr:uid="{71863003-8188-4C98-A9CC-08ADC1299111}"/>
    <cellStyle name="Anteckning 11 2 4 6" xfId="32421" xr:uid="{F8B492AA-2414-4847-B0D0-80299EFA05E5}"/>
    <cellStyle name="Anteckning 11 2 4 7" xfId="35314" xr:uid="{6C7B7324-398A-466E-A653-56A8D984B3A2}"/>
    <cellStyle name="Anteckning 11 2 4 8" xfId="39352" xr:uid="{C381E521-4366-424E-8A6C-A6B280CD6052}"/>
    <cellStyle name="Anteckning 11 2 4_121231-130331" xfId="15531" xr:uid="{88EBF25B-00B5-4CCD-8987-167E053AFD3A}"/>
    <cellStyle name="Anteckning 11 2 5" xfId="15532" xr:uid="{F9B0FCF5-04C9-48AF-B1D3-6FCA6D38579D}"/>
    <cellStyle name="Anteckning 11 2 5 2" xfId="15533" xr:uid="{CCD663C9-5B0A-4A08-8E8B-8852EF7B1C60}"/>
    <cellStyle name="Anteckning 11 2 5 2 2" xfId="15534" xr:uid="{03AA3A85-AA8B-4DB8-9BC3-868324D778EE}"/>
    <cellStyle name="Anteckning 11 2 5 2 3" xfId="32422" xr:uid="{6C04822A-C4A9-4FD1-8DB8-AAE8B63323A5}"/>
    <cellStyle name="Anteckning 11 2 5 2_121231-130331" xfId="15535" xr:uid="{7179D268-D271-414A-A6DB-CA174AACB918}"/>
    <cellStyle name="Anteckning 11 2 5 3" xfId="15536" xr:uid="{0A2341F3-8FDB-4DD0-A8A3-05C9869E2FC1}"/>
    <cellStyle name="Anteckning 11 2 5 3 2" xfId="15537" xr:uid="{CE1C2A03-CF9E-4D03-9EF4-95281C7EA9D0}"/>
    <cellStyle name="Anteckning 11 2 5 3_121231-130331" xfId="15538" xr:uid="{9B92883C-3E66-4F44-84CF-BC77B9EA9C1B}"/>
    <cellStyle name="Anteckning 11 2 5 4" xfId="15539" xr:uid="{6977EC5C-CD6F-4C8E-85A3-A44DC90C74EA}"/>
    <cellStyle name="Anteckning 11 2 5 5" xfId="15540" xr:uid="{D3CE1F15-D0A8-4A00-A955-6D1CEE59065D}"/>
    <cellStyle name="Anteckning 11 2 5 6" xfId="32423" xr:uid="{D448B186-B97E-4AAA-B6E1-AAB86600224C}"/>
    <cellStyle name="Anteckning 11 2 5 7" xfId="35315" xr:uid="{B7904C53-2C5E-4C5D-BDD2-CA0771379708}"/>
    <cellStyle name="Anteckning 11 2 5 8" xfId="39351" xr:uid="{42450454-066F-481B-8713-2272C52E81EF}"/>
    <cellStyle name="Anteckning 11 2 5_121231-130331" xfId="15541" xr:uid="{0FA88645-1FD3-446D-BA56-F32E6759886A}"/>
    <cellStyle name="Anteckning 11 2 6" xfId="15542" xr:uid="{A67EB7E7-6089-485D-B0EB-D5A3B44E1EDF}"/>
    <cellStyle name="Anteckning 11 2 6 2" xfId="15543" xr:uid="{474BB1AF-18F7-404F-895A-AAE50970DB05}"/>
    <cellStyle name="Anteckning 11 2 6 2 2" xfId="15544" xr:uid="{E697B746-893C-4D7E-A3E7-000A523BF443}"/>
    <cellStyle name="Anteckning 11 2 6 2_121231-130331" xfId="15545" xr:uid="{62731D07-40C0-4F3A-B0FF-5989E62CB7B6}"/>
    <cellStyle name="Anteckning 11 2 6 3" xfId="15546" xr:uid="{5EBF1814-664E-428A-93FA-31D1AE8DB561}"/>
    <cellStyle name="Anteckning 11 2 6 4" xfId="32424" xr:uid="{FF85529B-32EC-4DD4-B26D-304BD5CD91F8}"/>
    <cellStyle name="Anteckning 11 2 6_121231-130331" xfId="15547" xr:uid="{9D4FAEAA-4906-4D9B-B898-EF05EC1B780B}"/>
    <cellStyle name="Anteckning 11 2 7" xfId="15548" xr:uid="{BECBD1A3-4793-4E2A-8499-734BD4423DEA}"/>
    <cellStyle name="Anteckning 11 2 7 2" xfId="15549" xr:uid="{0558F59B-9691-450E-B516-F534D5D21BA6}"/>
    <cellStyle name="Anteckning 11 2 7_121231-130331" xfId="15550" xr:uid="{CCA8B8F3-6400-47E4-A15B-26022E5A2DDF}"/>
    <cellStyle name="Anteckning 11 2 8" xfId="15551" xr:uid="{F0FC6220-8124-4DDF-AC6B-A8732AEB2BBC}"/>
    <cellStyle name="Anteckning 11 2 9" xfId="15552" xr:uid="{504F48F0-94B0-450A-AF14-DE22BB0F1A0F}"/>
    <cellStyle name="Anteckning 11 2_121231-130331" xfId="15553" xr:uid="{3758C3CA-3B8D-4100-956A-7FEF8053101E}"/>
    <cellStyle name="Anteckning 11 3" xfId="15554" xr:uid="{B211EED0-9B4C-4C70-A45C-24F58B346A8F}"/>
    <cellStyle name="Anteckning 11 3 10" xfId="32425" xr:uid="{61437CC2-EC94-4C79-9128-E7C662A72C0E}"/>
    <cellStyle name="Anteckning 11 3 11" xfId="35316" xr:uid="{66C2171F-C68A-4240-AEF3-0F7D7C076B52}"/>
    <cellStyle name="Anteckning 11 3 2" xfId="15555" xr:uid="{6A243550-8F42-49EA-B57F-B13DB1D4588D}"/>
    <cellStyle name="Anteckning 11 3 2 2" xfId="15556" xr:uid="{3B418B53-8B61-4B3C-89E5-0E21321B4B8F}"/>
    <cellStyle name="Anteckning 11 3 2 2 2" xfId="15557" xr:uid="{F9A10401-8A72-4C01-8C99-4C3080796611}"/>
    <cellStyle name="Anteckning 11 3 2 2 2 2" xfId="15558" xr:uid="{6E2BE62C-E600-4481-8DDF-594F09E26D68}"/>
    <cellStyle name="Anteckning 11 3 2 2 2_121231-130331" xfId="15559" xr:uid="{5856A00E-AA1A-4170-A696-38F48809D8BD}"/>
    <cellStyle name="Anteckning 11 3 2 2 3" xfId="15560" xr:uid="{74226CBF-56F0-4877-A968-B25DFAD242F5}"/>
    <cellStyle name="Anteckning 11 3 2 2 4" xfId="32426" xr:uid="{CB2A806E-7B5D-4EAF-9C80-639821C561BD}"/>
    <cellStyle name="Anteckning 11 3 2 2_121231-130331" xfId="15561" xr:uid="{7C162219-46E8-40AF-B0D1-7BE7E29A2D27}"/>
    <cellStyle name="Anteckning 11 3 2 3" xfId="15562" xr:uid="{10DE26EF-CE22-47B8-91AE-27CEE470B23C}"/>
    <cellStyle name="Anteckning 11 3 2 3 2" xfId="15563" xr:uid="{60E3F81B-6EA8-4FF1-B81A-6EC4582C3B08}"/>
    <cellStyle name="Anteckning 11 3 2 3_121231-130331" xfId="15564" xr:uid="{A97C388E-0FC6-4106-8729-AA8E8E3B8D68}"/>
    <cellStyle name="Anteckning 11 3 2 4" xfId="15565" xr:uid="{8E0ED930-AA83-477F-BA56-45B4C60A527E}"/>
    <cellStyle name="Anteckning 11 3 2 5" xfId="15566" xr:uid="{FC2C7FD9-7385-4871-9CDA-DC910B13E365}"/>
    <cellStyle name="Anteckning 11 3 2 6" xfId="32427" xr:uid="{8972E0D9-9EBB-4198-A920-8F6A102547C3}"/>
    <cellStyle name="Anteckning 11 3 2 7" xfId="35317" xr:uid="{9909E4CE-CB51-44F3-85D0-512C20E9CE60}"/>
    <cellStyle name="Anteckning 11 3 2 8" xfId="39350" xr:uid="{0B47E4AD-39B9-4324-8963-35142683FADA}"/>
    <cellStyle name="Anteckning 11 3 2_121231-130331" xfId="15567" xr:uid="{412E6F1C-DBBA-45E2-B4FF-AE2E65CEAD80}"/>
    <cellStyle name="Anteckning 11 3 3" xfId="15568" xr:uid="{69D6D237-5C7F-419D-A44D-1C8E9559F0D7}"/>
    <cellStyle name="Anteckning 11 3 3 2" xfId="15569" xr:uid="{AACE41CF-5CA7-4AB6-BD18-967B2AF49DA0}"/>
    <cellStyle name="Anteckning 11 3 3 2 2" xfId="15570" xr:uid="{DA61FA1B-26FD-48F8-808D-82A753D90718}"/>
    <cellStyle name="Anteckning 11 3 3 2 2 2" xfId="15571" xr:uid="{A19C0575-25AA-4CC2-B854-97CA909FC7D4}"/>
    <cellStyle name="Anteckning 11 3 3 2 2_121231-130331" xfId="15572" xr:uid="{CA147C6D-3C0E-482F-9AE7-A401EC72B8E3}"/>
    <cellStyle name="Anteckning 11 3 3 2 3" xfId="15573" xr:uid="{A667CE26-D1CC-4EB6-B57D-9271AE29C84E}"/>
    <cellStyle name="Anteckning 11 3 3 2 4" xfId="32428" xr:uid="{8665352C-9269-42F7-9732-0FC258D8845D}"/>
    <cellStyle name="Anteckning 11 3 3 2_121231-130331" xfId="15574" xr:uid="{ACDDE2A0-7FB3-408C-863A-2701C3FEC833}"/>
    <cellStyle name="Anteckning 11 3 3 3" xfId="15575" xr:uid="{5DFB2C83-6B12-4C69-9F6A-CA999C5B9411}"/>
    <cellStyle name="Anteckning 11 3 3 3 2" xfId="15576" xr:uid="{C553195F-F54C-4705-8509-DC091ED3702A}"/>
    <cellStyle name="Anteckning 11 3 3 3_121231-130331" xfId="15577" xr:uid="{22239FA8-D38E-4879-B174-E8214D86961E}"/>
    <cellStyle name="Anteckning 11 3 3 4" xfId="15578" xr:uid="{C83C6949-7FA4-4118-9D14-880A60FE5A3C}"/>
    <cellStyle name="Anteckning 11 3 3 5" xfId="15579" xr:uid="{8973DC1B-9630-49CD-9C9C-2B45C225EEAA}"/>
    <cellStyle name="Anteckning 11 3 3 6" xfId="32429" xr:uid="{96937383-9C54-4C32-AEB1-50E152B292AB}"/>
    <cellStyle name="Anteckning 11 3 3 7" xfId="35318" xr:uid="{977D89AA-8288-4E08-8ED0-C34E2C029EE5}"/>
    <cellStyle name="Anteckning 11 3 3 8" xfId="39349" xr:uid="{2DE33267-532F-45B3-AD07-D076772A174A}"/>
    <cellStyle name="Anteckning 11 3 3_121231-130331" xfId="15580" xr:uid="{9330D39F-A789-4E14-A86E-B34A1BFD9F80}"/>
    <cellStyle name="Anteckning 11 3 4" xfId="15581" xr:uid="{5B4F6BAD-839E-41D5-AAE2-3BAF71A6912D}"/>
    <cellStyle name="Anteckning 11 3 4 2" xfId="15582" xr:uid="{BEEC8CD4-B260-4481-A6D4-B6F3E21787B6}"/>
    <cellStyle name="Anteckning 11 3 4 2 2" xfId="15583" xr:uid="{E6E181D9-93E1-4B7F-AFE3-312B6D0C55E3}"/>
    <cellStyle name="Anteckning 11 3 4 2 2 2" xfId="15584" xr:uid="{073139E4-8FCD-45B0-A3C9-949E433341DA}"/>
    <cellStyle name="Anteckning 11 3 4 2 2_121231-130331" xfId="15585" xr:uid="{DA2BA5FB-53C6-4FDB-92CF-C611D1EA95DC}"/>
    <cellStyle name="Anteckning 11 3 4 2 3" xfId="15586" xr:uid="{19426802-5C75-46C7-A4F1-0BE1402C736C}"/>
    <cellStyle name="Anteckning 11 3 4 2 4" xfId="32430" xr:uid="{782FC3F6-B9FB-4040-9FA9-6AF3B5BC4A0A}"/>
    <cellStyle name="Anteckning 11 3 4 2_121231-130331" xfId="15587" xr:uid="{44565177-D3C9-4E29-A6FC-DB9DB5B55BDA}"/>
    <cellStyle name="Anteckning 11 3 4 3" xfId="15588" xr:uid="{963C8160-1220-49D9-81EA-8139067B869F}"/>
    <cellStyle name="Anteckning 11 3 4 3 2" xfId="15589" xr:uid="{51AA5BAA-AC59-4679-B209-3671B697A2A7}"/>
    <cellStyle name="Anteckning 11 3 4 3_121231-130331" xfId="15590" xr:uid="{83DFFD92-299A-401F-96DD-A89E0CFD9A48}"/>
    <cellStyle name="Anteckning 11 3 4 4" xfId="15591" xr:uid="{F4E1B855-66FE-4E3F-A7D6-E203FA73D639}"/>
    <cellStyle name="Anteckning 11 3 4 5" xfId="15592" xr:uid="{FECD4893-EB77-402A-9E57-BEE4995B7C24}"/>
    <cellStyle name="Anteckning 11 3 4 6" xfId="32431" xr:uid="{81D7452A-AF5C-4C3B-A65E-960E060609C0}"/>
    <cellStyle name="Anteckning 11 3 4 7" xfId="35319" xr:uid="{6881A63D-41F3-45C6-A749-4C8FFA60483C}"/>
    <cellStyle name="Anteckning 11 3 4 8" xfId="39348" xr:uid="{9315AA6E-E773-4EBC-879E-EC4236B7EEC6}"/>
    <cellStyle name="Anteckning 11 3 4_121231-130331" xfId="15593" xr:uid="{381DCE56-7878-4A7A-B904-E1CCA05BB7B5}"/>
    <cellStyle name="Anteckning 11 3 5" xfId="15594" xr:uid="{4C1D7995-EDC8-451E-B6B9-12B81660ED0E}"/>
    <cellStyle name="Anteckning 11 3 5 2" xfId="15595" xr:uid="{821B0592-1298-498B-8DE4-874E0A89C1EB}"/>
    <cellStyle name="Anteckning 11 3 5 2 2" xfId="15596" xr:uid="{93175D96-4E42-4CD8-A096-522A4772E5B0}"/>
    <cellStyle name="Anteckning 11 3 5 2 3" xfId="32432" xr:uid="{48E58892-AA9E-4BB0-8BEE-A98944E41DFA}"/>
    <cellStyle name="Anteckning 11 3 5 2_121231-130331" xfId="15597" xr:uid="{F61E0A26-FC51-43A1-9EF0-F61B6746F25B}"/>
    <cellStyle name="Anteckning 11 3 5 3" xfId="15598" xr:uid="{4824D506-6B7F-4EF2-91B2-FC04E56938F0}"/>
    <cellStyle name="Anteckning 11 3 5 3 2" xfId="15599" xr:uid="{15BF5A55-402D-4989-8865-C766CC51832E}"/>
    <cellStyle name="Anteckning 11 3 5 3_121231-130331" xfId="15600" xr:uid="{7F4A0B16-B9A8-4E2C-AC47-4F387959D82C}"/>
    <cellStyle name="Anteckning 11 3 5 4" xfId="15601" xr:uid="{766846A3-F7C9-41DA-8694-BA8D55BA9C92}"/>
    <cellStyle name="Anteckning 11 3 5 5" xfId="15602" xr:uid="{6610A586-F821-4869-AD66-E830E2ADC861}"/>
    <cellStyle name="Anteckning 11 3 5 6" xfId="32433" xr:uid="{2A0421D7-8B23-491F-9F27-25F205FDB194}"/>
    <cellStyle name="Anteckning 11 3 5 7" xfId="35320" xr:uid="{C3EB2888-DD5D-483C-B753-F44E4749A909}"/>
    <cellStyle name="Anteckning 11 3 5 8" xfId="39347" xr:uid="{4139C691-4152-4F3A-B74D-F44598ABB01C}"/>
    <cellStyle name="Anteckning 11 3 5_121231-130331" xfId="15603" xr:uid="{B1B92230-606B-40BC-883E-5B3116B1E0F1}"/>
    <cellStyle name="Anteckning 11 3 6" xfId="15604" xr:uid="{5B2D0E40-670A-486E-9A64-3397F1E41C54}"/>
    <cellStyle name="Anteckning 11 3 6 2" xfId="15605" xr:uid="{BB9AF14F-8FD0-471D-950D-90518D19F641}"/>
    <cellStyle name="Anteckning 11 3 6 2 2" xfId="15606" xr:uid="{787EAE03-CE11-4B27-ADC1-7C469C240E0A}"/>
    <cellStyle name="Anteckning 11 3 6 2_121231-130331" xfId="15607" xr:uid="{DEB7477E-C835-472C-9D7F-4A3903607764}"/>
    <cellStyle name="Anteckning 11 3 6 3" xfId="15608" xr:uid="{1F771CC1-1EC2-4F1C-880B-2B90FDC5C097}"/>
    <cellStyle name="Anteckning 11 3 6 4" xfId="32434" xr:uid="{CE41253A-5D3C-45F2-AD60-0E0A6914630F}"/>
    <cellStyle name="Anteckning 11 3 6_121231-130331" xfId="15609" xr:uid="{DF3E6584-E520-4A28-9FD7-8FAC2109EA7E}"/>
    <cellStyle name="Anteckning 11 3 7" xfId="15610" xr:uid="{6CAF978D-D15C-4636-A69C-C0DC23A9F833}"/>
    <cellStyle name="Anteckning 11 3 7 2" xfId="15611" xr:uid="{3E301C51-F5A0-4CD7-8FCC-FA34BD851F7A}"/>
    <cellStyle name="Anteckning 11 3 7_121231-130331" xfId="15612" xr:uid="{62465079-91EA-4F51-A993-F37B305D0DDD}"/>
    <cellStyle name="Anteckning 11 3 8" xfId="15613" xr:uid="{82FB800B-5F23-4F83-AA84-BDEA1D06C428}"/>
    <cellStyle name="Anteckning 11 3 9" xfId="15614" xr:uid="{0C3A4ADF-412B-4C74-80E3-C4744959E204}"/>
    <cellStyle name="Anteckning 11 3_121231-130331" xfId="15615" xr:uid="{1346C4E2-3F67-4C32-AA61-85C80CA6B9A7}"/>
    <cellStyle name="Anteckning 11 4" xfId="15616" xr:uid="{CB731FB6-53A2-46AE-A580-DF32B1883D1E}"/>
    <cellStyle name="Anteckning 11 4 10" xfId="32435" xr:uid="{556DAEC6-2FE7-449A-AAF2-AC3C143EB3AF}"/>
    <cellStyle name="Anteckning 11 4 11" xfId="35321" xr:uid="{5314ECF0-5A61-4005-9EF2-CF4AAF269A14}"/>
    <cellStyle name="Anteckning 11 4 2" xfId="15617" xr:uid="{A63F2886-EE3B-40E0-BDFF-426979411736}"/>
    <cellStyle name="Anteckning 11 4 2 2" xfId="15618" xr:uid="{8720C3BF-DBA4-4E0C-AA0D-A976F4017B67}"/>
    <cellStyle name="Anteckning 11 4 2 2 2" xfId="15619" xr:uid="{D7BF8790-E8A0-4749-B6F0-ED374960B267}"/>
    <cellStyle name="Anteckning 11 4 2 2 2 2" xfId="15620" xr:uid="{5B1080EE-FBDF-4EBE-8042-B230B82DDF70}"/>
    <cellStyle name="Anteckning 11 4 2 2 2_121231-130331" xfId="15621" xr:uid="{9865B89A-7558-4EAF-AB08-A35EECFFB347}"/>
    <cellStyle name="Anteckning 11 4 2 2 3" xfId="15622" xr:uid="{970F31A3-24C9-4982-8185-B6FD3B5D43E9}"/>
    <cellStyle name="Anteckning 11 4 2 2 4" xfId="32436" xr:uid="{F62DDE62-AD8D-4CDE-A670-EB2E0FA4D64A}"/>
    <cellStyle name="Anteckning 11 4 2 2_121231-130331" xfId="15623" xr:uid="{79877000-B186-42DF-937D-68C75B329079}"/>
    <cellStyle name="Anteckning 11 4 2 3" xfId="15624" xr:uid="{9FDD662F-CAC4-4CC5-A19B-CB6E14A5107B}"/>
    <cellStyle name="Anteckning 11 4 2 3 2" xfId="15625" xr:uid="{987D2242-96A2-42BF-8BFB-F1271A9CBE0D}"/>
    <cellStyle name="Anteckning 11 4 2 3_121231-130331" xfId="15626" xr:uid="{0E6244E0-11A1-408A-ADA2-B6A3F97ED799}"/>
    <cellStyle name="Anteckning 11 4 2 4" xfId="15627" xr:uid="{20F68C15-0F16-4D38-8384-C9C920D76969}"/>
    <cellStyle name="Anteckning 11 4 2 5" xfId="15628" xr:uid="{58C23DB0-C6B4-48EC-A86C-D02A71A502B3}"/>
    <cellStyle name="Anteckning 11 4 2 6" xfId="32437" xr:uid="{7B41FD50-B22A-4AB0-8E78-80C92912584D}"/>
    <cellStyle name="Anteckning 11 4 2 7" xfId="35322" xr:uid="{4ED172BC-2A66-412E-89E3-C152D10ACE49}"/>
    <cellStyle name="Anteckning 11 4 2 8" xfId="39346" xr:uid="{41C1EEB3-0C9A-4799-9116-3957E607FED3}"/>
    <cellStyle name="Anteckning 11 4 2_121231-130331" xfId="15629" xr:uid="{32564DE1-C7E4-4D73-8C14-9E49CF34D641}"/>
    <cellStyle name="Anteckning 11 4 3" xfId="15630" xr:uid="{DDEA933A-63F4-4692-B665-280991929F58}"/>
    <cellStyle name="Anteckning 11 4 3 2" xfId="15631" xr:uid="{291CF0A7-0369-4DFB-8976-B829227EBD4B}"/>
    <cellStyle name="Anteckning 11 4 3 2 2" xfId="15632" xr:uid="{31E55AED-B3D2-4BF4-9C75-669DDD38AE2C}"/>
    <cellStyle name="Anteckning 11 4 3 2 2 2" xfId="15633" xr:uid="{9202CDE3-A295-4D24-8073-1583AD359C2E}"/>
    <cellStyle name="Anteckning 11 4 3 2 2_121231-130331" xfId="15634" xr:uid="{1564C186-E42A-4A04-BA66-0D99E5F7D8FC}"/>
    <cellStyle name="Anteckning 11 4 3 2 3" xfId="15635" xr:uid="{7437A1F6-E895-4B0C-8945-090BC66D1460}"/>
    <cellStyle name="Anteckning 11 4 3 2 4" xfId="32438" xr:uid="{1D5D21F5-5B2C-42D3-9CDA-61A4876DC8D5}"/>
    <cellStyle name="Anteckning 11 4 3 2_121231-130331" xfId="15636" xr:uid="{141AE96F-4A43-481F-B2EE-22C67D8710DC}"/>
    <cellStyle name="Anteckning 11 4 3 3" xfId="15637" xr:uid="{5DB64FAE-A0BA-43AC-96B7-1E4918B896C0}"/>
    <cellStyle name="Anteckning 11 4 3 3 2" xfId="15638" xr:uid="{F43A464D-D56E-44B9-B9AE-46E1400C39F2}"/>
    <cellStyle name="Anteckning 11 4 3 3_121231-130331" xfId="15639" xr:uid="{2DFC4723-CE31-4E82-8A18-5393CDAF493A}"/>
    <cellStyle name="Anteckning 11 4 3 4" xfId="15640" xr:uid="{8A1BF0AC-4586-4253-B335-D42BC7E75AD1}"/>
    <cellStyle name="Anteckning 11 4 3 5" xfId="15641" xr:uid="{2A197079-AA73-4BBF-85FF-52430E930BA0}"/>
    <cellStyle name="Anteckning 11 4 3 6" xfId="32439" xr:uid="{6AFD1D8C-0AFB-4CE6-8E24-62BEADDFF983}"/>
    <cellStyle name="Anteckning 11 4 3 7" xfId="35323" xr:uid="{9343E94C-2E98-42E6-A1F8-BCCEC956CF32}"/>
    <cellStyle name="Anteckning 11 4 3 8" xfId="39345" xr:uid="{1FE35ED6-6F58-49CD-B7D2-B368AB2AAC41}"/>
    <cellStyle name="Anteckning 11 4 3_121231-130331" xfId="15642" xr:uid="{EFFF5C16-41C1-45CE-8C37-C46A8918F6F7}"/>
    <cellStyle name="Anteckning 11 4 4" xfId="15643" xr:uid="{61D8E3CA-7E90-442E-A52B-0965F59F1AE6}"/>
    <cellStyle name="Anteckning 11 4 4 2" xfId="15644" xr:uid="{5057A764-79C5-403B-BF8F-0E5A4897826D}"/>
    <cellStyle name="Anteckning 11 4 4 2 2" xfId="15645" xr:uid="{EA310131-3878-4ECC-BF83-BCFB590E9048}"/>
    <cellStyle name="Anteckning 11 4 4 2 2 2" xfId="15646" xr:uid="{52588B72-E481-49B6-8F58-CBAB5158990C}"/>
    <cellStyle name="Anteckning 11 4 4 2 2_121231-130331" xfId="15647" xr:uid="{B74A8648-3531-48A1-A465-35398DE25422}"/>
    <cellStyle name="Anteckning 11 4 4 2 3" xfId="15648" xr:uid="{7E1D59E9-57F3-465A-80CB-BB0E60C20535}"/>
    <cellStyle name="Anteckning 11 4 4 2 4" xfId="32440" xr:uid="{5B5BFA88-8D99-45CA-A7B8-44D724453ACC}"/>
    <cellStyle name="Anteckning 11 4 4 2_121231-130331" xfId="15649" xr:uid="{9D0089F5-25F2-4048-B8F8-E42C0726795D}"/>
    <cellStyle name="Anteckning 11 4 4 3" xfId="15650" xr:uid="{4A18E445-6349-4027-93B7-755559A71D9E}"/>
    <cellStyle name="Anteckning 11 4 4 3 2" xfId="15651" xr:uid="{09A13E51-A728-43D3-82CD-058C687FDDC9}"/>
    <cellStyle name="Anteckning 11 4 4 3_121231-130331" xfId="15652" xr:uid="{7FC428A5-9A8A-47C0-B294-46E412957C4C}"/>
    <cellStyle name="Anteckning 11 4 4 4" xfId="15653" xr:uid="{D06EA021-B514-40A2-836F-530B77B16745}"/>
    <cellStyle name="Anteckning 11 4 4 5" xfId="15654" xr:uid="{AB8AD897-1E64-4F44-9E52-A5375F6F83CA}"/>
    <cellStyle name="Anteckning 11 4 4 6" xfId="32441" xr:uid="{8F18F8E3-601E-46B0-8763-6C2CA4AF0C06}"/>
    <cellStyle name="Anteckning 11 4 4 7" xfId="35324" xr:uid="{14A02AEC-1F6C-476E-BF8F-364C3579D749}"/>
    <cellStyle name="Anteckning 11 4 4 8" xfId="39344" xr:uid="{AF95D031-9C1F-429F-A930-17054E317A27}"/>
    <cellStyle name="Anteckning 11 4 4_121231-130331" xfId="15655" xr:uid="{4261CC63-CBC6-48B6-9B7F-2C87B8FC5D50}"/>
    <cellStyle name="Anteckning 11 4 5" xfId="15656" xr:uid="{76D8493C-6660-44B0-838D-74278960A9B2}"/>
    <cellStyle name="Anteckning 11 4 5 2" xfId="15657" xr:uid="{40C73124-3577-4636-8DC9-FD40B02014DE}"/>
    <cellStyle name="Anteckning 11 4 5 2 2" xfId="15658" xr:uid="{DAEE1064-84EC-4297-9A06-A81FFEFCCCFE}"/>
    <cellStyle name="Anteckning 11 4 5 2 3" xfId="32442" xr:uid="{0C19E6D1-E67A-49C1-8C75-592F1AF1FBC1}"/>
    <cellStyle name="Anteckning 11 4 5 2_121231-130331" xfId="15659" xr:uid="{9B670EF0-DE6D-4FC4-B022-F01DB3686293}"/>
    <cellStyle name="Anteckning 11 4 5 3" xfId="15660" xr:uid="{6BAF624F-E60E-49CD-9BD1-3548D3B12D39}"/>
    <cellStyle name="Anteckning 11 4 5 3 2" xfId="15661" xr:uid="{27CD5297-831C-41F6-ABE5-97F3F39AC412}"/>
    <cellStyle name="Anteckning 11 4 5 3_121231-130331" xfId="15662" xr:uid="{5B9846D5-59B7-4A53-87A8-7FD58F35914D}"/>
    <cellStyle name="Anteckning 11 4 5 4" xfId="15663" xr:uid="{89634010-0F84-46DA-9FA7-1A2AF2F6A533}"/>
    <cellStyle name="Anteckning 11 4 5 5" xfId="15664" xr:uid="{A15FC35B-CE32-43C2-B760-27DCB898D1F2}"/>
    <cellStyle name="Anteckning 11 4 5 6" xfId="32443" xr:uid="{37D84D63-71EB-4EA1-80AB-959411361901}"/>
    <cellStyle name="Anteckning 11 4 5 7" xfId="35325" xr:uid="{A8045F29-C9CA-4240-BA21-194E58AA82A6}"/>
    <cellStyle name="Anteckning 11 4 5 8" xfId="39343" xr:uid="{97887D57-0E9B-4C1D-8557-95C1DD2CECA0}"/>
    <cellStyle name="Anteckning 11 4 5_121231-130331" xfId="15665" xr:uid="{138E9B80-7421-4D38-ABDD-F0B33B4C7B5B}"/>
    <cellStyle name="Anteckning 11 4 6" xfId="15666" xr:uid="{B5577C0C-5642-44E2-92A7-AAADF6D68777}"/>
    <cellStyle name="Anteckning 11 4 6 2" xfId="15667" xr:uid="{DE1C2ACA-2E4E-431A-9912-563CEC952F86}"/>
    <cellStyle name="Anteckning 11 4 6 2 2" xfId="15668" xr:uid="{536AA58B-C93E-4F85-9EE3-4AD803CA0969}"/>
    <cellStyle name="Anteckning 11 4 6 2_121231-130331" xfId="15669" xr:uid="{123AC89F-978D-410C-BC94-E02E1560ECD8}"/>
    <cellStyle name="Anteckning 11 4 6 3" xfId="15670" xr:uid="{EFCD225D-4C23-4ACB-9D9A-3759F493C1E1}"/>
    <cellStyle name="Anteckning 11 4 6 4" xfId="32444" xr:uid="{3E55746C-FFAE-42B7-814F-6ED3D2863063}"/>
    <cellStyle name="Anteckning 11 4 6_121231-130331" xfId="15671" xr:uid="{DEAB711F-ECD5-401F-861F-385ECD6A393F}"/>
    <cellStyle name="Anteckning 11 4 7" xfId="15672" xr:uid="{6F6F0A08-4F14-4963-9203-2ACD5ED1CE2B}"/>
    <cellStyle name="Anteckning 11 4 7 2" xfId="15673" xr:uid="{028653CD-2AD2-4C03-B22C-B4475A91E746}"/>
    <cellStyle name="Anteckning 11 4 7_121231-130331" xfId="15674" xr:uid="{29ECAF9A-02AB-4960-B159-235E6D8526F1}"/>
    <cellStyle name="Anteckning 11 4 8" xfId="15675" xr:uid="{71EE5D79-8E38-4B00-8EE7-B70357059242}"/>
    <cellStyle name="Anteckning 11 4 9" xfId="15676" xr:uid="{FC2C3D5A-F09B-4C5C-B8A5-2AEA2C924BBA}"/>
    <cellStyle name="Anteckning 11 4_121231-130331" xfId="15677" xr:uid="{58BD43A1-B7F8-4EC6-AA7A-6E9434042E2B}"/>
    <cellStyle name="Anteckning 11 5" xfId="15678" xr:uid="{0012886C-1033-4875-B11C-4FA6D67688F7}"/>
    <cellStyle name="Anteckning 11 5 2" xfId="15679" xr:uid="{2F7285F4-EA4A-4474-952C-17129370260F}"/>
    <cellStyle name="Anteckning 11 5 2 2" xfId="15680" xr:uid="{A3EEFF0F-306B-436F-B142-FF822E7D532E}"/>
    <cellStyle name="Anteckning 11 5 2 2 2" xfId="15681" xr:uid="{C3577BC8-EDF3-43B9-AEC0-F8BB618B0218}"/>
    <cellStyle name="Anteckning 11 5 2 2 3" xfId="32445" xr:uid="{95DB1325-9962-4B6A-B7FE-2CF4074BA618}"/>
    <cellStyle name="Anteckning 11 5 2 2_121231-130331" xfId="15682" xr:uid="{D725DA19-7A6B-4648-AFA6-9B2EF2989A83}"/>
    <cellStyle name="Anteckning 11 5 2 3" xfId="15683" xr:uid="{5DBCE536-222C-4A4F-8077-9C26613171C6}"/>
    <cellStyle name="Anteckning 11 5 2 3 2" xfId="15684" xr:uid="{CD394931-6E34-4836-901A-CB5500004767}"/>
    <cellStyle name="Anteckning 11 5 2 3_121231-130331" xfId="15685" xr:uid="{BDAD4510-474E-4DAF-9FB2-161F2912C174}"/>
    <cellStyle name="Anteckning 11 5 2 4" xfId="15686" xr:uid="{20CB116D-FF02-4FC8-80FD-6B89C6664572}"/>
    <cellStyle name="Anteckning 11 5 2 5" xfId="15687" xr:uid="{E7F27B41-21FE-49F2-9E94-2F988A7394D0}"/>
    <cellStyle name="Anteckning 11 5 2 6" xfId="32446" xr:uid="{605CFCA7-3135-4FC7-BADB-68E8D726FA60}"/>
    <cellStyle name="Anteckning 11 5 2 7" xfId="35327" xr:uid="{99CCBA31-B11B-4069-A1F6-129450E6D7DD}"/>
    <cellStyle name="Anteckning 11 5 2 8" xfId="39341" xr:uid="{451C9478-22BB-4117-AF3F-79654E484465}"/>
    <cellStyle name="Anteckning 11 5 2_121231-130331" xfId="15688" xr:uid="{32CE91EC-BC79-49C2-86AA-ABCD8B5AF5D1}"/>
    <cellStyle name="Anteckning 11 5 3" xfId="15689" xr:uid="{97A15DC2-0DEB-4E11-BC51-7A1DCF579F89}"/>
    <cellStyle name="Anteckning 11 5 3 2" xfId="15690" xr:uid="{F7FD9E8C-A4DD-403F-88A7-2CDBDCFC7365}"/>
    <cellStyle name="Anteckning 11 5 3 2 2" xfId="15691" xr:uid="{3D79F06D-337B-4EB5-A2F4-E7FAFCEA620E}"/>
    <cellStyle name="Anteckning 11 5 3 2_121231-130331" xfId="15692" xr:uid="{4D7AA9E3-EB00-4306-BE31-FAF050EEB7F2}"/>
    <cellStyle name="Anteckning 11 5 3 3" xfId="15693" xr:uid="{3C7214C7-41F1-4E67-94BD-552158136E3B}"/>
    <cellStyle name="Anteckning 11 5 3 4" xfId="32447" xr:uid="{1D85D01C-4FAE-4866-B937-B0DCF9F73A53}"/>
    <cellStyle name="Anteckning 11 5 3_121231-130331" xfId="15694" xr:uid="{5097DFF1-1C11-4A4B-9D7F-0CC3E2DF0D7F}"/>
    <cellStyle name="Anteckning 11 5 4" xfId="15695" xr:uid="{E28F1B90-315D-425E-ABD0-73FC09042D0A}"/>
    <cellStyle name="Anteckning 11 5 4 2" xfId="15696" xr:uid="{9FEB7618-5C0B-47B1-A056-D31275918963}"/>
    <cellStyle name="Anteckning 11 5 4_121231-130331" xfId="15697" xr:uid="{7362BA34-DE5C-4929-9781-6CE87BF68137}"/>
    <cellStyle name="Anteckning 11 5 5" xfId="15698" xr:uid="{144F22FB-A0D6-4923-87A0-38577E489AEA}"/>
    <cellStyle name="Anteckning 11 5 6" xfId="15699" xr:uid="{BA385202-0E28-4AE3-AB32-98E458A4229F}"/>
    <cellStyle name="Anteckning 11 5 7" xfId="32448" xr:uid="{CAA154DB-6F8F-46C1-96E5-5B6685DFA9DE}"/>
    <cellStyle name="Anteckning 11 5 8" xfId="35326" xr:uid="{8664EEB9-AD99-4B0D-AB2C-9760FF058EF4}"/>
    <cellStyle name="Anteckning 11 5 9" xfId="39342" xr:uid="{C1C5BE2A-93A8-4422-9E42-F732DAF73FB5}"/>
    <cellStyle name="Anteckning 11 5_121231-130331" xfId="15700" xr:uid="{83CF162C-C17D-433B-B8D2-A6CACFEEC1D1}"/>
    <cellStyle name="Anteckning 11 6" xfId="15701" xr:uid="{E1A4AF62-998E-47C2-B1F0-46440049DAFC}"/>
    <cellStyle name="Anteckning 11 6 2" xfId="15702" xr:uid="{3C6EE63E-4771-4176-BC39-0C4E167EE7CC}"/>
    <cellStyle name="Anteckning 11 6 2 2" xfId="15703" xr:uid="{44EDF18F-A1DE-4F96-9DB4-E58B4C695448}"/>
    <cellStyle name="Anteckning 11 6 2 2 2" xfId="15704" xr:uid="{16E6B41F-1C78-4C31-AB14-A16B50FDEB67}"/>
    <cellStyle name="Anteckning 11 6 2 2_121231-130331" xfId="15705" xr:uid="{58EAE018-7D67-42AC-A98B-7A8E27B34377}"/>
    <cellStyle name="Anteckning 11 6 2 3" xfId="15706" xr:uid="{B1F7841F-DFAA-400E-9E2A-EC9FAEB4171B}"/>
    <cellStyle name="Anteckning 11 6 2 4" xfId="32449" xr:uid="{4777AC7E-4DA1-4CB5-91D7-FC6D24B824FE}"/>
    <cellStyle name="Anteckning 11 6 2_121231-130331" xfId="15707" xr:uid="{6CAEC9EA-4C19-44E1-A7C8-19E996E0AF7D}"/>
    <cellStyle name="Anteckning 11 6 3" xfId="15708" xr:uid="{F52C0238-2285-4AD7-9662-FC43061F943F}"/>
    <cellStyle name="Anteckning 11 6 3 2" xfId="15709" xr:uid="{9D451A7D-2222-42BC-960D-C35CAC868EA3}"/>
    <cellStyle name="Anteckning 11 6 3_121231-130331" xfId="15710" xr:uid="{999482D2-E1F3-47E6-B67F-58FAFA1BA0F9}"/>
    <cellStyle name="Anteckning 11 6 4" xfId="15711" xr:uid="{7F1A1C0F-7A6A-4794-8FE3-EBF0311E190B}"/>
    <cellStyle name="Anteckning 11 6 5" xfId="15712" xr:uid="{7D4C66AC-6D74-490E-8459-93A9D59C4F7A}"/>
    <cellStyle name="Anteckning 11 6 6" xfId="32450" xr:uid="{3946486F-CD4A-4F81-AFA7-DF05AC35B25F}"/>
    <cellStyle name="Anteckning 11 6 7" xfId="35328" xr:uid="{35386013-B2A6-41CE-8813-24B5F72D953F}"/>
    <cellStyle name="Anteckning 11 6 8" xfId="39340" xr:uid="{24C50266-F9D4-4317-9957-9855D5A7BB68}"/>
    <cellStyle name="Anteckning 11 6_121231-130331" xfId="15713" xr:uid="{FE163E2E-7E53-4B56-AB03-BFC0DB3B57D3}"/>
    <cellStyle name="Anteckning 11 7" xfId="15714" xr:uid="{A775E787-7962-428F-8FB1-399D56014BE0}"/>
    <cellStyle name="Anteckning 11 7 2" xfId="15715" xr:uid="{9DAAD2D6-8E07-403B-BBA1-F6FE9A696178}"/>
    <cellStyle name="Anteckning 11 7 2 2" xfId="15716" xr:uid="{4EF04455-C5D6-42AD-8816-8623F873E620}"/>
    <cellStyle name="Anteckning 11 7 2 2 2" xfId="15717" xr:uid="{E137022E-A244-43D9-B638-38DEEEE8A980}"/>
    <cellStyle name="Anteckning 11 7 2 2_121231-130331" xfId="15718" xr:uid="{F923C84D-2B55-4692-991D-BE469098D93F}"/>
    <cellStyle name="Anteckning 11 7 2 3" xfId="15719" xr:uid="{23BAF342-5337-4379-91D6-24ECB91DDE6F}"/>
    <cellStyle name="Anteckning 11 7 2 4" xfId="32451" xr:uid="{41C354A2-6448-430B-A112-433D786D1617}"/>
    <cellStyle name="Anteckning 11 7 2_121231-130331" xfId="15720" xr:uid="{78264563-5800-4EFB-84B8-F1F3F8717408}"/>
    <cellStyle name="Anteckning 11 7 3" xfId="15721" xr:uid="{34136D0B-F601-4B8F-9AE7-8781EE326C7E}"/>
    <cellStyle name="Anteckning 11 7 3 2" xfId="15722" xr:uid="{8F02F62D-3E76-4715-9BF5-02213F48B26A}"/>
    <cellStyle name="Anteckning 11 7 3_121231-130331" xfId="15723" xr:uid="{BD6E9B6E-D442-4ACB-A0EA-1E8007B2C971}"/>
    <cellStyle name="Anteckning 11 7 4" xfId="15724" xr:uid="{E9C6DA3F-50B5-4187-938C-C2D63FF75C06}"/>
    <cellStyle name="Anteckning 11 7 5" xfId="15725" xr:uid="{E11270E9-BEF6-475D-8BB8-8779978C0A9C}"/>
    <cellStyle name="Anteckning 11 7 6" xfId="32452" xr:uid="{4300EF8E-A02E-40CA-BD6D-3F6A50994165}"/>
    <cellStyle name="Anteckning 11 7 7" xfId="35329" xr:uid="{4368BC09-6FDE-45E6-9317-D17DE4472D46}"/>
    <cellStyle name="Anteckning 11 7 8" xfId="39339" xr:uid="{E52AB146-33C6-4072-9121-1FA7704F26AC}"/>
    <cellStyle name="Anteckning 11 7_121231-130331" xfId="15726" xr:uid="{D745B1C1-BA5E-4B39-8388-1ED350246BED}"/>
    <cellStyle name="Anteckning 11 8" xfId="15727" xr:uid="{7463C667-9AF4-41AE-8B03-02F7BB85446D}"/>
    <cellStyle name="Anteckning 11 8 2" xfId="15728" xr:uid="{3E371E98-D734-45F3-B14C-683C9FE690F3}"/>
    <cellStyle name="Anteckning 11 8 2 2" xfId="15729" xr:uid="{67A50397-EEAE-4AA5-91FB-720CB4307321}"/>
    <cellStyle name="Anteckning 11 8 2 3" xfId="32453" xr:uid="{FEE7B92F-3323-4069-9DB5-BB68A63CB04D}"/>
    <cellStyle name="Anteckning 11 8 2_121231-130331" xfId="15730" xr:uid="{8B07E09F-5E98-4845-8D99-F301F1D4B235}"/>
    <cellStyle name="Anteckning 11 8 3" xfId="15731" xr:uid="{8FAEF2E3-EB25-46CE-AB26-4F2B82ECB52C}"/>
    <cellStyle name="Anteckning 11 8 3 2" xfId="15732" xr:uid="{4BC87C79-196C-409B-8FBE-17CBAB2E9239}"/>
    <cellStyle name="Anteckning 11 8 3_121231-130331" xfId="15733" xr:uid="{873635D0-F2FE-424B-987A-54C63FE07235}"/>
    <cellStyle name="Anteckning 11 8 4" xfId="15734" xr:uid="{568A07AE-B6FA-4276-9686-0F3127AB7BF8}"/>
    <cellStyle name="Anteckning 11 8 5" xfId="15735" xr:uid="{E711991F-F178-405C-A5C2-8063C622A618}"/>
    <cellStyle name="Anteckning 11 8 6" xfId="32454" xr:uid="{784DF3B4-107F-4A11-B268-D2BCCD52C9F5}"/>
    <cellStyle name="Anteckning 11 8 7" xfId="35330" xr:uid="{D7E09A36-E04F-4653-A92C-69F4688DBF9C}"/>
    <cellStyle name="Anteckning 11 8 8" xfId="39338" xr:uid="{1A96D874-009E-4F0C-AF5B-133EE9189383}"/>
    <cellStyle name="Anteckning 11 8_121231-130331" xfId="15736" xr:uid="{3D6E2553-5B52-4721-BA15-9FEF0916B29D}"/>
    <cellStyle name="Anteckning 11 9" xfId="15737" xr:uid="{38C3940D-6659-49B0-BA15-6391F9CB85CB}"/>
    <cellStyle name="Anteckning 11 9 2" xfId="15738" xr:uid="{E3A99ACF-71B6-4372-B4EA-A60F69458E36}"/>
    <cellStyle name="Anteckning 11 9 2 2" xfId="15739" xr:uid="{C3671420-F363-4361-9EF8-AA55776EF31B}"/>
    <cellStyle name="Anteckning 11 9 2_121231-130331" xfId="15740" xr:uid="{F748711B-C7A9-451B-A8C0-4EDB7478BCDF}"/>
    <cellStyle name="Anteckning 11 9 3" xfId="15741" xr:uid="{2FBFAE68-4117-47BC-AF17-728705C699F5}"/>
    <cellStyle name="Anteckning 11 9 4" xfId="32455" xr:uid="{7B711DAD-1AF6-405D-9817-10E029BA1CB6}"/>
    <cellStyle name="Anteckning 11 9_121231-130331" xfId="15742" xr:uid="{9E531354-662B-4D24-A7D7-C0AD0AA88361}"/>
    <cellStyle name="Anteckning 11_121231-130331" xfId="15743" xr:uid="{A3D67868-D492-4CA8-8C81-AC054405A4B5}"/>
    <cellStyle name="Anteckning 110" xfId="15744" xr:uid="{7F0EE52D-9E7A-439B-8961-7C5062E53A0F}"/>
    <cellStyle name="Anteckning 111" xfId="15745" xr:uid="{D1BC8FF3-0DBF-4C41-B2F4-67D5817EF23D}"/>
    <cellStyle name="Anteckning 112" xfId="15746" xr:uid="{E9545F38-C84D-47CA-93BE-45942C6D373B}"/>
    <cellStyle name="Anteckning 113" xfId="15747" xr:uid="{F5BC67B6-36EB-442A-9304-73FA1348156B}"/>
    <cellStyle name="Anteckning 113 2" xfId="15748" xr:uid="{7BE2E929-3EAE-4F8F-9BE3-B3D7134B02AB}"/>
    <cellStyle name="Anteckning 113_AAL 2014-06" xfId="45427" xr:uid="{63108340-26F5-4CB4-A159-A5D123CDD237}"/>
    <cellStyle name="Anteckning 114" xfId="15749" xr:uid="{EBE1EF77-361F-4BCB-AFA2-C9A444E1366E}"/>
    <cellStyle name="Anteckning 114 2" xfId="15750" xr:uid="{B83708CD-4211-4996-ADA7-10A2DC50258E}"/>
    <cellStyle name="Anteckning 114_EQL_AAL" xfId="31510" xr:uid="{0B983A20-1056-4C65-A5E8-A969B985B8C9}"/>
    <cellStyle name="Anteckning 115" xfId="15751" xr:uid="{FE98155A-9013-439C-B9D8-B5760B15A79B}"/>
    <cellStyle name="Anteckning 116" xfId="15752" xr:uid="{BEF1947D-9AC3-45A1-ACD2-5D68635C6307}"/>
    <cellStyle name="Anteckning 117" xfId="44708" xr:uid="{BFF26A9E-7A6F-4770-A3F2-4785665B164A}"/>
    <cellStyle name="Anteckning 118" xfId="44695" xr:uid="{C4466220-C93F-4D93-B0AA-5B8E4F31C0F8}"/>
    <cellStyle name="Anteckning 119" xfId="44638" xr:uid="{1969F5DE-A302-4F11-8FA7-EC6B65B8902F}"/>
    <cellStyle name="Anteckning 12" xfId="141" xr:uid="{9AC5608A-387D-478E-A0C5-B40F6FFBE412}"/>
    <cellStyle name="Anteckning 12 10" xfId="15753" xr:uid="{0408DBF1-55B5-4438-9DE1-6B0A8B5ED9EE}"/>
    <cellStyle name="Anteckning 12 10 2" xfId="15754" xr:uid="{FC4DE98D-AEA2-41DA-8786-963F41563B7D}"/>
    <cellStyle name="Anteckning 12 10_121231-130331" xfId="15755" xr:uid="{85743541-B1D0-48C9-8A03-CC2ADF78F0CA}"/>
    <cellStyle name="Anteckning 12 11" xfId="15756" xr:uid="{419962A6-17C4-47D1-8FE4-F05076680980}"/>
    <cellStyle name="Anteckning 12 12" xfId="15757" xr:uid="{9FA8D8F0-FB64-4776-9DAF-99EED6A16F71}"/>
    <cellStyle name="Anteckning 12 13" xfId="15758" xr:uid="{088602CB-6195-42EE-9CE9-541FBA027324}"/>
    <cellStyle name="Anteckning 12 14" xfId="32456" xr:uid="{68A4A0DB-C7DB-4A45-BB13-953C0F2A45B6}"/>
    <cellStyle name="Anteckning 12 15" xfId="35331" xr:uid="{635AA610-0AC4-470F-9778-AAE7E1E6668B}"/>
    <cellStyle name="Anteckning 12 16" xfId="39337" xr:uid="{8B0690A6-9320-4FE4-AEF5-43CAC42F3EB0}"/>
    <cellStyle name="Anteckning 12 2" xfId="15759" xr:uid="{7192DC71-1CAD-4902-ACD0-907951DF9A1F}"/>
    <cellStyle name="Anteckning 12 2 10" xfId="15760" xr:uid="{38A71F11-4182-4013-9CCA-926581712B21}"/>
    <cellStyle name="Anteckning 12 2 11" xfId="32457" xr:uid="{45969425-7266-4C3D-8BB9-11710ECE04E1}"/>
    <cellStyle name="Anteckning 12 2 12" xfId="35332" xr:uid="{0D3318D3-E0E5-400C-B761-C6E9177A4579}"/>
    <cellStyle name="Anteckning 12 2 2" xfId="15761" xr:uid="{3D21AFDB-7F66-4AA9-AEBC-57D46ED57235}"/>
    <cellStyle name="Anteckning 12 2 2 2" xfId="15762" xr:uid="{8E88BB8F-D745-4C37-A072-94156D4D20D8}"/>
    <cellStyle name="Anteckning 12 2 2 2 2" xfId="15763" xr:uid="{E70F3E3C-C730-47DC-B520-0A1108ABA9DA}"/>
    <cellStyle name="Anteckning 12 2 2 2 2 2" xfId="15764" xr:uid="{9C301688-210E-4EC8-B25F-479002EDF7ED}"/>
    <cellStyle name="Anteckning 12 2 2 2 2_121231-130331" xfId="15765" xr:uid="{60878A6E-E593-46C4-A0F2-88B0688E2FFE}"/>
    <cellStyle name="Anteckning 12 2 2 2 3" xfId="15766" xr:uid="{A983CC44-2920-49BE-AC57-00EB9E9D1A60}"/>
    <cellStyle name="Anteckning 12 2 2 2 4" xfId="32458" xr:uid="{CDFA738A-6575-4A0E-9B6C-0B6BDA86BD30}"/>
    <cellStyle name="Anteckning 12 2 2 2_121231-130331" xfId="15767" xr:uid="{98488022-04EE-412F-B0EE-A669752DAF19}"/>
    <cellStyle name="Anteckning 12 2 2 3" xfId="15768" xr:uid="{08E33080-0EEE-4B77-8B87-C07673497C92}"/>
    <cellStyle name="Anteckning 12 2 2 3 2" xfId="15769" xr:uid="{E30848E0-6649-444B-AE2A-7D6928A3E210}"/>
    <cellStyle name="Anteckning 12 2 2 3_121231-130331" xfId="15770" xr:uid="{6D71E342-A705-49CC-803C-9FE68FAC55D8}"/>
    <cellStyle name="Anteckning 12 2 2 4" xfId="15771" xr:uid="{572EFE1E-853D-481B-A163-4FF5D806F784}"/>
    <cellStyle name="Anteckning 12 2 2 5" xfId="15772" xr:uid="{82562A7E-9926-4121-A3DF-4141A989CC5D}"/>
    <cellStyle name="Anteckning 12 2 2 6" xfId="32459" xr:uid="{950EA388-9103-45F6-9BFF-24056AE07EFA}"/>
    <cellStyle name="Anteckning 12 2 2 7" xfId="35333" xr:uid="{ADBA0C7B-1D4D-48F1-A77A-8B6054BC35D3}"/>
    <cellStyle name="Anteckning 12 2 2 8" xfId="39336" xr:uid="{7E4A5E1F-C84A-4BA1-9725-3AC6DB06D3FC}"/>
    <cellStyle name="Anteckning 12 2 2_121231-130331" xfId="15773" xr:uid="{FC605409-A8EC-4972-9B4B-A9C8EC90A464}"/>
    <cellStyle name="Anteckning 12 2 3" xfId="15774" xr:uid="{5BD0858C-61C2-46A6-8330-4EA55C7A6543}"/>
    <cellStyle name="Anteckning 12 2 3 2" xfId="15775" xr:uid="{55DADA85-BB6D-4024-A6EE-F07CB6D35896}"/>
    <cellStyle name="Anteckning 12 2 3 2 2" xfId="15776" xr:uid="{E5640DF5-1118-4505-BA0F-CCE5FC98DA71}"/>
    <cellStyle name="Anteckning 12 2 3 2 2 2" xfId="15777" xr:uid="{6653540B-F425-4765-A6F5-ACBC381B57E5}"/>
    <cellStyle name="Anteckning 12 2 3 2 2_121231-130331" xfId="15778" xr:uid="{2E3DA0A9-C6E2-4494-B9EB-A7DB060BF91D}"/>
    <cellStyle name="Anteckning 12 2 3 2 3" xfId="15779" xr:uid="{99073804-83A8-4E12-BD34-FA0530877E6A}"/>
    <cellStyle name="Anteckning 12 2 3 2 4" xfId="32460" xr:uid="{52E4D264-50FE-4E2D-BF5E-1CDEBEDDA238}"/>
    <cellStyle name="Anteckning 12 2 3 2_121231-130331" xfId="15780" xr:uid="{2002A0D8-F03E-4A86-B4F1-9D54AC5C5CE3}"/>
    <cellStyle name="Anteckning 12 2 3 3" xfId="15781" xr:uid="{3B18A316-1273-407B-AD24-A58271D464A1}"/>
    <cellStyle name="Anteckning 12 2 3 3 2" xfId="15782" xr:uid="{6C0BAB0C-85E5-4D04-8F8A-26FDF15314BE}"/>
    <cellStyle name="Anteckning 12 2 3 3_121231-130331" xfId="15783" xr:uid="{65087828-F5CE-4D4D-9B53-C29770130E29}"/>
    <cellStyle name="Anteckning 12 2 3 4" xfId="15784" xr:uid="{6A2E30F8-B235-4F1C-94EF-EF2000365CA7}"/>
    <cellStyle name="Anteckning 12 2 3 5" xfId="15785" xr:uid="{0D70562B-FACF-41F8-8AC3-2AF878BA3B81}"/>
    <cellStyle name="Anteckning 12 2 3 6" xfId="32461" xr:uid="{E65900D4-DD0A-4036-92C9-B9EE5FD98BC7}"/>
    <cellStyle name="Anteckning 12 2 3 7" xfId="35334" xr:uid="{9F0CAED0-0BC8-43F4-B5BF-F638EF615628}"/>
    <cellStyle name="Anteckning 12 2 3 8" xfId="39335" xr:uid="{5EC75EE9-1154-4B79-BEAD-624D967012C7}"/>
    <cellStyle name="Anteckning 12 2 3_121231-130331" xfId="15786" xr:uid="{96006B9A-D853-4F97-A612-110D78958467}"/>
    <cellStyle name="Anteckning 12 2 4" xfId="15787" xr:uid="{84FE1BAD-109B-487E-B500-90402D24A21C}"/>
    <cellStyle name="Anteckning 12 2 4 2" xfId="15788" xr:uid="{D3DD533C-28E4-4823-A686-E0DFFBBDD399}"/>
    <cellStyle name="Anteckning 12 2 4 2 2" xfId="15789" xr:uid="{6E306E55-2C39-44C2-953F-9DB6829CE2F3}"/>
    <cellStyle name="Anteckning 12 2 4 2 2 2" xfId="15790" xr:uid="{AC5CAD86-6688-4A86-B707-417EEBC7FFA0}"/>
    <cellStyle name="Anteckning 12 2 4 2 2_121231-130331" xfId="15791" xr:uid="{8E8CE14B-C476-417A-ACCF-CE269EC2CFAE}"/>
    <cellStyle name="Anteckning 12 2 4 2 3" xfId="15792" xr:uid="{B40E95A9-3DA0-412F-9E62-C7AE7F8A36D2}"/>
    <cellStyle name="Anteckning 12 2 4 2 4" xfId="32462" xr:uid="{EB8DE798-E13E-4C17-AE62-34B050718DBC}"/>
    <cellStyle name="Anteckning 12 2 4 2_121231-130331" xfId="15793" xr:uid="{5E4E1C65-D718-4998-A741-F0C3ED4981C0}"/>
    <cellStyle name="Anteckning 12 2 4 3" xfId="15794" xr:uid="{C2E68CD6-0B94-47FD-946B-B3F0265FF427}"/>
    <cellStyle name="Anteckning 12 2 4 3 2" xfId="15795" xr:uid="{0B68A1D4-B336-4852-AA86-0E813AEA0B5D}"/>
    <cellStyle name="Anteckning 12 2 4 3_121231-130331" xfId="15796" xr:uid="{7A5B3155-188F-42B3-8856-80E5F06AC9A5}"/>
    <cellStyle name="Anteckning 12 2 4 4" xfId="15797" xr:uid="{584C7149-6BE8-4955-8F75-A83415C08CE2}"/>
    <cellStyle name="Anteckning 12 2 4 5" xfId="15798" xr:uid="{B36AC610-1C3A-47AC-A471-76BE0154C67D}"/>
    <cellStyle name="Anteckning 12 2 4 6" xfId="32463" xr:uid="{AD119AB6-7E99-4E71-B095-4F8619713F22}"/>
    <cellStyle name="Anteckning 12 2 4 7" xfId="35335" xr:uid="{2768A885-7D2F-49FB-B1C5-6D7AB5ED73BD}"/>
    <cellStyle name="Anteckning 12 2 4 8" xfId="39334" xr:uid="{46FBAB79-4105-4AEB-A273-55293BC023D9}"/>
    <cellStyle name="Anteckning 12 2 4_121231-130331" xfId="15799" xr:uid="{E24A03E4-24D5-4659-815F-DDCC14336E7C}"/>
    <cellStyle name="Anteckning 12 2 5" xfId="15800" xr:uid="{02447768-06E6-4EBE-8025-61DD46614577}"/>
    <cellStyle name="Anteckning 12 2 5 2" xfId="15801" xr:uid="{31E20472-D858-47E7-AC21-5648F2788884}"/>
    <cellStyle name="Anteckning 12 2 5 2 2" xfId="15802" xr:uid="{C3EB801F-941C-4854-B95B-6412B62CBB4B}"/>
    <cellStyle name="Anteckning 12 2 5 2 3" xfId="32464" xr:uid="{EEFE469F-6064-4463-9A66-2198282178E5}"/>
    <cellStyle name="Anteckning 12 2 5 2_121231-130331" xfId="15803" xr:uid="{2AFAB89B-F97F-45AD-BB90-A5F733CACB0D}"/>
    <cellStyle name="Anteckning 12 2 5 3" xfId="15804" xr:uid="{4D2948B9-8460-44CE-9F42-B2A19CF61D51}"/>
    <cellStyle name="Anteckning 12 2 5 3 2" xfId="15805" xr:uid="{A55EFECE-C186-4F8A-BC9C-F55A8624623C}"/>
    <cellStyle name="Anteckning 12 2 5 3_121231-130331" xfId="15806" xr:uid="{4B2162E0-B08F-4F87-A0B9-C81B098E9493}"/>
    <cellStyle name="Anteckning 12 2 5 4" xfId="15807" xr:uid="{840A7C47-10E4-452E-A184-6365A4174257}"/>
    <cellStyle name="Anteckning 12 2 5 5" xfId="15808" xr:uid="{C9F306D7-DD9D-4DED-9832-990D3584EDF8}"/>
    <cellStyle name="Anteckning 12 2 5 6" xfId="32465" xr:uid="{0D25CE3C-B2C2-455A-84BF-3BDE4D32D45F}"/>
    <cellStyle name="Anteckning 12 2 5 7" xfId="35336" xr:uid="{B9ABC6BE-020C-456F-824F-EC618AE1CCB6}"/>
    <cellStyle name="Anteckning 12 2 5 8" xfId="39333" xr:uid="{7166B69D-E4DE-42D3-8336-E2F3A0EC4F6E}"/>
    <cellStyle name="Anteckning 12 2 5_121231-130331" xfId="15809" xr:uid="{5B8194C8-F0C6-40ED-BF3F-2F5CF3681AA5}"/>
    <cellStyle name="Anteckning 12 2 6" xfId="15810" xr:uid="{45FAE8D4-87B2-4254-A93D-E5767B1AB9A3}"/>
    <cellStyle name="Anteckning 12 2 6 2" xfId="15811" xr:uid="{040F3024-6F4D-4923-A265-6D7836A9F73E}"/>
    <cellStyle name="Anteckning 12 2 6 2 2" xfId="15812" xr:uid="{420BCF1B-C531-4084-8328-CC1DD3B91837}"/>
    <cellStyle name="Anteckning 12 2 6 2_121231-130331" xfId="15813" xr:uid="{C2FC23A2-4F41-4373-9E67-0590B4D4857A}"/>
    <cellStyle name="Anteckning 12 2 6 3" xfId="15814" xr:uid="{D05A5902-E7E6-47BA-9496-712E358A2D38}"/>
    <cellStyle name="Anteckning 12 2 6 4" xfId="32466" xr:uid="{83C12782-8A96-497E-A1AB-32241A093645}"/>
    <cellStyle name="Anteckning 12 2 6_121231-130331" xfId="15815" xr:uid="{8F535D59-E0F3-471A-951E-EF23393DC299}"/>
    <cellStyle name="Anteckning 12 2 7" xfId="15816" xr:uid="{EA11CA76-6C8A-43EE-B632-41B35DE0AD12}"/>
    <cellStyle name="Anteckning 12 2 7 2" xfId="15817" xr:uid="{D72853F5-BAFB-46F3-B687-A1DAEB4208AC}"/>
    <cellStyle name="Anteckning 12 2 7_121231-130331" xfId="15818" xr:uid="{29A0C20F-C93F-4A64-8145-1B689453CA63}"/>
    <cellStyle name="Anteckning 12 2 8" xfId="15819" xr:uid="{9757C9C9-D3DE-48CF-80D6-D7CE5183151F}"/>
    <cellStyle name="Anteckning 12 2 9" xfId="15820" xr:uid="{B9CCD9E0-AA15-4258-A927-F5DA47AB9393}"/>
    <cellStyle name="Anteckning 12 2_121231-130331" xfId="15821" xr:uid="{B98560B3-A1D9-48D0-A3D0-B6F287D247F0}"/>
    <cellStyle name="Anteckning 12 3" xfId="15822" xr:uid="{1DA64699-6202-4B92-A638-D4332F929E19}"/>
    <cellStyle name="Anteckning 12 3 10" xfId="32467" xr:uid="{238F6CD0-8250-4973-B2F7-CB9F267DA66E}"/>
    <cellStyle name="Anteckning 12 3 11" xfId="35337" xr:uid="{79BE9B0E-585C-482B-9872-497AC83C8958}"/>
    <cellStyle name="Anteckning 12 3 2" xfId="15823" xr:uid="{FEF7808E-DAD2-4BAA-8DB3-3CA7D2CEC9F3}"/>
    <cellStyle name="Anteckning 12 3 2 2" xfId="15824" xr:uid="{D6EC609B-B827-406E-80B9-9D53116E4A8D}"/>
    <cellStyle name="Anteckning 12 3 2 2 2" xfId="15825" xr:uid="{3793A31E-FD83-459C-B5A6-B561436596C9}"/>
    <cellStyle name="Anteckning 12 3 2 2 2 2" xfId="15826" xr:uid="{306CFA04-05DC-456C-A641-17E01BAA73C3}"/>
    <cellStyle name="Anteckning 12 3 2 2 2_121231-130331" xfId="15827" xr:uid="{4D655F38-46FD-4968-BD44-C830C55FA119}"/>
    <cellStyle name="Anteckning 12 3 2 2 3" xfId="15828" xr:uid="{9BE8CB11-7BDE-4CD1-86C4-7746E58840DD}"/>
    <cellStyle name="Anteckning 12 3 2 2 4" xfId="32468" xr:uid="{C4F47761-9BB5-41BA-8F28-B5A07925E80E}"/>
    <cellStyle name="Anteckning 12 3 2 2_121231-130331" xfId="15829" xr:uid="{4E8C2A86-B525-4DFA-9AA7-29641B7BC93C}"/>
    <cellStyle name="Anteckning 12 3 2 3" xfId="15830" xr:uid="{E3332F9F-B664-49FF-82CB-336745880B54}"/>
    <cellStyle name="Anteckning 12 3 2 3 2" xfId="15831" xr:uid="{AF2EFB3B-A20B-434C-AB7D-6F0D51B88A1E}"/>
    <cellStyle name="Anteckning 12 3 2 3_121231-130331" xfId="15832" xr:uid="{5A630A5C-97BE-4228-8859-7AB64835DE15}"/>
    <cellStyle name="Anteckning 12 3 2 4" xfId="15833" xr:uid="{D267774C-F0E9-459D-8114-C79165E9FAAD}"/>
    <cellStyle name="Anteckning 12 3 2 5" xfId="15834" xr:uid="{6987EE5E-7E11-488B-83DB-0959EFDCA68C}"/>
    <cellStyle name="Anteckning 12 3 2 6" xfId="32469" xr:uid="{8C22C26C-7F1B-4670-947A-F47AE5E7B5B3}"/>
    <cellStyle name="Anteckning 12 3 2 7" xfId="35338" xr:uid="{60853F33-A987-4292-A5E4-84AA7EEBE833}"/>
    <cellStyle name="Anteckning 12 3 2 8" xfId="39332" xr:uid="{D98C2566-541A-4EC4-804A-BAD623D086AE}"/>
    <cellStyle name="Anteckning 12 3 2_121231-130331" xfId="15835" xr:uid="{D8C769BE-8A29-45DA-9FCA-72A2FC8B5917}"/>
    <cellStyle name="Anteckning 12 3 3" xfId="15836" xr:uid="{73808658-73B8-4E9A-8B32-F03DA7A72CAB}"/>
    <cellStyle name="Anteckning 12 3 3 2" xfId="15837" xr:uid="{7A91CC20-A927-41CA-A8F0-84FEE83894A7}"/>
    <cellStyle name="Anteckning 12 3 3 2 2" xfId="15838" xr:uid="{C6843184-DBB6-4779-96B8-8EAE9F9FEE9C}"/>
    <cellStyle name="Anteckning 12 3 3 2 2 2" xfId="15839" xr:uid="{0703D829-363A-4E13-A646-3EB8985CB38B}"/>
    <cellStyle name="Anteckning 12 3 3 2 2_121231-130331" xfId="15840" xr:uid="{EAA121AC-F102-4C96-91F1-DC45224E23AB}"/>
    <cellStyle name="Anteckning 12 3 3 2 3" xfId="15841" xr:uid="{1EFA005F-496D-4935-8C96-F0B6DC62A4E1}"/>
    <cellStyle name="Anteckning 12 3 3 2 4" xfId="32470" xr:uid="{20A43C76-1930-4BC1-AA6B-EBA4A6197ACE}"/>
    <cellStyle name="Anteckning 12 3 3 2_121231-130331" xfId="15842" xr:uid="{A1A39450-AFF0-40E8-8FA1-9D919F1910E6}"/>
    <cellStyle name="Anteckning 12 3 3 3" xfId="15843" xr:uid="{60DF56A7-A6CD-48F7-8E24-53977CB87331}"/>
    <cellStyle name="Anteckning 12 3 3 3 2" xfId="15844" xr:uid="{26CF8055-1B68-47C0-BA7C-CBD63560D9B1}"/>
    <cellStyle name="Anteckning 12 3 3 3_121231-130331" xfId="15845" xr:uid="{8EFDE8D6-EE2F-4E9E-9FAD-9D59763C427D}"/>
    <cellStyle name="Anteckning 12 3 3 4" xfId="15846" xr:uid="{4CBADE49-81D0-4CA2-9156-4358CD2503A8}"/>
    <cellStyle name="Anteckning 12 3 3 5" xfId="15847" xr:uid="{C900BC3F-9A82-4221-B240-DFDE93F3B496}"/>
    <cellStyle name="Anteckning 12 3 3 6" xfId="32471" xr:uid="{571ADCA7-27E7-4FD6-8CF5-9D25FCDD107E}"/>
    <cellStyle name="Anteckning 12 3 3 7" xfId="35339" xr:uid="{E0EC1DA0-C8DC-448D-8988-F64015003250}"/>
    <cellStyle name="Anteckning 12 3 3 8" xfId="39331" xr:uid="{490819F1-3FEA-4DEB-9A7A-B62F8CDF1D1A}"/>
    <cellStyle name="Anteckning 12 3 3_121231-130331" xfId="15848" xr:uid="{7DA28B3E-E6D6-4C63-9DFD-093EAAB4B317}"/>
    <cellStyle name="Anteckning 12 3 4" xfId="15849" xr:uid="{1C9EA936-61EA-4780-8D01-BB875765172C}"/>
    <cellStyle name="Anteckning 12 3 4 2" xfId="15850" xr:uid="{F6E7DC40-2DB9-43B3-AF5D-EC6067058C61}"/>
    <cellStyle name="Anteckning 12 3 4 2 2" xfId="15851" xr:uid="{B0248066-F90C-48F9-9E89-0F4EFD5AFFEC}"/>
    <cellStyle name="Anteckning 12 3 4 2 2 2" xfId="15852" xr:uid="{D4B603DB-17D4-410C-8D9F-95337D0A6793}"/>
    <cellStyle name="Anteckning 12 3 4 2 2_121231-130331" xfId="15853" xr:uid="{242BBAB8-4005-4F8E-A7FD-964631D0D7B7}"/>
    <cellStyle name="Anteckning 12 3 4 2 3" xfId="15854" xr:uid="{61893EDE-C70A-49A0-AD53-6A277908FA85}"/>
    <cellStyle name="Anteckning 12 3 4 2 4" xfId="32472" xr:uid="{F7F414AE-65F4-4B12-91B1-BD7B99A03F3E}"/>
    <cellStyle name="Anteckning 12 3 4 2_121231-130331" xfId="15855" xr:uid="{2E2ECC65-3780-426C-A146-3B1E03560E72}"/>
    <cellStyle name="Anteckning 12 3 4 3" xfId="15856" xr:uid="{1E0E4DE6-D767-422E-A88F-381DF651FEEF}"/>
    <cellStyle name="Anteckning 12 3 4 3 2" xfId="15857" xr:uid="{AA0A7C97-4810-4809-960F-282CB75BA235}"/>
    <cellStyle name="Anteckning 12 3 4 3_121231-130331" xfId="15858" xr:uid="{5A7CCD91-C2B0-48A3-B272-3D5C4DAF286C}"/>
    <cellStyle name="Anteckning 12 3 4 4" xfId="15859" xr:uid="{1F5AD020-B308-4059-AC82-204A1B0FFE6C}"/>
    <cellStyle name="Anteckning 12 3 4 5" xfId="15860" xr:uid="{FC7E4840-4E89-4A14-9747-BFDC961B702B}"/>
    <cellStyle name="Anteckning 12 3 4 6" xfId="32473" xr:uid="{30F5FA19-8988-48DC-A2B3-C1F4B48DF521}"/>
    <cellStyle name="Anteckning 12 3 4 7" xfId="35340" xr:uid="{4AA0CECB-E6B1-4C7C-AFAD-54429C36A9A7}"/>
    <cellStyle name="Anteckning 12 3 4 8" xfId="39330" xr:uid="{832D6E38-811A-4412-B9DE-E1C370B33E19}"/>
    <cellStyle name="Anteckning 12 3 4_121231-130331" xfId="15861" xr:uid="{A094CFA9-8B47-43A5-8387-93D7220B6601}"/>
    <cellStyle name="Anteckning 12 3 5" xfId="15862" xr:uid="{7FD793FD-BDE2-4737-8606-6C79FA4C65BC}"/>
    <cellStyle name="Anteckning 12 3 5 2" xfId="15863" xr:uid="{6B092062-F317-4CA7-A4D6-DA8DCA48839F}"/>
    <cellStyle name="Anteckning 12 3 5 2 2" xfId="15864" xr:uid="{EB385C99-E7B0-450A-909B-7D8766BD5B76}"/>
    <cellStyle name="Anteckning 12 3 5 2 3" xfId="32474" xr:uid="{078D988B-DC61-4DEC-A0BE-50759B166AA6}"/>
    <cellStyle name="Anteckning 12 3 5 2_121231-130331" xfId="15865" xr:uid="{0A8721AF-7C56-49F3-BD67-8E4A65D5D664}"/>
    <cellStyle name="Anteckning 12 3 5 3" xfId="15866" xr:uid="{E8AA1DD2-63EF-4A40-8E0E-D129F5B5E444}"/>
    <cellStyle name="Anteckning 12 3 5 3 2" xfId="15867" xr:uid="{E5F9C4CB-FFE6-4CB6-BD30-01133EBD4F90}"/>
    <cellStyle name="Anteckning 12 3 5 3_121231-130331" xfId="15868" xr:uid="{00FEE47F-2363-44E6-A81A-DE404BFD3ADC}"/>
    <cellStyle name="Anteckning 12 3 5 4" xfId="15869" xr:uid="{EBB198F2-057A-4171-9357-0A9A698C9A6D}"/>
    <cellStyle name="Anteckning 12 3 5 5" xfId="15870" xr:uid="{FEB2A815-50D5-4102-A21E-CFBC2B5ED4E3}"/>
    <cellStyle name="Anteckning 12 3 5 6" xfId="32475" xr:uid="{A5E89D11-3438-4BC1-9A08-6D61569ECB31}"/>
    <cellStyle name="Anteckning 12 3 5 7" xfId="35341" xr:uid="{D26CCDEB-30F6-4CCA-925E-58E24A3D32BC}"/>
    <cellStyle name="Anteckning 12 3 5 8" xfId="39329" xr:uid="{1D5B23E3-86DE-41AB-B67E-5B77442809CB}"/>
    <cellStyle name="Anteckning 12 3 5_121231-130331" xfId="15871" xr:uid="{7148F135-1C45-44B7-A145-955F8D6EF90C}"/>
    <cellStyle name="Anteckning 12 3 6" xfId="15872" xr:uid="{3F3FF02A-5424-40C9-B8DD-3119ABB65B2F}"/>
    <cellStyle name="Anteckning 12 3 6 2" xfId="15873" xr:uid="{32806535-B405-47B5-BA9C-0B6BFE9E0821}"/>
    <cellStyle name="Anteckning 12 3 6 2 2" xfId="15874" xr:uid="{3054FA63-3362-4822-AD66-F5BA3C51A297}"/>
    <cellStyle name="Anteckning 12 3 6 2_121231-130331" xfId="15875" xr:uid="{8D523E66-D62B-4696-A142-9F5E8BCAB7AB}"/>
    <cellStyle name="Anteckning 12 3 6 3" xfId="15876" xr:uid="{41519BCF-0121-4FFC-AA5F-3CF2BF05FF7A}"/>
    <cellStyle name="Anteckning 12 3 6 4" xfId="32476" xr:uid="{71A30924-7B10-45ED-8DA3-DCBE6B7C379B}"/>
    <cellStyle name="Anteckning 12 3 6_121231-130331" xfId="15877" xr:uid="{42090564-C7BF-4CD1-A05D-D0A0EEF4B5B3}"/>
    <cellStyle name="Anteckning 12 3 7" xfId="15878" xr:uid="{836DD124-1F88-4E40-9E0F-0834B749B90D}"/>
    <cellStyle name="Anteckning 12 3 7 2" xfId="15879" xr:uid="{2E2BBB43-0702-493E-A1EB-4360DD438DCA}"/>
    <cellStyle name="Anteckning 12 3 7_121231-130331" xfId="15880" xr:uid="{929D1989-25F4-4292-84A0-FAB3F06BC3FE}"/>
    <cellStyle name="Anteckning 12 3 8" xfId="15881" xr:uid="{AFA9F3AA-9521-4E87-AA19-231D36DAC141}"/>
    <cellStyle name="Anteckning 12 3 9" xfId="15882" xr:uid="{C8BCFA71-14C6-47FA-912F-D3A3B9347789}"/>
    <cellStyle name="Anteckning 12 3_121231-130331" xfId="15883" xr:uid="{4AD4227F-F19D-488A-8F11-F5AEAE1E3F90}"/>
    <cellStyle name="Anteckning 12 4" xfId="15884" xr:uid="{0CE91146-7870-40E5-9C1A-DCCBF33CAE59}"/>
    <cellStyle name="Anteckning 12 4 10" xfId="32477" xr:uid="{D52982EF-DE76-4C9C-8CD1-B8DFED40EDA7}"/>
    <cellStyle name="Anteckning 12 4 11" xfId="35342" xr:uid="{0F74B8C0-E69A-4918-9084-863C0FDFDB48}"/>
    <cellStyle name="Anteckning 12 4 2" xfId="15885" xr:uid="{78D9754D-4606-4CB6-B8B0-FB30F2DACBF8}"/>
    <cellStyle name="Anteckning 12 4 2 2" xfId="15886" xr:uid="{89CE8EA8-4CDF-47BE-99FA-23501140C6BD}"/>
    <cellStyle name="Anteckning 12 4 2 2 2" xfId="15887" xr:uid="{5751BA3E-1B08-4155-BAEB-ED6B29E294A6}"/>
    <cellStyle name="Anteckning 12 4 2 2 2 2" xfId="15888" xr:uid="{8ECC26D6-6629-46DC-B33D-024234C8B39B}"/>
    <cellStyle name="Anteckning 12 4 2 2 2_121231-130331" xfId="15889" xr:uid="{0B690946-8C05-4FBC-9C21-8EC522B94FA9}"/>
    <cellStyle name="Anteckning 12 4 2 2 3" xfId="15890" xr:uid="{93941557-2EBB-4ED3-BA02-CC08745E7C61}"/>
    <cellStyle name="Anteckning 12 4 2 2 4" xfId="32478" xr:uid="{D703AAE5-DD8E-495A-83AB-DDDCB0A2BFB4}"/>
    <cellStyle name="Anteckning 12 4 2 2_121231-130331" xfId="15891" xr:uid="{BBDB945C-E5FE-4598-9F7F-0A84F5ECEC71}"/>
    <cellStyle name="Anteckning 12 4 2 3" xfId="15892" xr:uid="{68A03233-9FDE-4909-96D8-A94C01BE1493}"/>
    <cellStyle name="Anteckning 12 4 2 3 2" xfId="15893" xr:uid="{DFA4A1B6-CBD9-4783-9938-C86432D26975}"/>
    <cellStyle name="Anteckning 12 4 2 3_121231-130331" xfId="15894" xr:uid="{13052100-1A25-402C-B3AE-9A0B9DCF6DBF}"/>
    <cellStyle name="Anteckning 12 4 2 4" xfId="15895" xr:uid="{7F45A5B3-B3A4-476B-AA59-884A411510A5}"/>
    <cellStyle name="Anteckning 12 4 2 5" xfId="15896" xr:uid="{A9E4699A-75CE-4277-88FE-3CAB67CDC4B3}"/>
    <cellStyle name="Anteckning 12 4 2 6" xfId="32479" xr:uid="{8E0F0876-87B2-4725-964D-E06489572657}"/>
    <cellStyle name="Anteckning 12 4 2 7" xfId="35343" xr:uid="{732F824D-0737-46B7-8B01-F7091184BCC4}"/>
    <cellStyle name="Anteckning 12 4 2 8" xfId="39328" xr:uid="{81E6B457-6991-45B1-B345-8395F2602EA1}"/>
    <cellStyle name="Anteckning 12 4 2_121231-130331" xfId="15897" xr:uid="{98161BC6-A4BC-4205-AA8F-AC95360F508B}"/>
    <cellStyle name="Anteckning 12 4 3" xfId="15898" xr:uid="{AA8AB91B-47EC-4C5E-8C26-ACF8B640C153}"/>
    <cellStyle name="Anteckning 12 4 3 2" xfId="15899" xr:uid="{D7761731-A868-4715-9975-E3D4BD707135}"/>
    <cellStyle name="Anteckning 12 4 3 2 2" xfId="15900" xr:uid="{9298CCA0-2A66-4837-AF23-4AA04F92D67D}"/>
    <cellStyle name="Anteckning 12 4 3 2 2 2" xfId="15901" xr:uid="{6DCD8093-DE56-4AB2-83FC-225397284E65}"/>
    <cellStyle name="Anteckning 12 4 3 2 2_121231-130331" xfId="15902" xr:uid="{E473AA96-5108-435E-B954-4CE2DD8D7302}"/>
    <cellStyle name="Anteckning 12 4 3 2 3" xfId="15903" xr:uid="{20385756-F390-4F90-A153-298C20BA6180}"/>
    <cellStyle name="Anteckning 12 4 3 2 4" xfId="32480" xr:uid="{218BAE7C-C082-449F-9FC4-5A2F222CB942}"/>
    <cellStyle name="Anteckning 12 4 3 2_121231-130331" xfId="15904" xr:uid="{AB4AB163-2FC1-4990-8546-0C53FEBBE8AA}"/>
    <cellStyle name="Anteckning 12 4 3 3" xfId="15905" xr:uid="{AE3DAA50-F3FB-4599-9AFC-6A7EBDBB9C26}"/>
    <cellStyle name="Anteckning 12 4 3 3 2" xfId="15906" xr:uid="{CC4F5D75-E1EC-4CDC-8ADA-5858B53114AB}"/>
    <cellStyle name="Anteckning 12 4 3 3_121231-130331" xfId="15907" xr:uid="{01F2DB5C-04B3-4360-B52E-C982058A95D9}"/>
    <cellStyle name="Anteckning 12 4 3 4" xfId="15908" xr:uid="{CA0A7A7D-E034-4D99-90A3-AFCA316592EE}"/>
    <cellStyle name="Anteckning 12 4 3 5" xfId="15909" xr:uid="{36900D77-5599-48BA-A70F-D0D030BF30F8}"/>
    <cellStyle name="Anteckning 12 4 3 6" xfId="32481" xr:uid="{90819E3E-CA0C-468F-AB1B-85EAFEF713F7}"/>
    <cellStyle name="Anteckning 12 4 3 7" xfId="35344" xr:uid="{31703BC0-BAFD-4B1E-85D2-91E6D4C0191F}"/>
    <cellStyle name="Anteckning 12 4 3 8" xfId="39327" xr:uid="{3F05E87F-6327-4199-9AAA-9BF305BE68F9}"/>
    <cellStyle name="Anteckning 12 4 3_121231-130331" xfId="15910" xr:uid="{2937F75C-0B5B-4515-98DF-1FAF55F7B3D5}"/>
    <cellStyle name="Anteckning 12 4 4" xfId="15911" xr:uid="{30329C81-1FAE-400B-BD23-D174D2024DED}"/>
    <cellStyle name="Anteckning 12 4 4 2" xfId="15912" xr:uid="{C476AD36-B69A-4D7D-A961-51EBD038223D}"/>
    <cellStyle name="Anteckning 12 4 4 2 2" xfId="15913" xr:uid="{4040138C-2DFE-4BA7-B5CA-0D24A62C57D9}"/>
    <cellStyle name="Anteckning 12 4 4 2 2 2" xfId="15914" xr:uid="{68AD02B8-71C2-49AA-966F-120E3F6A8043}"/>
    <cellStyle name="Anteckning 12 4 4 2 2_121231-130331" xfId="15915" xr:uid="{51CBE0CA-66E7-4693-93D2-9D01950C020D}"/>
    <cellStyle name="Anteckning 12 4 4 2 3" xfId="15916" xr:uid="{FE2BC73F-A91F-44B0-B762-C6EAE4FED393}"/>
    <cellStyle name="Anteckning 12 4 4 2 4" xfId="32482" xr:uid="{BD500661-8C48-4521-AC42-2B516BCDA95E}"/>
    <cellStyle name="Anteckning 12 4 4 2_121231-130331" xfId="15917" xr:uid="{3225E4C7-CD02-4F0B-A2AC-3618C3FF7C8C}"/>
    <cellStyle name="Anteckning 12 4 4 3" xfId="15918" xr:uid="{6AC8398C-1BC2-4ACB-8F8D-96F4A4F2D9B5}"/>
    <cellStyle name="Anteckning 12 4 4 3 2" xfId="15919" xr:uid="{6CCBE245-0B4A-4CBE-91D9-433ABE3DA358}"/>
    <cellStyle name="Anteckning 12 4 4 3_121231-130331" xfId="15920" xr:uid="{FD05A473-DC52-4A34-A349-87B8CC40EC86}"/>
    <cellStyle name="Anteckning 12 4 4 4" xfId="15921" xr:uid="{1386BED2-CD67-4613-A35E-94B76C3C1905}"/>
    <cellStyle name="Anteckning 12 4 4 5" xfId="15922" xr:uid="{E27C306B-C224-4AB2-B230-25121D70C097}"/>
    <cellStyle name="Anteckning 12 4 4 6" xfId="32483" xr:uid="{CEB52250-7F65-4E38-BEFE-ACE19DE6A8FC}"/>
    <cellStyle name="Anteckning 12 4 4 7" xfId="35345" xr:uid="{E9EA8D12-AB1B-40A8-9446-531FBE72FE64}"/>
    <cellStyle name="Anteckning 12 4 4 8" xfId="39326" xr:uid="{BBB35082-22EF-4AD9-B9A2-C0853F419616}"/>
    <cellStyle name="Anteckning 12 4 4_121231-130331" xfId="15923" xr:uid="{BD905ECC-4301-47BC-BCA3-22BC525C9BB4}"/>
    <cellStyle name="Anteckning 12 4 5" xfId="15924" xr:uid="{27461236-FE01-45C0-823F-51718C011AEE}"/>
    <cellStyle name="Anteckning 12 4 5 2" xfId="15925" xr:uid="{8257E906-37E6-4FC7-8E3D-A94AF1D7A185}"/>
    <cellStyle name="Anteckning 12 4 5 2 2" xfId="15926" xr:uid="{75ED47DF-7924-40F1-BC12-31B4C49DE3E9}"/>
    <cellStyle name="Anteckning 12 4 5 2 3" xfId="32484" xr:uid="{727443CF-B4EF-49F7-A944-73638CC268F1}"/>
    <cellStyle name="Anteckning 12 4 5 2_121231-130331" xfId="15927" xr:uid="{E71A0B9B-3AAB-4A1A-A632-088252A31892}"/>
    <cellStyle name="Anteckning 12 4 5 3" xfId="15928" xr:uid="{0F7AD633-FB4C-4B29-9370-A0F566B97152}"/>
    <cellStyle name="Anteckning 12 4 5 3 2" xfId="15929" xr:uid="{A63A0F61-4B96-47C9-BBB9-AC195CF25DB0}"/>
    <cellStyle name="Anteckning 12 4 5 3_121231-130331" xfId="15930" xr:uid="{6A8A9AA0-FB3A-4883-9EF5-384B495D6E25}"/>
    <cellStyle name="Anteckning 12 4 5 4" xfId="15931" xr:uid="{AC4F0DCC-DB0F-4CE0-9438-6B03DC0D12C7}"/>
    <cellStyle name="Anteckning 12 4 5 5" xfId="15932" xr:uid="{67B7E2B6-24EA-4978-AD93-E5775BDB31DD}"/>
    <cellStyle name="Anteckning 12 4 5 6" xfId="32485" xr:uid="{0E54DF36-43C5-4198-A52A-5ACF69EF557E}"/>
    <cellStyle name="Anteckning 12 4 5 7" xfId="35346" xr:uid="{BDB7B0BA-4CF0-4F29-A40E-962C22A96479}"/>
    <cellStyle name="Anteckning 12 4 5 8" xfId="39325" xr:uid="{07AF98FB-FF2D-4282-A065-08B16319A7A4}"/>
    <cellStyle name="Anteckning 12 4 5_121231-130331" xfId="15933" xr:uid="{80478F6C-5DBB-4D0E-B44B-40EE40C52027}"/>
    <cellStyle name="Anteckning 12 4 6" xfId="15934" xr:uid="{73412763-F58E-457E-BD95-6D211604F173}"/>
    <cellStyle name="Anteckning 12 4 6 2" xfId="15935" xr:uid="{FF934266-AAE9-4872-BEF8-B8BB26B34B7E}"/>
    <cellStyle name="Anteckning 12 4 6 2 2" xfId="15936" xr:uid="{5236B259-D611-42F5-82E9-DCF42ED634D9}"/>
    <cellStyle name="Anteckning 12 4 6 2_121231-130331" xfId="15937" xr:uid="{781CDBD9-907D-4A73-AB97-9C3228404BCB}"/>
    <cellStyle name="Anteckning 12 4 6 3" xfId="15938" xr:uid="{FEDEDA4D-DBAF-4659-9F25-EC92491089D0}"/>
    <cellStyle name="Anteckning 12 4 6 4" xfId="32486" xr:uid="{E6BDDF34-C963-4285-B71E-AD7F1DE9BFB7}"/>
    <cellStyle name="Anteckning 12 4 6_121231-130331" xfId="15939" xr:uid="{C5DD3ADF-0C9A-471E-81A9-6C8CC29E6741}"/>
    <cellStyle name="Anteckning 12 4 7" xfId="15940" xr:uid="{4ABC8C9D-463E-44D2-A3EB-DD0138297488}"/>
    <cellStyle name="Anteckning 12 4 7 2" xfId="15941" xr:uid="{4F23BB03-CBD2-4F12-A89E-6A3070B0ECD7}"/>
    <cellStyle name="Anteckning 12 4 7_121231-130331" xfId="15942" xr:uid="{9A7647CC-43E2-4530-A629-B5C2A1C76B7E}"/>
    <cellStyle name="Anteckning 12 4 8" xfId="15943" xr:uid="{F1AC0FD8-EABA-4034-9DEF-3645BF791EE3}"/>
    <cellStyle name="Anteckning 12 4 9" xfId="15944" xr:uid="{F508BBB2-E9CD-4238-AFC4-1E30D1C7DEC1}"/>
    <cellStyle name="Anteckning 12 4_121231-130331" xfId="15945" xr:uid="{96E32E19-C063-422C-A583-2E98FF55CF6A}"/>
    <cellStyle name="Anteckning 12 5" xfId="15946" xr:uid="{322285CA-EABA-48C3-BAF0-4C6CC5234360}"/>
    <cellStyle name="Anteckning 12 5 2" xfId="15947" xr:uid="{03BEE6C9-D40F-4A01-A7B3-3601575775D6}"/>
    <cellStyle name="Anteckning 12 5 2 2" xfId="15948" xr:uid="{76B31F8E-7396-4EB7-B762-5376DE2323C9}"/>
    <cellStyle name="Anteckning 12 5 2 2 2" xfId="15949" xr:uid="{06DDC741-19E7-4C08-B90F-2D77F05B1F2E}"/>
    <cellStyle name="Anteckning 12 5 2 2 3" xfId="32487" xr:uid="{52EF18D1-56FA-41A4-BEDA-5CE639F3E2C5}"/>
    <cellStyle name="Anteckning 12 5 2 2_121231-130331" xfId="15950" xr:uid="{1C8BD0BD-993A-418E-AEC5-DB1D134829F7}"/>
    <cellStyle name="Anteckning 12 5 2 3" xfId="15951" xr:uid="{69E2B79B-12D9-4063-A605-12BE5EFDFA94}"/>
    <cellStyle name="Anteckning 12 5 2 3 2" xfId="15952" xr:uid="{6CF7C16A-C220-48DB-A6CC-C60546A36782}"/>
    <cellStyle name="Anteckning 12 5 2 3_121231-130331" xfId="15953" xr:uid="{32905CD3-4E50-4B2F-80F1-65A7F9A46BA8}"/>
    <cellStyle name="Anteckning 12 5 2 4" xfId="15954" xr:uid="{7E78E216-DE74-4009-B051-29025CF83B50}"/>
    <cellStyle name="Anteckning 12 5 2 5" xfId="15955" xr:uid="{65FD958C-813E-4C8C-BDAB-CFAA2237CC34}"/>
    <cellStyle name="Anteckning 12 5 2 6" xfId="32488" xr:uid="{76C30BA0-26F5-4049-8C6A-87E85D9B203D}"/>
    <cellStyle name="Anteckning 12 5 2 7" xfId="35348" xr:uid="{9DD8C84D-9B7F-43CF-B652-3536E115CCC6}"/>
    <cellStyle name="Anteckning 12 5 2 8" xfId="39323" xr:uid="{1BBEB65E-DCE4-48FD-991F-D0BC739A5C8A}"/>
    <cellStyle name="Anteckning 12 5 2_121231-130331" xfId="15956" xr:uid="{77CECAD7-3078-429B-B266-7ED2BE291DA4}"/>
    <cellStyle name="Anteckning 12 5 3" xfId="15957" xr:uid="{D7DACFA9-BE5E-44C5-BE8F-5D541588CA9D}"/>
    <cellStyle name="Anteckning 12 5 3 2" xfId="15958" xr:uid="{67C59BF2-8646-441E-9703-9DE400A76DC0}"/>
    <cellStyle name="Anteckning 12 5 3 2 2" xfId="15959" xr:uid="{D0A20626-C746-4829-8D34-169696F1DFC0}"/>
    <cellStyle name="Anteckning 12 5 3 2_121231-130331" xfId="15960" xr:uid="{270AEE64-DCC7-4618-A4AA-EE9EC81E73B8}"/>
    <cellStyle name="Anteckning 12 5 3 3" xfId="15961" xr:uid="{741851DE-06DE-4708-BC80-E2610BE6744F}"/>
    <cellStyle name="Anteckning 12 5 3 4" xfId="32489" xr:uid="{5CBFC5E0-8505-4863-A83B-272CB1066DC3}"/>
    <cellStyle name="Anteckning 12 5 3_121231-130331" xfId="15962" xr:uid="{C1CA4B28-419E-48A0-8450-6E05071CA209}"/>
    <cellStyle name="Anteckning 12 5 4" xfId="15963" xr:uid="{DFF88B71-35F3-4FCB-B164-6B55A5CD2F3C}"/>
    <cellStyle name="Anteckning 12 5 4 2" xfId="15964" xr:uid="{76FF496B-EBAF-40A3-A2B0-087051E13013}"/>
    <cellStyle name="Anteckning 12 5 4_121231-130331" xfId="15965" xr:uid="{FBCABB4D-9BB4-406E-9693-EA9C13B7DDBA}"/>
    <cellStyle name="Anteckning 12 5 5" xfId="15966" xr:uid="{5828FA03-099B-4689-8BC1-B0F149DF2CAE}"/>
    <cellStyle name="Anteckning 12 5 6" xfId="15967" xr:uid="{ABB6C29E-3E70-4498-B047-57CAEB9AA62C}"/>
    <cellStyle name="Anteckning 12 5 7" xfId="32490" xr:uid="{A01ED6E7-21AE-44D0-A69A-E5BDFDE7233F}"/>
    <cellStyle name="Anteckning 12 5 8" xfId="35347" xr:uid="{14453200-68D0-4892-91AC-3DBCAFBE2EFD}"/>
    <cellStyle name="Anteckning 12 5 9" xfId="39324" xr:uid="{237B0BAA-B0DD-4FD6-865B-DA3266E0AFD7}"/>
    <cellStyle name="Anteckning 12 5_121231-130331" xfId="15968" xr:uid="{9041BAD4-458C-47F7-A0A7-4B4140B820CD}"/>
    <cellStyle name="Anteckning 12 6" xfId="15969" xr:uid="{C8D1D863-4C47-4D14-AD41-7282C1A47C74}"/>
    <cellStyle name="Anteckning 12 6 2" xfId="15970" xr:uid="{CD87B25E-51E8-4834-BA77-69077B3E16F9}"/>
    <cellStyle name="Anteckning 12 6 2 2" xfId="15971" xr:uid="{61554EBA-E691-45E6-9849-20862757C3C7}"/>
    <cellStyle name="Anteckning 12 6 2 2 2" xfId="15972" xr:uid="{5B18243C-1617-467D-8B43-C85AF8F4FA53}"/>
    <cellStyle name="Anteckning 12 6 2 2_121231-130331" xfId="15973" xr:uid="{B82417FC-18BE-49E5-B04F-AE7615A23B8D}"/>
    <cellStyle name="Anteckning 12 6 2 3" xfId="15974" xr:uid="{F818F384-E89A-4A67-A786-7A68AAEE4539}"/>
    <cellStyle name="Anteckning 12 6 2 4" xfId="32491" xr:uid="{D9E4FCD3-F223-4C83-B370-4F90A37359CE}"/>
    <cellStyle name="Anteckning 12 6 2_121231-130331" xfId="15975" xr:uid="{621E83CB-26A6-42A2-929D-1C69C83886C0}"/>
    <cellStyle name="Anteckning 12 6 3" xfId="15976" xr:uid="{36E87B17-B7D8-4CAB-B810-ABC8AFA3D3D8}"/>
    <cellStyle name="Anteckning 12 6 3 2" xfId="15977" xr:uid="{4C1B2A3C-A20C-43FE-889C-032A811F761F}"/>
    <cellStyle name="Anteckning 12 6 3_121231-130331" xfId="15978" xr:uid="{E16B80D7-7F99-465D-8100-17F45F9EF04B}"/>
    <cellStyle name="Anteckning 12 6 4" xfId="15979" xr:uid="{BBDAD30C-0C38-4A7E-B94C-1078FA79FC85}"/>
    <cellStyle name="Anteckning 12 6 5" xfId="15980" xr:uid="{873E10CD-E2F2-4B99-9659-23563C026E4E}"/>
    <cellStyle name="Anteckning 12 6 6" xfId="32492" xr:uid="{00BDD161-807D-4F13-BDF9-FF15D06655BA}"/>
    <cellStyle name="Anteckning 12 6 7" xfId="35349" xr:uid="{349C5CE6-3E5F-4341-9149-A152BE67A4C8}"/>
    <cellStyle name="Anteckning 12 6 8" xfId="39322" xr:uid="{8E39B184-0565-4F39-9403-A4B82C0C7AE9}"/>
    <cellStyle name="Anteckning 12 6_121231-130331" xfId="15981" xr:uid="{0C0733F0-E54E-4C72-A0CE-673B1E5E6075}"/>
    <cellStyle name="Anteckning 12 7" xfId="15982" xr:uid="{045A7E38-7924-4EB1-8F7D-AB80D817D996}"/>
    <cellStyle name="Anteckning 12 7 2" xfId="15983" xr:uid="{841DA949-85A6-484F-918E-F81EE57FA841}"/>
    <cellStyle name="Anteckning 12 7 2 2" xfId="15984" xr:uid="{C8C4A47C-09B5-4876-A15F-8A9CE129E2EF}"/>
    <cellStyle name="Anteckning 12 7 2 2 2" xfId="15985" xr:uid="{FA7490E6-B250-47A8-899D-CD47BA0B84BB}"/>
    <cellStyle name="Anteckning 12 7 2 2_121231-130331" xfId="15986" xr:uid="{7A6C48F6-EACF-4AD2-8210-94C4663105F9}"/>
    <cellStyle name="Anteckning 12 7 2 3" xfId="15987" xr:uid="{A88AE512-8470-4B81-9D80-222D3CB4AECC}"/>
    <cellStyle name="Anteckning 12 7 2 4" xfId="32493" xr:uid="{5375D84E-E07E-4C17-8316-4465E96EA54A}"/>
    <cellStyle name="Anteckning 12 7 2_121231-130331" xfId="15988" xr:uid="{73E8725A-27E1-4FD4-946D-B4515722E684}"/>
    <cellStyle name="Anteckning 12 7 3" xfId="15989" xr:uid="{D430D504-F2D8-4A53-A82E-F4A4D17340F8}"/>
    <cellStyle name="Anteckning 12 7 3 2" xfId="15990" xr:uid="{015924B8-D1D0-4EF5-947F-9914851272D0}"/>
    <cellStyle name="Anteckning 12 7 3_121231-130331" xfId="15991" xr:uid="{3CB2EFF5-7555-4A41-9200-ACA72073B8DF}"/>
    <cellStyle name="Anteckning 12 7 4" xfId="15992" xr:uid="{FA415A04-15F9-41E5-ABF8-65CEC624AA88}"/>
    <cellStyle name="Anteckning 12 7 5" xfId="15993" xr:uid="{FDB6D7CA-6893-4AA3-ACAC-32F6F330C14C}"/>
    <cellStyle name="Anteckning 12 7 6" xfId="32494" xr:uid="{DF177595-C0AF-4EC0-9648-F6BBD0E3F242}"/>
    <cellStyle name="Anteckning 12 7 7" xfId="35350" xr:uid="{2EB66F1D-02FB-4B30-BAD1-249DE35B4376}"/>
    <cellStyle name="Anteckning 12 7 8" xfId="39321" xr:uid="{4EFC2A83-004F-4AB5-ABCB-5196D3AD1C42}"/>
    <cellStyle name="Anteckning 12 7_121231-130331" xfId="15994" xr:uid="{EA33CD4A-4722-496C-A971-39EA3D1242CE}"/>
    <cellStyle name="Anteckning 12 8" xfId="15995" xr:uid="{0E807B33-346E-49EA-A7A7-80A40241629D}"/>
    <cellStyle name="Anteckning 12 8 2" xfId="15996" xr:uid="{4C39A143-40F7-4C32-9B18-CD1E08228967}"/>
    <cellStyle name="Anteckning 12 8 2 2" xfId="15997" xr:uid="{AF004BB9-B90A-407D-AD8A-E35A866FBE1C}"/>
    <cellStyle name="Anteckning 12 8 2 3" xfId="32495" xr:uid="{F930D6F2-A8AB-489A-8487-C1116B561729}"/>
    <cellStyle name="Anteckning 12 8 2_121231-130331" xfId="15998" xr:uid="{0D662263-0AB0-409B-BB39-9EB8FCE515E0}"/>
    <cellStyle name="Anteckning 12 8 3" xfId="15999" xr:uid="{98ABB0EB-B80D-4EB2-B3C6-6787B2BF2CF0}"/>
    <cellStyle name="Anteckning 12 8 3 2" xfId="16000" xr:uid="{171249B2-FFB7-49DA-98EE-19F89FE317EC}"/>
    <cellStyle name="Anteckning 12 8 3_121231-130331" xfId="16001" xr:uid="{73BC3329-F07B-4CA9-9FEF-1938D4B5AEEA}"/>
    <cellStyle name="Anteckning 12 8 4" xfId="16002" xr:uid="{AD36985C-7A0F-458A-8EB3-B52B379B15CB}"/>
    <cellStyle name="Anteckning 12 8 5" xfId="16003" xr:uid="{46BBFD56-5C5F-46BB-8DBC-EAE37A3E9272}"/>
    <cellStyle name="Anteckning 12 8 6" xfId="32496" xr:uid="{FCDFFD8D-CA6A-4871-9058-13165AC7C46D}"/>
    <cellStyle name="Anteckning 12 8 7" xfId="35351" xr:uid="{F29CD86E-E326-43F3-8353-84CE53BFAC8A}"/>
    <cellStyle name="Anteckning 12 8 8" xfId="39320" xr:uid="{380D072B-EDEA-4CB6-ADEF-ECA7285833A5}"/>
    <cellStyle name="Anteckning 12 8_121231-130331" xfId="16004" xr:uid="{010B6A5B-80EC-4ADC-BF55-7EB8928B8FD6}"/>
    <cellStyle name="Anteckning 12 9" xfId="16005" xr:uid="{E7390E0E-D4D9-4731-A5F4-F8B12847C258}"/>
    <cellStyle name="Anteckning 12 9 2" xfId="16006" xr:uid="{88D1AF5C-2106-42DF-BB28-3AE079535C86}"/>
    <cellStyle name="Anteckning 12 9 2 2" xfId="16007" xr:uid="{839A9F76-FC41-4E1A-8565-F646DF3AC560}"/>
    <cellStyle name="Anteckning 12 9 2_121231-130331" xfId="16008" xr:uid="{39B55BC2-F44C-4C3B-B43C-93D0CDC885E2}"/>
    <cellStyle name="Anteckning 12 9 3" xfId="16009" xr:uid="{F9961505-5D51-41E9-A75F-79CC3BC0F393}"/>
    <cellStyle name="Anteckning 12 9 4" xfId="32497" xr:uid="{CF2411FA-C0FC-4BA6-B94F-5590CF08BC7A}"/>
    <cellStyle name="Anteckning 12 9_121231-130331" xfId="16010" xr:uid="{6F5181EC-E926-4C9F-94A3-DD4DB9319B21}"/>
    <cellStyle name="Anteckning 12_121231-130331" xfId="16011" xr:uid="{61F7B67C-B00F-4175-858B-5CFF38AF9E88}"/>
    <cellStyle name="Anteckning 13" xfId="142" xr:uid="{9C85D534-8F90-4AE9-9A6A-D3479C447679}"/>
    <cellStyle name="Anteckning 13 10" xfId="16012" xr:uid="{576B6E35-138F-4016-9B37-42D35D385B43}"/>
    <cellStyle name="Anteckning 13 10 2" xfId="16013" xr:uid="{6DF8EE41-8658-4C45-A4AD-DBF6CA72A93F}"/>
    <cellStyle name="Anteckning 13 10_121231-130331" xfId="16014" xr:uid="{70D9756D-0685-4DFC-860E-B1E92F999614}"/>
    <cellStyle name="Anteckning 13 11" xfId="16015" xr:uid="{CF1DCB72-AB02-4D16-8162-2FB3099C87B7}"/>
    <cellStyle name="Anteckning 13 12" xfId="16016" xr:uid="{E773E732-F075-4F27-B311-D9CD43C3D045}"/>
    <cellStyle name="Anteckning 13 13" xfId="16017" xr:uid="{D1688C45-AE7A-4114-AC2E-A381D3CA866B}"/>
    <cellStyle name="Anteckning 13 14" xfId="32498" xr:uid="{77D99F30-F3A5-4EA4-8CD3-9BB1CF6B5AB2}"/>
    <cellStyle name="Anteckning 13 15" xfId="35352" xr:uid="{90533C08-0BE2-434F-B55A-200B7683D1F4}"/>
    <cellStyle name="Anteckning 13 16" xfId="39319" xr:uid="{CD6166D9-0DF3-4371-A2B0-C71C79812EAE}"/>
    <cellStyle name="Anteckning 13 2" xfId="16018" xr:uid="{E2875987-B5E5-4573-B9DD-130115DF31F5}"/>
    <cellStyle name="Anteckning 13 2 10" xfId="16019" xr:uid="{B025EC80-B080-4AF2-9C78-B5B6C9F85918}"/>
    <cellStyle name="Anteckning 13 2 11" xfId="32499" xr:uid="{5FB1B72F-1136-4E3C-BEE1-67660CAA6818}"/>
    <cellStyle name="Anteckning 13 2 12" xfId="35353" xr:uid="{F5CCC4F7-1155-4215-B122-C593634892AD}"/>
    <cellStyle name="Anteckning 13 2 2" xfId="16020" xr:uid="{03E636A2-FAF1-42BC-8F75-1DC0E0081998}"/>
    <cellStyle name="Anteckning 13 2 2 2" xfId="16021" xr:uid="{F1EBBA26-65DF-427F-AC85-6C36DD061B1C}"/>
    <cellStyle name="Anteckning 13 2 2 2 2" xfId="16022" xr:uid="{105B55B3-6C72-4CD9-9A4B-EBA5E134E5B5}"/>
    <cellStyle name="Anteckning 13 2 2 2 2 2" xfId="16023" xr:uid="{BAFF8B59-D551-4B42-85E1-2732E89089D7}"/>
    <cellStyle name="Anteckning 13 2 2 2 2_121231-130331" xfId="16024" xr:uid="{A6963956-44FB-4B09-A905-745AF63FC7BC}"/>
    <cellStyle name="Anteckning 13 2 2 2 3" xfId="16025" xr:uid="{6204DF8A-4F4F-4FD3-87B0-59BF2DED80C5}"/>
    <cellStyle name="Anteckning 13 2 2 2 4" xfId="32500" xr:uid="{09258DFC-9148-4668-BC2B-1598F8FFE8DA}"/>
    <cellStyle name="Anteckning 13 2 2 2_121231-130331" xfId="16026" xr:uid="{B466B7EC-6052-4873-96B0-9AD3A85C6788}"/>
    <cellStyle name="Anteckning 13 2 2 3" xfId="16027" xr:uid="{84FA614B-C14E-4864-B61D-30C9BDD68FAB}"/>
    <cellStyle name="Anteckning 13 2 2 3 2" xfId="16028" xr:uid="{478E3E6D-E83D-49CD-8FAE-58FA84C09E5F}"/>
    <cellStyle name="Anteckning 13 2 2 3_121231-130331" xfId="16029" xr:uid="{1824FC69-88C7-4E50-A988-42D5D0B2F7C6}"/>
    <cellStyle name="Anteckning 13 2 2 4" xfId="16030" xr:uid="{0BA6ABDE-BF2A-4CA8-B080-C18389862BB5}"/>
    <cellStyle name="Anteckning 13 2 2 5" xfId="16031" xr:uid="{019F766F-0530-4702-9D21-01877FCDC478}"/>
    <cellStyle name="Anteckning 13 2 2 6" xfId="32501" xr:uid="{1C93F1C2-786C-45C2-9305-FAC6B9EE65FE}"/>
    <cellStyle name="Anteckning 13 2 2 7" xfId="35354" xr:uid="{B2F4D62D-EE3A-4684-A53E-6E340BC52972}"/>
    <cellStyle name="Anteckning 13 2 2 8" xfId="39318" xr:uid="{F91E48F9-5819-4C22-93C7-193CFEB6DD40}"/>
    <cellStyle name="Anteckning 13 2 2_121231-130331" xfId="16032" xr:uid="{5B849021-0D9E-4CF8-8E05-18F911AF5E10}"/>
    <cellStyle name="Anteckning 13 2 3" xfId="16033" xr:uid="{9297A062-C550-4892-BEC0-2DBFD38518B0}"/>
    <cellStyle name="Anteckning 13 2 3 2" xfId="16034" xr:uid="{F8B0DD90-777F-4D8A-9E5B-740CDA503EAF}"/>
    <cellStyle name="Anteckning 13 2 3 2 2" xfId="16035" xr:uid="{9C5B5A1F-D032-4EAA-995B-1E06E9820B1C}"/>
    <cellStyle name="Anteckning 13 2 3 2 2 2" xfId="16036" xr:uid="{78A87A1B-B68E-4222-8F3B-5D92EB80E88C}"/>
    <cellStyle name="Anteckning 13 2 3 2 2_121231-130331" xfId="16037" xr:uid="{10633433-7D8A-4BDB-8153-FAB851132566}"/>
    <cellStyle name="Anteckning 13 2 3 2 3" xfId="16038" xr:uid="{B85D0DF7-2EE9-485B-9868-D2FB2BE1AFA5}"/>
    <cellStyle name="Anteckning 13 2 3 2 4" xfId="32502" xr:uid="{E57F612B-B2AE-4B79-BD8F-5860395A7F13}"/>
    <cellStyle name="Anteckning 13 2 3 2_121231-130331" xfId="16039" xr:uid="{667F917B-53F5-4F66-BBEB-63C63FC86C2D}"/>
    <cellStyle name="Anteckning 13 2 3 3" xfId="16040" xr:uid="{5D5C1910-A97C-4E0A-A7BE-5A3269D39566}"/>
    <cellStyle name="Anteckning 13 2 3 3 2" xfId="16041" xr:uid="{47823D2A-FD85-4244-90F2-B4F5B8BA2426}"/>
    <cellStyle name="Anteckning 13 2 3 3_121231-130331" xfId="16042" xr:uid="{AB94B923-7452-41F7-9812-3D70E477EE41}"/>
    <cellStyle name="Anteckning 13 2 3 4" xfId="16043" xr:uid="{DCEB8F83-7A43-44E1-BEC1-52FD50E28008}"/>
    <cellStyle name="Anteckning 13 2 3 5" xfId="16044" xr:uid="{94508399-4F05-4E7E-960B-6C747708F3FF}"/>
    <cellStyle name="Anteckning 13 2 3 6" xfId="32503" xr:uid="{733B6857-7637-4EE5-A37A-53F8FB62BB30}"/>
    <cellStyle name="Anteckning 13 2 3 7" xfId="35355" xr:uid="{364E7BEB-9091-404C-BAE5-DB2752BB0372}"/>
    <cellStyle name="Anteckning 13 2 3 8" xfId="39317" xr:uid="{DF2A0095-D864-4A38-A94D-0370C575E765}"/>
    <cellStyle name="Anteckning 13 2 3_121231-130331" xfId="16045" xr:uid="{AAD083C0-AF53-4902-A27B-B9675405E1EC}"/>
    <cellStyle name="Anteckning 13 2 4" xfId="16046" xr:uid="{DE443E54-0CFF-4637-ACB2-EDFD2C8A06AF}"/>
    <cellStyle name="Anteckning 13 2 4 2" xfId="16047" xr:uid="{7C96E0AB-DA82-477C-980C-337D8154EDC4}"/>
    <cellStyle name="Anteckning 13 2 4 2 2" xfId="16048" xr:uid="{4DB5E721-DD3D-4193-8C39-98C1EEC46324}"/>
    <cellStyle name="Anteckning 13 2 4 2 2 2" xfId="16049" xr:uid="{24B58BC5-0ED0-49E4-94F9-28345A40D716}"/>
    <cellStyle name="Anteckning 13 2 4 2 2_121231-130331" xfId="16050" xr:uid="{CF8F03AC-0200-4629-BA39-8D87BBF37248}"/>
    <cellStyle name="Anteckning 13 2 4 2 3" xfId="16051" xr:uid="{448FBDF3-0E15-4BFB-862C-05004B47C371}"/>
    <cellStyle name="Anteckning 13 2 4 2 4" xfId="32504" xr:uid="{952A872D-7262-46F0-8BD2-586572FF9199}"/>
    <cellStyle name="Anteckning 13 2 4 2_121231-130331" xfId="16052" xr:uid="{1E9B1C24-4D38-4621-B3D9-17191517EE28}"/>
    <cellStyle name="Anteckning 13 2 4 3" xfId="16053" xr:uid="{B55DFB3B-EB16-42A8-8783-EFBCF8BC7C03}"/>
    <cellStyle name="Anteckning 13 2 4 3 2" xfId="16054" xr:uid="{07B4B284-205A-4C77-8A92-38C63C96CF76}"/>
    <cellStyle name="Anteckning 13 2 4 3_121231-130331" xfId="16055" xr:uid="{B36D1BC5-E7A8-4A26-84F5-3AF751174C6A}"/>
    <cellStyle name="Anteckning 13 2 4 4" xfId="16056" xr:uid="{3B9E2B9D-08FF-49AA-AD43-6ACA9E18EBFB}"/>
    <cellStyle name="Anteckning 13 2 4 5" xfId="16057" xr:uid="{AC597C69-9910-4789-A5F4-70E55ECBFD6C}"/>
    <cellStyle name="Anteckning 13 2 4 6" xfId="32505" xr:uid="{4F0DAF57-CFB9-41F7-B0F9-DF35D63E0F16}"/>
    <cellStyle name="Anteckning 13 2 4 7" xfId="35356" xr:uid="{5CBAE303-2BF8-46EE-AF1E-BC7F116AB12A}"/>
    <cellStyle name="Anteckning 13 2 4 8" xfId="39316" xr:uid="{0CBD712E-B75B-4656-9E7E-9030E77BF0A2}"/>
    <cellStyle name="Anteckning 13 2 4_121231-130331" xfId="16058" xr:uid="{0C6F77D9-1D4D-400E-BF98-2281425C4B3F}"/>
    <cellStyle name="Anteckning 13 2 5" xfId="16059" xr:uid="{895D04BB-18A9-4CB2-9259-6F036D521560}"/>
    <cellStyle name="Anteckning 13 2 5 2" xfId="16060" xr:uid="{5D7E8330-ADD6-4B87-A6C5-ABF8490C8BEF}"/>
    <cellStyle name="Anteckning 13 2 5 2 2" xfId="16061" xr:uid="{6574FBE5-B949-4C7C-A352-AFFA35CD4B31}"/>
    <cellStyle name="Anteckning 13 2 5 2 3" xfId="32506" xr:uid="{3477D28A-2A04-4700-8A41-C39D4CFD4425}"/>
    <cellStyle name="Anteckning 13 2 5 2_121231-130331" xfId="16062" xr:uid="{A18C58EC-99E9-4C42-82FB-CB5D576AB942}"/>
    <cellStyle name="Anteckning 13 2 5 3" xfId="16063" xr:uid="{7EA5216C-9F8F-4755-ADE5-695F374C52A8}"/>
    <cellStyle name="Anteckning 13 2 5 3 2" xfId="16064" xr:uid="{EBCE4475-FF90-450F-B345-3A33D8EA3F1E}"/>
    <cellStyle name="Anteckning 13 2 5 3_121231-130331" xfId="16065" xr:uid="{16860748-BE91-4A27-B2EB-10DAE22AE9D5}"/>
    <cellStyle name="Anteckning 13 2 5 4" xfId="16066" xr:uid="{3399AE6C-E0E1-48E1-B548-100A2ABCDA2B}"/>
    <cellStyle name="Anteckning 13 2 5 5" xfId="16067" xr:uid="{6F858758-7A45-4641-8237-47D57E432F24}"/>
    <cellStyle name="Anteckning 13 2 5 6" xfId="32507" xr:uid="{C4082EAB-BAA7-4553-9A4F-F8B1DD4976B3}"/>
    <cellStyle name="Anteckning 13 2 5 7" xfId="35357" xr:uid="{6979175A-0976-4199-91EA-385AEB1BC9E4}"/>
    <cellStyle name="Anteckning 13 2 5 8" xfId="39315" xr:uid="{1DA382EA-CCEF-4C7C-94F3-7C777197E413}"/>
    <cellStyle name="Anteckning 13 2 5_121231-130331" xfId="16068" xr:uid="{F44976F0-3AD9-4157-BA20-C5FAE24EF4AE}"/>
    <cellStyle name="Anteckning 13 2 6" xfId="16069" xr:uid="{D8D97757-32F9-4305-8E8B-B547506F1DFA}"/>
    <cellStyle name="Anteckning 13 2 6 2" xfId="16070" xr:uid="{92F507D8-27CE-4586-89AB-04AD1D810B36}"/>
    <cellStyle name="Anteckning 13 2 6 2 2" xfId="16071" xr:uid="{9EC1661A-9205-40E8-A4B3-B0866847A88F}"/>
    <cellStyle name="Anteckning 13 2 6 2_121231-130331" xfId="16072" xr:uid="{DE154AA5-4673-4F67-8DDF-BE1060ED219B}"/>
    <cellStyle name="Anteckning 13 2 6 3" xfId="16073" xr:uid="{42EB478B-780C-4F2F-9254-0CA3F5AE19DC}"/>
    <cellStyle name="Anteckning 13 2 6 4" xfId="32508" xr:uid="{B04FE8D3-595A-437E-9C1B-76F798247610}"/>
    <cellStyle name="Anteckning 13 2 6_121231-130331" xfId="16074" xr:uid="{6CE1DE15-0CAB-45DC-A706-C4699D575DE4}"/>
    <cellStyle name="Anteckning 13 2 7" xfId="16075" xr:uid="{EC807806-1471-4852-9E39-CEE74F19F900}"/>
    <cellStyle name="Anteckning 13 2 7 2" xfId="16076" xr:uid="{11C11830-AAE3-4F8C-AB37-2FC10A7076E0}"/>
    <cellStyle name="Anteckning 13 2 7_121231-130331" xfId="16077" xr:uid="{55262E4D-ED5B-4ADB-84D1-93F695C3ABF8}"/>
    <cellStyle name="Anteckning 13 2 8" xfId="16078" xr:uid="{9C6F5E6F-FBA2-44F7-96FB-64036F2AA84A}"/>
    <cellStyle name="Anteckning 13 2 9" xfId="16079" xr:uid="{9EB6A797-F445-4B60-ABF6-D9FBC0A408E3}"/>
    <cellStyle name="Anteckning 13 2_121231-130331" xfId="16080" xr:uid="{E46462BD-027E-41EF-A644-5ADBEB422029}"/>
    <cellStyle name="Anteckning 13 3" xfId="16081" xr:uid="{CB883404-F099-4421-8899-9003726BCF7D}"/>
    <cellStyle name="Anteckning 13 3 10" xfId="32509" xr:uid="{29E6AA69-27AE-4A4E-8B5C-E4AE354E6F34}"/>
    <cellStyle name="Anteckning 13 3 11" xfId="35358" xr:uid="{B8D00E93-E8BB-42A5-9C59-F1A44F2726F0}"/>
    <cellStyle name="Anteckning 13 3 2" xfId="16082" xr:uid="{A34186A4-6725-4FE8-BD3F-32DD6ECB0F80}"/>
    <cellStyle name="Anteckning 13 3 2 2" xfId="16083" xr:uid="{DCA5872F-ACFA-4563-B46D-7F5E32ABE1CC}"/>
    <cellStyle name="Anteckning 13 3 2 2 2" xfId="16084" xr:uid="{5A6BB77C-EBFC-4D2A-896B-8110615995A5}"/>
    <cellStyle name="Anteckning 13 3 2 2 2 2" xfId="16085" xr:uid="{6B464FED-C836-45F6-A55C-BC8B1E8F4119}"/>
    <cellStyle name="Anteckning 13 3 2 2 2_121231-130331" xfId="16086" xr:uid="{82AB5710-51E6-4AEE-902A-DC12DC763FC7}"/>
    <cellStyle name="Anteckning 13 3 2 2 3" xfId="16087" xr:uid="{13D99C05-3B33-4FB4-8687-BCCA3B9268AC}"/>
    <cellStyle name="Anteckning 13 3 2 2 4" xfId="32510" xr:uid="{5265957D-3A9D-40F6-952D-1F1717C9894B}"/>
    <cellStyle name="Anteckning 13 3 2 2_121231-130331" xfId="16088" xr:uid="{8E25DC60-9E5B-45FB-985E-87F5EEBDD567}"/>
    <cellStyle name="Anteckning 13 3 2 3" xfId="16089" xr:uid="{F3B51BBE-4D9A-406E-8EC2-217DB4F4ACF3}"/>
    <cellStyle name="Anteckning 13 3 2 3 2" xfId="16090" xr:uid="{59725706-48FC-410B-AC69-43F6013F1FBA}"/>
    <cellStyle name="Anteckning 13 3 2 3_121231-130331" xfId="16091" xr:uid="{9A7374D0-6D37-4CA1-8DA2-096206A407C9}"/>
    <cellStyle name="Anteckning 13 3 2 4" xfId="16092" xr:uid="{FD9073CF-3294-4757-B3E7-287F3711FDD6}"/>
    <cellStyle name="Anteckning 13 3 2 5" xfId="16093" xr:uid="{7AEE64C6-ECA8-43E2-B093-56AB33D4A375}"/>
    <cellStyle name="Anteckning 13 3 2 6" xfId="32511" xr:uid="{E5186618-A41B-44C1-920E-5F85B96AAEFB}"/>
    <cellStyle name="Anteckning 13 3 2 7" xfId="35359" xr:uid="{1EE66CA5-0F76-4257-8D83-286F19E099FE}"/>
    <cellStyle name="Anteckning 13 3 2 8" xfId="39314" xr:uid="{FF094EC7-34FA-481A-ABF2-DF6AAC2B5256}"/>
    <cellStyle name="Anteckning 13 3 2_121231-130331" xfId="16094" xr:uid="{4A6136E2-6830-4F1D-A728-6AC520E72AED}"/>
    <cellStyle name="Anteckning 13 3 3" xfId="16095" xr:uid="{95C49699-CFC7-46AC-8F86-25D468DFAC91}"/>
    <cellStyle name="Anteckning 13 3 3 2" xfId="16096" xr:uid="{AB04B871-E4B9-4EB7-80BA-E5446BDE0CA8}"/>
    <cellStyle name="Anteckning 13 3 3 2 2" xfId="16097" xr:uid="{DEFB541A-FB59-46D3-B5B2-77A58D19CAC8}"/>
    <cellStyle name="Anteckning 13 3 3 2 2 2" xfId="16098" xr:uid="{2DFC0CA3-0D41-4076-8008-7DECA95563FA}"/>
    <cellStyle name="Anteckning 13 3 3 2 2_121231-130331" xfId="16099" xr:uid="{7C6558F5-FC95-497D-8AE7-3683FA2BE165}"/>
    <cellStyle name="Anteckning 13 3 3 2 3" xfId="16100" xr:uid="{5F1E5DF2-6B40-4308-BCEA-ABF275DD87F5}"/>
    <cellStyle name="Anteckning 13 3 3 2 4" xfId="32512" xr:uid="{9F22A7D3-1FF0-49BD-827C-5C0351649087}"/>
    <cellStyle name="Anteckning 13 3 3 2_121231-130331" xfId="16101" xr:uid="{6E9BCF73-F8F1-400B-8B27-FD998D88E418}"/>
    <cellStyle name="Anteckning 13 3 3 3" xfId="16102" xr:uid="{CE6CA832-5845-475D-99FE-9AD5E898A13B}"/>
    <cellStyle name="Anteckning 13 3 3 3 2" xfId="16103" xr:uid="{F759915F-7BAF-420C-9387-9A1D66720065}"/>
    <cellStyle name="Anteckning 13 3 3 3_121231-130331" xfId="16104" xr:uid="{E5683EB9-E5C6-4171-8854-D428CD7CE77E}"/>
    <cellStyle name="Anteckning 13 3 3 4" xfId="16105" xr:uid="{82F7C48E-33F4-4A6B-9A82-F2BAE69B4B6C}"/>
    <cellStyle name="Anteckning 13 3 3 5" xfId="16106" xr:uid="{CD0E6275-A0C6-48DF-A15C-F7EF60A8B306}"/>
    <cellStyle name="Anteckning 13 3 3 6" xfId="32513" xr:uid="{EF457118-C66C-49C3-A161-BF55C935FEC1}"/>
    <cellStyle name="Anteckning 13 3 3 7" xfId="35360" xr:uid="{A23DFE6E-E3CA-4452-83D8-286B9158D83D}"/>
    <cellStyle name="Anteckning 13 3 3 8" xfId="39313" xr:uid="{3E91B5EA-B87D-454E-AE77-89BDAF264BF2}"/>
    <cellStyle name="Anteckning 13 3 3_121231-130331" xfId="16107" xr:uid="{46E151B6-AF45-4197-8DEA-49D7766A4BBB}"/>
    <cellStyle name="Anteckning 13 3 4" xfId="16108" xr:uid="{3906A950-7136-4857-B4EB-18820612C0E4}"/>
    <cellStyle name="Anteckning 13 3 4 2" xfId="16109" xr:uid="{929BE5A6-AA08-4308-A3E1-7A8F3AA52ED4}"/>
    <cellStyle name="Anteckning 13 3 4 2 2" xfId="16110" xr:uid="{F218B500-AAE3-4958-89CE-7F22E2013EFF}"/>
    <cellStyle name="Anteckning 13 3 4 2 2 2" xfId="16111" xr:uid="{2CD0422C-8F71-4D18-B987-78797DBB35C9}"/>
    <cellStyle name="Anteckning 13 3 4 2 2_121231-130331" xfId="16112" xr:uid="{88841FF4-240F-41CD-993F-932955417155}"/>
    <cellStyle name="Anteckning 13 3 4 2 3" xfId="16113" xr:uid="{133BDC95-BE0C-4C58-A6A0-2444C1293D21}"/>
    <cellStyle name="Anteckning 13 3 4 2 4" xfId="32514" xr:uid="{DABA4D4F-1D19-4106-8E74-C5CE41AE2205}"/>
    <cellStyle name="Anteckning 13 3 4 2_121231-130331" xfId="16114" xr:uid="{56313E40-4591-4F9B-85DD-7FC366AC37B2}"/>
    <cellStyle name="Anteckning 13 3 4 3" xfId="16115" xr:uid="{BFE3FCA9-E65A-490F-8C61-A3D7CDDB7964}"/>
    <cellStyle name="Anteckning 13 3 4 3 2" xfId="16116" xr:uid="{31114C63-2A79-42B4-A49A-D281D8925D05}"/>
    <cellStyle name="Anteckning 13 3 4 3_121231-130331" xfId="16117" xr:uid="{3D35CB24-6BDA-49C7-A561-C3BDB51DF477}"/>
    <cellStyle name="Anteckning 13 3 4 4" xfId="16118" xr:uid="{223A1627-2D48-41DE-9492-6B034033D551}"/>
    <cellStyle name="Anteckning 13 3 4 5" xfId="16119" xr:uid="{9A4B7B86-A539-4419-99B1-0341C7ED1400}"/>
    <cellStyle name="Anteckning 13 3 4 6" xfId="32515" xr:uid="{9207EA45-705B-4DDF-BE30-9D6009453802}"/>
    <cellStyle name="Anteckning 13 3 4 7" xfId="35361" xr:uid="{E6A7F0AF-7D20-4514-9CF6-13CA37380E00}"/>
    <cellStyle name="Anteckning 13 3 4 8" xfId="39312" xr:uid="{7901BD1E-0D7B-44A7-BEC5-685166A6027E}"/>
    <cellStyle name="Anteckning 13 3 4_121231-130331" xfId="16120" xr:uid="{E9896584-5CA9-4E3B-A1C4-026F148D0FD4}"/>
    <cellStyle name="Anteckning 13 3 5" xfId="16121" xr:uid="{0E48E94F-0105-4F73-95E0-FB3E31B32605}"/>
    <cellStyle name="Anteckning 13 3 5 2" xfId="16122" xr:uid="{2954B606-30EA-4EA7-8AC9-6E362EF2984D}"/>
    <cellStyle name="Anteckning 13 3 5 2 2" xfId="16123" xr:uid="{53A76FB2-3E7C-43FF-BC52-44350BA5C060}"/>
    <cellStyle name="Anteckning 13 3 5 2 3" xfId="32516" xr:uid="{1450FB4B-8233-46BE-A37C-CAE8C8E359D6}"/>
    <cellStyle name="Anteckning 13 3 5 2_121231-130331" xfId="16124" xr:uid="{2209915D-6612-4507-AF41-DE82D4CC8661}"/>
    <cellStyle name="Anteckning 13 3 5 3" xfId="16125" xr:uid="{444EDADF-7791-490A-BAC9-0CDC4B826E4A}"/>
    <cellStyle name="Anteckning 13 3 5 3 2" xfId="16126" xr:uid="{D1F2AAE0-B0F1-416A-8175-BCEA5A779DDD}"/>
    <cellStyle name="Anteckning 13 3 5 3_121231-130331" xfId="16127" xr:uid="{2F8DFE7C-40B2-40FC-B3C9-EAAC296DF197}"/>
    <cellStyle name="Anteckning 13 3 5 4" xfId="16128" xr:uid="{B0836361-E480-4243-9B34-EA9C3D048F43}"/>
    <cellStyle name="Anteckning 13 3 5 5" xfId="16129" xr:uid="{C63C53CE-E3C5-4A70-99AB-2435DA9EB141}"/>
    <cellStyle name="Anteckning 13 3 5 6" xfId="32517" xr:uid="{A45C6224-B49B-4AB9-92BE-ECE8D128FF3C}"/>
    <cellStyle name="Anteckning 13 3 5 7" xfId="35362" xr:uid="{5EC22B00-328D-4151-B258-AA304810A0E8}"/>
    <cellStyle name="Anteckning 13 3 5 8" xfId="39311" xr:uid="{B7687CC7-A8C7-4835-82AD-78C96A86DBD2}"/>
    <cellStyle name="Anteckning 13 3 5_121231-130331" xfId="16130" xr:uid="{72687DBF-603C-4FA2-A5F7-67D50BB84FE5}"/>
    <cellStyle name="Anteckning 13 3 6" xfId="16131" xr:uid="{362D75DF-390C-4B3A-9994-0825F4F46074}"/>
    <cellStyle name="Anteckning 13 3 6 2" xfId="16132" xr:uid="{3FBDD9BD-C6D2-4A14-887E-9F2C170DA332}"/>
    <cellStyle name="Anteckning 13 3 6 2 2" xfId="16133" xr:uid="{6237CDC2-2DB8-4E90-89D0-CAC7D7D6F07A}"/>
    <cellStyle name="Anteckning 13 3 6 2_121231-130331" xfId="16134" xr:uid="{116B98B4-FD90-4FFD-9035-1BBB895FF5E6}"/>
    <cellStyle name="Anteckning 13 3 6 3" xfId="16135" xr:uid="{B29FBD5D-3A8F-43B8-B541-CEF627290A40}"/>
    <cellStyle name="Anteckning 13 3 6 4" xfId="32518" xr:uid="{907BBD44-0DD8-4DB1-A6FB-189ECF3E5B4D}"/>
    <cellStyle name="Anteckning 13 3 6_121231-130331" xfId="16136" xr:uid="{0D8ABCAD-AD3B-4514-B493-E07444DA2F27}"/>
    <cellStyle name="Anteckning 13 3 7" xfId="16137" xr:uid="{704B1AAB-3DFB-491F-B8BE-C47B84AB23C4}"/>
    <cellStyle name="Anteckning 13 3 7 2" xfId="16138" xr:uid="{3EFC7A77-5B18-40E0-9E23-AAC0D3B25248}"/>
    <cellStyle name="Anteckning 13 3 7_121231-130331" xfId="16139" xr:uid="{CEF94299-7A3D-452E-ACBC-24E8ACC5958F}"/>
    <cellStyle name="Anteckning 13 3 8" xfId="16140" xr:uid="{3614443F-67E7-400C-B6A0-4DF5A52C2510}"/>
    <cellStyle name="Anteckning 13 3 9" xfId="16141" xr:uid="{3F899A64-0C91-4763-8A9C-EB47C3B066FF}"/>
    <cellStyle name="Anteckning 13 3_121231-130331" xfId="16142" xr:uid="{B211B735-C3C1-4258-972E-1E44E14EE4EE}"/>
    <cellStyle name="Anteckning 13 4" xfId="16143" xr:uid="{6A2C8A67-2466-499A-849F-A77661461C45}"/>
    <cellStyle name="Anteckning 13 4 10" xfId="32519" xr:uid="{8EA98EAE-8962-45C5-8740-7CE9323CFEE9}"/>
    <cellStyle name="Anteckning 13 4 11" xfId="35363" xr:uid="{8CAD0FF3-DD65-4873-BDE2-158159DC1BA4}"/>
    <cellStyle name="Anteckning 13 4 2" xfId="16144" xr:uid="{2F8AAFDC-51F6-4EFE-9EC0-8B44DA2DC4E5}"/>
    <cellStyle name="Anteckning 13 4 2 2" xfId="16145" xr:uid="{D3083981-3FF4-485D-BF2C-5D2CFF17440C}"/>
    <cellStyle name="Anteckning 13 4 2 2 2" xfId="16146" xr:uid="{8525EE88-5D45-4A21-A05E-A4E2AB804F4F}"/>
    <cellStyle name="Anteckning 13 4 2 2 2 2" xfId="16147" xr:uid="{BAC64046-BF7E-4EC6-93B4-BDEDFC119D2A}"/>
    <cellStyle name="Anteckning 13 4 2 2 2_121231-130331" xfId="16148" xr:uid="{2FFED797-5531-4D7F-840E-7D338202EAB5}"/>
    <cellStyle name="Anteckning 13 4 2 2 3" xfId="16149" xr:uid="{62F778ED-0CAC-4FB1-A2B3-9B1D0500561F}"/>
    <cellStyle name="Anteckning 13 4 2 2 4" xfId="32520" xr:uid="{15CA732E-2DE9-4061-A55A-D47B95137E49}"/>
    <cellStyle name="Anteckning 13 4 2 2_121231-130331" xfId="16150" xr:uid="{D52BE7E0-0151-4E3A-B7D0-F4CB5BAD0AB6}"/>
    <cellStyle name="Anteckning 13 4 2 3" xfId="16151" xr:uid="{0B367BFB-A841-4451-8E5A-4DFD4C9A5B23}"/>
    <cellStyle name="Anteckning 13 4 2 3 2" xfId="16152" xr:uid="{37E5B54B-BB29-4ABF-A1E1-33F3B04EB2D0}"/>
    <cellStyle name="Anteckning 13 4 2 3_121231-130331" xfId="16153" xr:uid="{04BD7EA5-C827-47E5-8B48-ABE616F0372A}"/>
    <cellStyle name="Anteckning 13 4 2 4" xfId="16154" xr:uid="{04D8D00B-139D-4998-B50B-F8A3240667C0}"/>
    <cellStyle name="Anteckning 13 4 2 5" xfId="16155" xr:uid="{8CF9358A-474D-4667-9739-89E98C5743C4}"/>
    <cellStyle name="Anteckning 13 4 2 6" xfId="32521" xr:uid="{35DC334E-02C6-42AE-A886-4AE2E8977719}"/>
    <cellStyle name="Anteckning 13 4 2 7" xfId="35364" xr:uid="{9CF5B986-BECF-472E-849D-09BD25747CFF}"/>
    <cellStyle name="Anteckning 13 4 2 8" xfId="39310" xr:uid="{F257CD28-886D-44B7-A89E-7F07BC2C5999}"/>
    <cellStyle name="Anteckning 13 4 2_121231-130331" xfId="16156" xr:uid="{C927ED93-1EE8-4F78-A2A1-9D1445D5FD4D}"/>
    <cellStyle name="Anteckning 13 4 3" xfId="16157" xr:uid="{D7467EE3-DC7A-40F7-BF52-8CCEC5B339F4}"/>
    <cellStyle name="Anteckning 13 4 3 2" xfId="16158" xr:uid="{C56FFFE1-31D8-4FB2-BE61-F87B29356304}"/>
    <cellStyle name="Anteckning 13 4 3 2 2" xfId="16159" xr:uid="{CD76A6D1-ECDB-4831-809A-C34E47443741}"/>
    <cellStyle name="Anteckning 13 4 3 2 2 2" xfId="16160" xr:uid="{6F262767-C2C3-434C-9728-3D0FE58C2C04}"/>
    <cellStyle name="Anteckning 13 4 3 2 2_121231-130331" xfId="16161" xr:uid="{7D8F5CC7-C787-4490-9368-BD326E281752}"/>
    <cellStyle name="Anteckning 13 4 3 2 3" xfId="16162" xr:uid="{AA2CF58E-AE8E-4B4D-9B99-7DA9E1C26570}"/>
    <cellStyle name="Anteckning 13 4 3 2 4" xfId="32522" xr:uid="{19CA5B4B-3183-475C-B260-ECA6B35B5D41}"/>
    <cellStyle name="Anteckning 13 4 3 2_121231-130331" xfId="16163" xr:uid="{09784D4D-7705-458E-999F-5BC374B2F6D8}"/>
    <cellStyle name="Anteckning 13 4 3 3" xfId="16164" xr:uid="{C2B39288-096C-4F51-A33C-851A9D70F558}"/>
    <cellStyle name="Anteckning 13 4 3 3 2" xfId="16165" xr:uid="{8912C918-F1A7-495A-B7BB-915F86B6FDD7}"/>
    <cellStyle name="Anteckning 13 4 3 3_121231-130331" xfId="16166" xr:uid="{9FDBCF32-BA83-46B7-805F-2E81D0FFF26C}"/>
    <cellStyle name="Anteckning 13 4 3 4" xfId="16167" xr:uid="{1B440D98-782A-416C-A47E-29840878E3FC}"/>
    <cellStyle name="Anteckning 13 4 3 5" xfId="16168" xr:uid="{C59AC22A-2AA8-4F4A-8177-C3E9E97C3E06}"/>
    <cellStyle name="Anteckning 13 4 3 6" xfId="32523" xr:uid="{91E202FE-959E-4007-805D-CF32D025D1ED}"/>
    <cellStyle name="Anteckning 13 4 3 7" xfId="35365" xr:uid="{036B85C1-47F0-44B5-B1B2-37ADF42DB234}"/>
    <cellStyle name="Anteckning 13 4 3 8" xfId="39309" xr:uid="{6741E81B-0AE1-49B8-96CC-6249EED4A037}"/>
    <cellStyle name="Anteckning 13 4 3_121231-130331" xfId="16169" xr:uid="{54A5B74F-4D36-4B5C-BF15-ECA8A6DEE8C3}"/>
    <cellStyle name="Anteckning 13 4 4" xfId="16170" xr:uid="{DFBCF1B6-0C98-43DB-93A7-FE72A34DC143}"/>
    <cellStyle name="Anteckning 13 4 4 2" xfId="16171" xr:uid="{46467848-9BC1-4604-B629-E309E5C17A7A}"/>
    <cellStyle name="Anteckning 13 4 4 2 2" xfId="16172" xr:uid="{322E892E-37BD-46D9-A718-64FC6B6232E8}"/>
    <cellStyle name="Anteckning 13 4 4 2 2 2" xfId="16173" xr:uid="{B4A87F4D-9D01-4D54-A68E-3DE596AF6B7C}"/>
    <cellStyle name="Anteckning 13 4 4 2 2_121231-130331" xfId="16174" xr:uid="{1666DCF5-A06E-495B-97C0-40B0877DCF5E}"/>
    <cellStyle name="Anteckning 13 4 4 2 3" xfId="16175" xr:uid="{C02FE057-D67B-493C-87B8-764CA4FF2F76}"/>
    <cellStyle name="Anteckning 13 4 4 2 4" xfId="32524" xr:uid="{91C91C42-969F-4829-9E55-6A3B3B3D451E}"/>
    <cellStyle name="Anteckning 13 4 4 2_121231-130331" xfId="16176" xr:uid="{649AD6DE-E2B6-4996-95B5-E5DB06A47FEE}"/>
    <cellStyle name="Anteckning 13 4 4 3" xfId="16177" xr:uid="{9A670703-4E1A-44DA-994F-B9DA6025E7B8}"/>
    <cellStyle name="Anteckning 13 4 4 3 2" xfId="16178" xr:uid="{E059F5F5-9C65-4054-9C4B-82984BE22D38}"/>
    <cellStyle name="Anteckning 13 4 4 3_121231-130331" xfId="16179" xr:uid="{7D6620D4-86B8-41CA-8E2C-7AEA6CB6562E}"/>
    <cellStyle name="Anteckning 13 4 4 4" xfId="16180" xr:uid="{7B03ADD7-1E74-4D54-8048-E5F2F7A73C91}"/>
    <cellStyle name="Anteckning 13 4 4 5" xfId="16181" xr:uid="{207BD287-2933-4C8C-83BF-2FE43FF688D4}"/>
    <cellStyle name="Anteckning 13 4 4 6" xfId="32525" xr:uid="{E8828372-33A6-485B-91A1-56C4E62E73F9}"/>
    <cellStyle name="Anteckning 13 4 4 7" xfId="35366" xr:uid="{1A30A2FC-5B29-43AF-A637-80AAD6CF4E10}"/>
    <cellStyle name="Anteckning 13 4 4 8" xfId="39308" xr:uid="{495AF5C3-7FC4-4BFC-81D1-3DFF10EFAD8D}"/>
    <cellStyle name="Anteckning 13 4 4_121231-130331" xfId="16182" xr:uid="{DFDC3E0C-4D33-4507-8430-0F03F8174184}"/>
    <cellStyle name="Anteckning 13 4 5" xfId="16183" xr:uid="{FCD4FC38-55E1-4836-AC42-9ADF3FAFBDCA}"/>
    <cellStyle name="Anteckning 13 4 5 2" xfId="16184" xr:uid="{5500ED24-1224-438A-A5CC-BCDDDB2F6EF7}"/>
    <cellStyle name="Anteckning 13 4 5 2 2" xfId="16185" xr:uid="{F5023317-A496-4F6B-928D-848426954471}"/>
    <cellStyle name="Anteckning 13 4 5 2 3" xfId="32526" xr:uid="{25587B3D-BE09-4E01-BFD7-E41D78231B49}"/>
    <cellStyle name="Anteckning 13 4 5 2_121231-130331" xfId="16186" xr:uid="{3CB08F89-944A-4939-8230-D350C9AAEE85}"/>
    <cellStyle name="Anteckning 13 4 5 3" xfId="16187" xr:uid="{8117E044-40E3-4267-A23C-49CC6B2EF46E}"/>
    <cellStyle name="Anteckning 13 4 5 3 2" xfId="16188" xr:uid="{02462FC2-5D3F-49D9-B649-B8511D76FD99}"/>
    <cellStyle name="Anteckning 13 4 5 3_121231-130331" xfId="16189" xr:uid="{E7EBF179-DCEC-4D37-ACE7-2B59740854F0}"/>
    <cellStyle name="Anteckning 13 4 5 4" xfId="16190" xr:uid="{5A726064-B94A-4328-BFC6-2C7CC6E24BD7}"/>
    <cellStyle name="Anteckning 13 4 5 5" xfId="16191" xr:uid="{73518C6E-B9FA-4548-8F0A-96C8EEA337AF}"/>
    <cellStyle name="Anteckning 13 4 5 6" xfId="32527" xr:uid="{533531C3-FA90-4E5F-BE04-5E08F03861B6}"/>
    <cellStyle name="Anteckning 13 4 5 7" xfId="35367" xr:uid="{08BDF71C-5818-4391-BBDC-644835177EBB}"/>
    <cellStyle name="Anteckning 13 4 5 8" xfId="39307" xr:uid="{BC1B576D-F361-423B-B977-29415D273CE1}"/>
    <cellStyle name="Anteckning 13 4 5_121231-130331" xfId="16192" xr:uid="{542A3243-BD35-4DA2-B0F1-1E514400BBFC}"/>
    <cellStyle name="Anteckning 13 4 6" xfId="16193" xr:uid="{D08652DA-A5E3-4969-92C7-AB1CE5036B11}"/>
    <cellStyle name="Anteckning 13 4 6 2" xfId="16194" xr:uid="{02AD0010-57E3-4CDC-9DAF-C77D977073A7}"/>
    <cellStyle name="Anteckning 13 4 6 2 2" xfId="16195" xr:uid="{62FDF499-1268-4C52-95E9-2103F3B5BC40}"/>
    <cellStyle name="Anteckning 13 4 6 2_121231-130331" xfId="16196" xr:uid="{82F3C4A3-4475-409B-BB00-224ED1FB6A28}"/>
    <cellStyle name="Anteckning 13 4 6 3" xfId="16197" xr:uid="{FCCD58E8-ED97-4DD5-BC3C-805B06D9F2DE}"/>
    <cellStyle name="Anteckning 13 4 6 4" xfId="32528" xr:uid="{5D218E08-A84A-471C-BA02-BE66322CD0A5}"/>
    <cellStyle name="Anteckning 13 4 6_121231-130331" xfId="16198" xr:uid="{05784E16-4B9C-4E1E-AAEA-0E09520AAEF3}"/>
    <cellStyle name="Anteckning 13 4 7" xfId="16199" xr:uid="{F98A1119-7E8C-4445-86CD-B7BE2BED1DCF}"/>
    <cellStyle name="Anteckning 13 4 7 2" xfId="16200" xr:uid="{5F2ECB8F-A7EF-480E-96D8-350E2AA78FF9}"/>
    <cellStyle name="Anteckning 13 4 7_121231-130331" xfId="16201" xr:uid="{E2393DED-2F66-4D4C-930E-47A1E5CBE169}"/>
    <cellStyle name="Anteckning 13 4 8" xfId="16202" xr:uid="{C1063DC9-441C-4A7E-9463-789E7A35B452}"/>
    <cellStyle name="Anteckning 13 4 9" xfId="16203" xr:uid="{D48ABFE0-7D8B-4B24-A2EA-2FE179AA5E7A}"/>
    <cellStyle name="Anteckning 13 4_121231-130331" xfId="16204" xr:uid="{DE021208-8636-42CA-BCA5-750AD73DE720}"/>
    <cellStyle name="Anteckning 13 5" xfId="16205" xr:uid="{AE3ADE9A-FD0A-4AF5-B948-1CE41D9B3DA0}"/>
    <cellStyle name="Anteckning 13 5 2" xfId="16206" xr:uid="{DB37BE6E-2B73-4989-87F8-AD57304524EB}"/>
    <cellStyle name="Anteckning 13 5 2 2" xfId="16207" xr:uid="{BAAB589D-4C53-499D-A0A2-2048E2700D97}"/>
    <cellStyle name="Anteckning 13 5 2 2 2" xfId="16208" xr:uid="{E6430D14-B37C-4C32-B58C-0300A4555649}"/>
    <cellStyle name="Anteckning 13 5 2 2 3" xfId="32529" xr:uid="{BB23A312-F1FA-4D57-A998-53A074FB2698}"/>
    <cellStyle name="Anteckning 13 5 2 2_121231-130331" xfId="16209" xr:uid="{501CC560-A2DA-4515-9162-F7E25ABE2BA3}"/>
    <cellStyle name="Anteckning 13 5 2 3" xfId="16210" xr:uid="{4D12DF92-2EDF-4FCE-902B-6F11B234B49B}"/>
    <cellStyle name="Anteckning 13 5 2 3 2" xfId="16211" xr:uid="{C77F681B-01E4-4A05-811D-EF99AEB3500F}"/>
    <cellStyle name="Anteckning 13 5 2 3_121231-130331" xfId="16212" xr:uid="{84184CDB-3099-4799-BCAE-DE346F228A6D}"/>
    <cellStyle name="Anteckning 13 5 2 4" xfId="16213" xr:uid="{C89E4A21-1770-4F73-BB87-40BCF6529F2B}"/>
    <cellStyle name="Anteckning 13 5 2 5" xfId="16214" xr:uid="{FD2A53BC-D2BF-4C30-AAE8-1A9274B1D672}"/>
    <cellStyle name="Anteckning 13 5 2 6" xfId="32530" xr:uid="{FB929AA0-60D8-4049-814B-839B2DD80316}"/>
    <cellStyle name="Anteckning 13 5 2 7" xfId="35369" xr:uid="{784A171E-8F65-4D45-AFE7-F320FBE233FF}"/>
    <cellStyle name="Anteckning 13 5 2 8" xfId="39305" xr:uid="{602304E1-36A6-49F5-8507-D7BD8D61E009}"/>
    <cellStyle name="Anteckning 13 5 2_121231-130331" xfId="16215" xr:uid="{11888C46-3F1D-44EC-BC3A-8B3008AE3883}"/>
    <cellStyle name="Anteckning 13 5 3" xfId="16216" xr:uid="{69CF8BEF-7E9F-4FCC-B1CA-8FEFCE60853E}"/>
    <cellStyle name="Anteckning 13 5 3 2" xfId="16217" xr:uid="{C928FD23-85DD-4ED3-8E8F-D141AA00974A}"/>
    <cellStyle name="Anteckning 13 5 3 2 2" xfId="16218" xr:uid="{365AFDB2-6743-40DB-8DCF-4B7CB9007988}"/>
    <cellStyle name="Anteckning 13 5 3 2_121231-130331" xfId="16219" xr:uid="{D3D244AA-B313-41F5-9416-F95A586AA00F}"/>
    <cellStyle name="Anteckning 13 5 3 3" xfId="16220" xr:uid="{69A2C861-2564-459C-ADC6-0E5A1719565E}"/>
    <cellStyle name="Anteckning 13 5 3 4" xfId="32531" xr:uid="{4B38BF49-1B01-4203-B81B-7BE6A5391929}"/>
    <cellStyle name="Anteckning 13 5 3_121231-130331" xfId="16221" xr:uid="{231BF8A0-0F4D-41A4-B464-47F0D078C8BD}"/>
    <cellStyle name="Anteckning 13 5 4" xfId="16222" xr:uid="{08EA38BC-167F-4E51-A2BF-198509AF0449}"/>
    <cellStyle name="Anteckning 13 5 4 2" xfId="16223" xr:uid="{4F409787-A2DB-4DE5-B596-FD03CB12AC85}"/>
    <cellStyle name="Anteckning 13 5 4_121231-130331" xfId="16224" xr:uid="{97DB7594-045E-4FA0-B689-9628C0808D7F}"/>
    <cellStyle name="Anteckning 13 5 5" xfId="16225" xr:uid="{70C81E10-42DE-4CC0-AFBA-96BF1512F8FB}"/>
    <cellStyle name="Anteckning 13 5 6" xfId="16226" xr:uid="{DF96E5F0-69BB-4375-A55E-36656C934F17}"/>
    <cellStyle name="Anteckning 13 5 7" xfId="32532" xr:uid="{E8F52AED-1E5C-4686-8CF7-771FF570CC58}"/>
    <cellStyle name="Anteckning 13 5 8" xfId="35368" xr:uid="{2ED278AF-1C39-478C-940D-D93FBD7B4F92}"/>
    <cellStyle name="Anteckning 13 5 9" xfId="39306" xr:uid="{7AFEFADE-7E1A-40ED-8072-A2D5ACFA6FAA}"/>
    <cellStyle name="Anteckning 13 5_121231-130331" xfId="16227" xr:uid="{885F81FD-43BD-47A7-9BBF-CB05255278DD}"/>
    <cellStyle name="Anteckning 13 6" xfId="16228" xr:uid="{1A630D32-207F-4BAD-86AA-785F87C8C815}"/>
    <cellStyle name="Anteckning 13 6 2" xfId="16229" xr:uid="{4B7D48B9-320F-4F9F-A8A6-CE4284C4F8D1}"/>
    <cellStyle name="Anteckning 13 6 2 2" xfId="16230" xr:uid="{82E3F06E-1374-4208-9628-9C0E3ADEC19D}"/>
    <cellStyle name="Anteckning 13 6 2 2 2" xfId="16231" xr:uid="{CADD42FB-2E6A-4EF2-AE8F-3314D8F06372}"/>
    <cellStyle name="Anteckning 13 6 2 2_121231-130331" xfId="16232" xr:uid="{9EF1C6E4-FEC4-4788-9E97-D9EC335376D3}"/>
    <cellStyle name="Anteckning 13 6 2 3" xfId="16233" xr:uid="{B215542E-E761-4B5C-BF20-7B327FF6BBAA}"/>
    <cellStyle name="Anteckning 13 6 2 4" xfId="32533" xr:uid="{E2C8D688-B2D6-4BDD-8E91-F3C002767A52}"/>
    <cellStyle name="Anteckning 13 6 2_121231-130331" xfId="16234" xr:uid="{A15E49BF-7B06-43C0-834C-A25D3860D78A}"/>
    <cellStyle name="Anteckning 13 6 3" xfId="16235" xr:uid="{4C68D9B4-7CEE-4296-837C-BD49C1E07CDE}"/>
    <cellStyle name="Anteckning 13 6 3 2" xfId="16236" xr:uid="{8A2814E7-1088-4FEB-850D-3660A3354499}"/>
    <cellStyle name="Anteckning 13 6 3_121231-130331" xfId="16237" xr:uid="{E360399F-0C28-496C-8C22-A2287FA2351F}"/>
    <cellStyle name="Anteckning 13 6 4" xfId="16238" xr:uid="{7C5EDB79-4915-4F35-993A-664E0380B358}"/>
    <cellStyle name="Anteckning 13 6 5" xfId="16239" xr:uid="{FAAD400A-B8EC-4001-B62D-A63AC4B3F757}"/>
    <cellStyle name="Anteckning 13 6 6" xfId="32534" xr:uid="{134AEA78-ADF8-4A24-AD61-05E9C3D01116}"/>
    <cellStyle name="Anteckning 13 6 7" xfId="35370" xr:uid="{A7A6617C-55C6-4EE8-9192-C11FA4F60EFB}"/>
    <cellStyle name="Anteckning 13 6 8" xfId="39304" xr:uid="{C2449FDE-12E4-4735-A94A-B128602B8258}"/>
    <cellStyle name="Anteckning 13 6_121231-130331" xfId="16240" xr:uid="{E8010888-917C-4E38-9B38-E287C99A68B5}"/>
    <cellStyle name="Anteckning 13 7" xfId="16241" xr:uid="{D3E84519-401A-4979-9009-7FF16ED59BF7}"/>
    <cellStyle name="Anteckning 13 7 2" xfId="16242" xr:uid="{6A4F7948-66F2-4E09-8424-C1802B74846B}"/>
    <cellStyle name="Anteckning 13 7 2 2" xfId="16243" xr:uid="{EE4873D3-9A80-473A-A979-3FA7EEC7F22B}"/>
    <cellStyle name="Anteckning 13 7 2 2 2" xfId="16244" xr:uid="{9E336DD8-FF28-48DD-95F6-80B503B32118}"/>
    <cellStyle name="Anteckning 13 7 2 2_121231-130331" xfId="16245" xr:uid="{515CCEC0-9BF2-4D32-B9F7-6D8CAA496E31}"/>
    <cellStyle name="Anteckning 13 7 2 3" xfId="16246" xr:uid="{C46C569D-A51D-474C-B1F1-D16EEB9703E1}"/>
    <cellStyle name="Anteckning 13 7 2 4" xfId="32535" xr:uid="{0BD93ACE-CF75-4F9F-A909-57BB355E7419}"/>
    <cellStyle name="Anteckning 13 7 2_121231-130331" xfId="16247" xr:uid="{49618390-1521-47FE-817E-0FB1439E2FDC}"/>
    <cellStyle name="Anteckning 13 7 3" xfId="16248" xr:uid="{7FB2C2D1-18F5-4B16-9A39-53D11675F6EE}"/>
    <cellStyle name="Anteckning 13 7 3 2" xfId="16249" xr:uid="{E6150B8C-0BF6-494D-98B0-E4924FAB57B5}"/>
    <cellStyle name="Anteckning 13 7 3_121231-130331" xfId="16250" xr:uid="{471E819A-F154-4A77-A514-3C508EFA0024}"/>
    <cellStyle name="Anteckning 13 7 4" xfId="16251" xr:uid="{8DAEEF4E-907E-4145-8DA8-B109A8109DDB}"/>
    <cellStyle name="Anteckning 13 7 5" xfId="16252" xr:uid="{F04C31F9-5BDD-4F8E-98F9-4EE015876F01}"/>
    <cellStyle name="Anteckning 13 7 6" xfId="32536" xr:uid="{A49531E0-5AFF-44C1-8588-CADEA3601933}"/>
    <cellStyle name="Anteckning 13 7 7" xfId="35371" xr:uid="{DB4D27BF-EE9A-49B3-8C9A-2BA36DF30EB5}"/>
    <cellStyle name="Anteckning 13 7 8" xfId="39303" xr:uid="{A24390A9-B37D-400A-A135-545F592C8678}"/>
    <cellStyle name="Anteckning 13 7_121231-130331" xfId="16253" xr:uid="{90A76178-BE9C-407E-BDCF-A1FBA4E1AE3C}"/>
    <cellStyle name="Anteckning 13 8" xfId="16254" xr:uid="{5CFAF32C-A2BB-43CF-B7A6-CD98F82301F3}"/>
    <cellStyle name="Anteckning 13 8 2" xfId="16255" xr:uid="{859D51ED-7411-45D5-9099-C450B1FB0A09}"/>
    <cellStyle name="Anteckning 13 8 2 2" xfId="16256" xr:uid="{505FB35F-BD61-4E4C-A608-0AA150C801A5}"/>
    <cellStyle name="Anteckning 13 8 2 3" xfId="32537" xr:uid="{6F2771D8-E79B-4F2E-9FCB-9AFD397DD632}"/>
    <cellStyle name="Anteckning 13 8 2_121231-130331" xfId="16257" xr:uid="{BB8BE878-5C80-4547-963C-C7383BA469C0}"/>
    <cellStyle name="Anteckning 13 8 3" xfId="16258" xr:uid="{AB739CFB-F95E-4536-8758-8813A78425F0}"/>
    <cellStyle name="Anteckning 13 8 3 2" xfId="16259" xr:uid="{6E882850-BA0C-4952-86AE-477B968DB6E6}"/>
    <cellStyle name="Anteckning 13 8 3_121231-130331" xfId="16260" xr:uid="{72BD160E-E533-4BA1-9F0B-401DE7C4C72A}"/>
    <cellStyle name="Anteckning 13 8 4" xfId="16261" xr:uid="{3D58F2C7-922F-4F7C-A638-795BEF034791}"/>
    <cellStyle name="Anteckning 13 8 5" xfId="16262" xr:uid="{FAC11A9A-7FBB-43F9-AC39-40E872852295}"/>
    <cellStyle name="Anteckning 13 8 6" xfId="32538" xr:uid="{B932D2DF-0182-47BF-A7E6-9A2BD27F2B05}"/>
    <cellStyle name="Anteckning 13 8 7" xfId="35372" xr:uid="{1B541884-22BC-4B93-A7B3-8613036D602D}"/>
    <cellStyle name="Anteckning 13 8 8" xfId="39302" xr:uid="{169D0334-7E3D-475B-B2E6-22AA129DD876}"/>
    <cellStyle name="Anteckning 13 8_121231-130331" xfId="16263" xr:uid="{D4310DAA-4B62-4B86-9D30-36743636DD75}"/>
    <cellStyle name="Anteckning 13 9" xfId="16264" xr:uid="{DBC99533-3892-48C0-AD89-93FA5BEA5B6B}"/>
    <cellStyle name="Anteckning 13 9 2" xfId="16265" xr:uid="{35DB674C-F00F-46B6-ADBD-6DB082267F8E}"/>
    <cellStyle name="Anteckning 13 9 2 2" xfId="16266" xr:uid="{9DBBF1F4-4F1B-4058-95D3-7215B7C09C60}"/>
    <cellStyle name="Anteckning 13 9 2_121231-130331" xfId="16267" xr:uid="{213D80C8-2981-4457-818B-D7265A367589}"/>
    <cellStyle name="Anteckning 13 9 3" xfId="16268" xr:uid="{7B6AEAE5-4CAB-496A-8068-816A1B18073D}"/>
    <cellStyle name="Anteckning 13 9 4" xfId="32539" xr:uid="{B9140B38-9310-41F5-870C-48A7AAFDA1D4}"/>
    <cellStyle name="Anteckning 13 9_121231-130331" xfId="16269" xr:uid="{F034EBB4-1182-475E-8317-665A3493A890}"/>
    <cellStyle name="Anteckning 13_121231-130331" xfId="16270" xr:uid="{6E3EFC34-EF53-4A6D-B261-5A5A004F2526}"/>
    <cellStyle name="Anteckning 14" xfId="16271" xr:uid="{7ECF23A8-BF07-46CD-92B7-44D3DF43B52F}"/>
    <cellStyle name="Anteckning 14 10" xfId="16272" xr:uid="{ADD4B0C6-2983-44D9-9110-3983EADB4B98}"/>
    <cellStyle name="Anteckning 14 11" xfId="16273" xr:uid="{60831EAA-18B5-4531-912B-7B29513887C5}"/>
    <cellStyle name="Anteckning 14 12" xfId="16274" xr:uid="{DEA77C3C-3EB4-4AC2-B802-B3A6335357F0}"/>
    <cellStyle name="Anteckning 14 13" xfId="32540" xr:uid="{CD6B2868-62AE-4F6F-91B6-6F72112EB897}"/>
    <cellStyle name="Anteckning 14 14" xfId="35373" xr:uid="{FA6A6521-1A79-4214-95A5-2E8326FEF754}"/>
    <cellStyle name="Anteckning 14 2" xfId="16275" xr:uid="{06393E01-7CFE-4811-9D27-5CEB1AB53527}"/>
    <cellStyle name="Anteckning 14 2 10" xfId="16276" xr:uid="{56E8A60C-8D5E-44E4-916A-FA5E33880DD5}"/>
    <cellStyle name="Anteckning 14 2 11" xfId="32541" xr:uid="{0A41DFFB-B2D5-4163-AAEC-DFB4037E1F76}"/>
    <cellStyle name="Anteckning 14 2 12" xfId="35374" xr:uid="{EBF19921-A081-445F-90F3-4CA4B416B422}"/>
    <cellStyle name="Anteckning 14 2 2" xfId="16277" xr:uid="{C4997388-7743-446F-AFDD-0D555CF02FC5}"/>
    <cellStyle name="Anteckning 14 2 2 2" xfId="16278" xr:uid="{83E87B7F-E913-461B-9D43-1184865B115A}"/>
    <cellStyle name="Anteckning 14 2 2 2 2" xfId="16279" xr:uid="{20BF06DC-6318-4BFD-92A2-7C10827B49EA}"/>
    <cellStyle name="Anteckning 14 2 2 2 2 2" xfId="16280" xr:uid="{DD5B46D4-0A29-40EB-8A33-EF0CCCC98B1F}"/>
    <cellStyle name="Anteckning 14 2 2 2 2_121231-130331" xfId="16281" xr:uid="{0CE9270C-8DA2-49D2-B2C4-2F75F58649AD}"/>
    <cellStyle name="Anteckning 14 2 2 2 3" xfId="16282" xr:uid="{A2C9E690-CD63-4401-B920-7C9C1E0CC56D}"/>
    <cellStyle name="Anteckning 14 2 2 2 4" xfId="32542" xr:uid="{5CFB901E-75CF-4A99-A0E8-CCC0DC2C313E}"/>
    <cellStyle name="Anteckning 14 2 2 2_121231-130331" xfId="16283" xr:uid="{08DC12F2-9E2E-4965-8395-EAEF07D98840}"/>
    <cellStyle name="Anteckning 14 2 2 3" xfId="16284" xr:uid="{4F6077DE-D042-45AC-891F-0AC32E5F3367}"/>
    <cellStyle name="Anteckning 14 2 2 3 2" xfId="16285" xr:uid="{4823EE68-FEDE-4681-B18B-74B7AC6E9A11}"/>
    <cellStyle name="Anteckning 14 2 2 3_121231-130331" xfId="16286" xr:uid="{00CB5EF2-0F4F-4B2D-A615-B804C6A911A0}"/>
    <cellStyle name="Anteckning 14 2 2 4" xfId="16287" xr:uid="{1B0F355A-B4EE-438A-A598-332E486DFBF1}"/>
    <cellStyle name="Anteckning 14 2 2 5" xfId="16288" xr:uid="{91731F77-2682-4D3C-B791-55C484331818}"/>
    <cellStyle name="Anteckning 14 2 2 6" xfId="32543" xr:uid="{13EA82B3-A397-4AE2-8F12-FACD30C45415}"/>
    <cellStyle name="Anteckning 14 2 2 7" xfId="35375" xr:uid="{ABD352DC-591A-41B4-8B42-FE9E3E652EF8}"/>
    <cellStyle name="Anteckning 14 2 2 8" xfId="39301" xr:uid="{9415B146-394C-49B7-83B1-F96980BE93D5}"/>
    <cellStyle name="Anteckning 14 2 2_121231-130331" xfId="16289" xr:uid="{B52350F7-3F4E-4EB7-8489-D251302ACF0D}"/>
    <cellStyle name="Anteckning 14 2 3" xfId="16290" xr:uid="{ECE95FF6-A8DD-4CE1-9770-6B23438880A3}"/>
    <cellStyle name="Anteckning 14 2 3 2" xfId="16291" xr:uid="{AE678DA1-42C6-4E60-8641-22DBE1A7D4A8}"/>
    <cellStyle name="Anteckning 14 2 3 2 2" xfId="16292" xr:uid="{7DB260BF-7A8B-4906-A6C9-F3A8E21D34AC}"/>
    <cellStyle name="Anteckning 14 2 3 2 2 2" xfId="16293" xr:uid="{90574CA1-A21D-4D33-9AA1-D19E0D71CBA2}"/>
    <cellStyle name="Anteckning 14 2 3 2 2_121231-130331" xfId="16294" xr:uid="{1DDE7AC1-AEB8-40F1-8939-D4841F75C5D4}"/>
    <cellStyle name="Anteckning 14 2 3 2 3" xfId="16295" xr:uid="{EBA708ED-019A-438C-BDA4-65BB20074098}"/>
    <cellStyle name="Anteckning 14 2 3 2 4" xfId="32544" xr:uid="{E21D17EF-AFBC-4640-AC99-81686BAE0A97}"/>
    <cellStyle name="Anteckning 14 2 3 2_121231-130331" xfId="16296" xr:uid="{91F58D85-96C3-4ECF-A8AA-D9DBCBAA65A2}"/>
    <cellStyle name="Anteckning 14 2 3 3" xfId="16297" xr:uid="{D9EA9681-0B24-4FCC-A41B-0C7B738FFDF6}"/>
    <cellStyle name="Anteckning 14 2 3 3 2" xfId="16298" xr:uid="{F4D8CE9F-0C4F-4419-AB59-3C1DB9E100EE}"/>
    <cellStyle name="Anteckning 14 2 3 3_121231-130331" xfId="16299" xr:uid="{C1F37046-DA2B-4CEB-8FE6-D1AFCB6FA2E0}"/>
    <cellStyle name="Anteckning 14 2 3 4" xfId="16300" xr:uid="{7793BAEA-6F61-4CF3-866C-FC3CD0FE00B2}"/>
    <cellStyle name="Anteckning 14 2 3 5" xfId="16301" xr:uid="{D6ABAF88-0C2D-4857-BBA8-089CDFBBF873}"/>
    <cellStyle name="Anteckning 14 2 3 6" xfId="32545" xr:uid="{A72AA66D-6622-4E27-A67A-BF542D8FFC31}"/>
    <cellStyle name="Anteckning 14 2 3 7" xfId="35376" xr:uid="{632DCDFE-BFD7-48FA-B209-15E97EAF188F}"/>
    <cellStyle name="Anteckning 14 2 3 8" xfId="39300" xr:uid="{39432BD9-1773-470D-A4DA-42BA5123D93D}"/>
    <cellStyle name="Anteckning 14 2 3_121231-130331" xfId="16302" xr:uid="{912823C1-0E46-4EFA-875E-D56A7B1F95F9}"/>
    <cellStyle name="Anteckning 14 2 4" xfId="16303" xr:uid="{B08E0C58-7531-4836-9733-FE4A027AA93F}"/>
    <cellStyle name="Anteckning 14 2 4 2" xfId="16304" xr:uid="{AA2C4E1D-DCE8-4386-A56A-605D8DD910D7}"/>
    <cellStyle name="Anteckning 14 2 4 2 2" xfId="16305" xr:uid="{E2868A09-C6BA-4AB4-B963-D8F00F521AEF}"/>
    <cellStyle name="Anteckning 14 2 4 2 2 2" xfId="16306" xr:uid="{69035222-FB35-4ECB-B98D-72FBD3C2A682}"/>
    <cellStyle name="Anteckning 14 2 4 2 2_121231-130331" xfId="16307" xr:uid="{4B07A6CC-151C-438E-AA27-135C86857B17}"/>
    <cellStyle name="Anteckning 14 2 4 2 3" xfId="16308" xr:uid="{2A924083-3706-44D6-8740-57D5E559DF7C}"/>
    <cellStyle name="Anteckning 14 2 4 2 4" xfId="32546" xr:uid="{AA13E4A5-BE5B-4445-93E0-26823423903B}"/>
    <cellStyle name="Anteckning 14 2 4 2_121231-130331" xfId="16309" xr:uid="{F141A79C-45A7-4776-9CB8-8AC67216D833}"/>
    <cellStyle name="Anteckning 14 2 4 3" xfId="16310" xr:uid="{68BDEF71-8939-406E-A182-46DD69BD72C1}"/>
    <cellStyle name="Anteckning 14 2 4 3 2" xfId="16311" xr:uid="{C0C66A53-A733-425A-9136-E62B592E4FB4}"/>
    <cellStyle name="Anteckning 14 2 4 3_121231-130331" xfId="16312" xr:uid="{434D6FE6-696D-48D0-81A5-31BB6C4E81C3}"/>
    <cellStyle name="Anteckning 14 2 4 4" xfId="16313" xr:uid="{6D23126F-1558-431F-9583-6F34552815B2}"/>
    <cellStyle name="Anteckning 14 2 4 5" xfId="16314" xr:uid="{8E6FDD8B-C8ED-4087-AF0A-E18882A3304A}"/>
    <cellStyle name="Anteckning 14 2 4 6" xfId="32547" xr:uid="{036100D9-5C27-4C8C-8394-E62D6EEF5AEC}"/>
    <cellStyle name="Anteckning 14 2 4 7" xfId="35377" xr:uid="{261F5BEC-6F1E-4DED-9DED-CE08F75D5E54}"/>
    <cellStyle name="Anteckning 14 2 4 8" xfId="39299" xr:uid="{CDB92EA2-2975-4FF8-8E2F-B3CF5D8E4581}"/>
    <cellStyle name="Anteckning 14 2 4_121231-130331" xfId="16315" xr:uid="{591A9B65-D835-4627-80BE-74A33FA445FF}"/>
    <cellStyle name="Anteckning 14 2 5" xfId="16316" xr:uid="{2FF8A649-8D7B-466E-84B9-EAA89ABF5477}"/>
    <cellStyle name="Anteckning 14 2 5 2" xfId="16317" xr:uid="{B8609EE4-4FC3-4D23-B8D3-9D391B397B97}"/>
    <cellStyle name="Anteckning 14 2 5 2 2" xfId="16318" xr:uid="{F9964DE3-5256-4FE6-B9EE-CD980DA5548B}"/>
    <cellStyle name="Anteckning 14 2 5 2 3" xfId="32548" xr:uid="{F7C43095-8C05-482B-AEAD-16924C85B7E0}"/>
    <cellStyle name="Anteckning 14 2 5 2_121231-130331" xfId="16319" xr:uid="{E0082DCC-0242-4CED-896E-486F218CA4D0}"/>
    <cellStyle name="Anteckning 14 2 5 3" xfId="16320" xr:uid="{FB3106FF-8D4A-4A8A-A6A6-8653D0607D5B}"/>
    <cellStyle name="Anteckning 14 2 5 3 2" xfId="16321" xr:uid="{2CFFE924-41CC-4189-AB2B-D94194BCEB36}"/>
    <cellStyle name="Anteckning 14 2 5 3_121231-130331" xfId="16322" xr:uid="{384AB7B5-64AF-4D56-BEDA-DCC983F68BB2}"/>
    <cellStyle name="Anteckning 14 2 5 4" xfId="16323" xr:uid="{E7DF6EF6-E767-40AC-AF7E-7A25280F498F}"/>
    <cellStyle name="Anteckning 14 2 5 5" xfId="16324" xr:uid="{650F7440-48A3-415B-9895-068C2A416218}"/>
    <cellStyle name="Anteckning 14 2 5 6" xfId="32549" xr:uid="{A2830EAA-478A-413B-8A36-B06E7E598438}"/>
    <cellStyle name="Anteckning 14 2 5 7" xfId="35378" xr:uid="{0DE29DF1-40EF-443C-9668-0CA14E9D1B22}"/>
    <cellStyle name="Anteckning 14 2 5 8" xfId="39298" xr:uid="{93A742FC-4899-47DC-BCFF-5308BA4E46CE}"/>
    <cellStyle name="Anteckning 14 2 5_121231-130331" xfId="16325" xr:uid="{F188AD68-AFAF-46FF-9CC8-2AA1CA750062}"/>
    <cellStyle name="Anteckning 14 2 6" xfId="16326" xr:uid="{782365A8-2038-4AD2-901B-E588020920FD}"/>
    <cellStyle name="Anteckning 14 2 6 2" xfId="16327" xr:uid="{B1E13253-CB71-4DF4-B445-899C0BF88532}"/>
    <cellStyle name="Anteckning 14 2 6 2 2" xfId="16328" xr:uid="{298162A3-4E6B-4954-B680-EAA3B557C30E}"/>
    <cellStyle name="Anteckning 14 2 6 2_121231-130331" xfId="16329" xr:uid="{FD768ED6-5E2A-47D4-BDDC-FAB4344C888F}"/>
    <cellStyle name="Anteckning 14 2 6 3" xfId="16330" xr:uid="{2B78DF4D-F9A4-4316-B489-88D962121693}"/>
    <cellStyle name="Anteckning 14 2 6 4" xfId="32550" xr:uid="{A81FD296-EC59-416C-9835-298AE3155BE1}"/>
    <cellStyle name="Anteckning 14 2 6_121231-130331" xfId="16331" xr:uid="{BDABFB2F-3EFF-45C7-B4BC-F22786E90A23}"/>
    <cellStyle name="Anteckning 14 2 7" xfId="16332" xr:uid="{6445D9BC-CB6A-49AC-A27F-7A6AE4D5FD62}"/>
    <cellStyle name="Anteckning 14 2 7 2" xfId="16333" xr:uid="{2E98727B-BF5A-47C8-82DA-B6BF5A96CEEE}"/>
    <cellStyle name="Anteckning 14 2 7_121231-130331" xfId="16334" xr:uid="{A20977B7-540A-44CE-9EFB-BF09CDC8B9E5}"/>
    <cellStyle name="Anteckning 14 2 8" xfId="16335" xr:uid="{5D82D2B8-D391-4D19-9464-3659E0E7357A}"/>
    <cellStyle name="Anteckning 14 2 9" xfId="16336" xr:uid="{96D87401-8BA5-45F1-86B4-99679C209312}"/>
    <cellStyle name="Anteckning 14 2_121231-130331" xfId="16337" xr:uid="{A99D7056-08EE-4C76-A29E-F480D6B05DDB}"/>
    <cellStyle name="Anteckning 14 3" xfId="16338" xr:uid="{FD4B8145-DEE5-42DB-B712-04FBA36BF8D1}"/>
    <cellStyle name="Anteckning 14 3 10" xfId="32551" xr:uid="{D1B885ED-5FE6-4150-ADB3-A4E03443ADF0}"/>
    <cellStyle name="Anteckning 14 3 11" xfId="35379" xr:uid="{A683F5E4-6F0D-4D7B-8264-BD60342799BD}"/>
    <cellStyle name="Anteckning 14 3 2" xfId="16339" xr:uid="{B7109983-A400-4F84-99C3-BAE00A73EFCC}"/>
    <cellStyle name="Anteckning 14 3 2 2" xfId="16340" xr:uid="{9230FAC6-9DF8-416E-B622-8E1367636E66}"/>
    <cellStyle name="Anteckning 14 3 2 2 2" xfId="16341" xr:uid="{4559A867-F39B-4364-9271-E8A2FEDC3C33}"/>
    <cellStyle name="Anteckning 14 3 2 2 2 2" xfId="16342" xr:uid="{68B854B5-13D6-42A6-AB83-6C4AA6F5242C}"/>
    <cellStyle name="Anteckning 14 3 2 2 2_121231-130331" xfId="16343" xr:uid="{FAFFC9A6-F388-45CF-939B-A42A00BE39E9}"/>
    <cellStyle name="Anteckning 14 3 2 2 3" xfId="16344" xr:uid="{E0CCE0D3-89F7-41DF-A044-4980F0B6FE11}"/>
    <cellStyle name="Anteckning 14 3 2 2 4" xfId="32552" xr:uid="{DAEB71B1-4EBA-4580-994C-E3C32794A5DC}"/>
    <cellStyle name="Anteckning 14 3 2 2_121231-130331" xfId="16345" xr:uid="{B54C9F27-0F24-4D8A-9CF5-981A56C14453}"/>
    <cellStyle name="Anteckning 14 3 2 3" xfId="16346" xr:uid="{6DB17654-9A8A-49BC-99D6-2285122E05C0}"/>
    <cellStyle name="Anteckning 14 3 2 3 2" xfId="16347" xr:uid="{8C3619D6-4953-4796-8CAD-58990C5E9E4E}"/>
    <cellStyle name="Anteckning 14 3 2 3_121231-130331" xfId="16348" xr:uid="{179AEC7C-C98A-4A7F-B53A-A248D149DF54}"/>
    <cellStyle name="Anteckning 14 3 2 4" xfId="16349" xr:uid="{3132C066-A31C-4255-AEAB-95B5E05E0C24}"/>
    <cellStyle name="Anteckning 14 3 2 5" xfId="16350" xr:uid="{6E73AA49-4279-42A7-8928-AE5B75D86E72}"/>
    <cellStyle name="Anteckning 14 3 2 6" xfId="32553" xr:uid="{822F875E-9849-46F5-9FDD-F09B3577BFDF}"/>
    <cellStyle name="Anteckning 14 3 2 7" xfId="35380" xr:uid="{788DAD3F-2E9A-4DAA-8790-D656A1F1CDC4}"/>
    <cellStyle name="Anteckning 14 3 2 8" xfId="39297" xr:uid="{F0794F2B-BE98-4FB4-8635-283555345B57}"/>
    <cellStyle name="Anteckning 14 3 2_121231-130331" xfId="16351" xr:uid="{CD0A014B-0931-44C9-BDF3-E561EBBBE5C5}"/>
    <cellStyle name="Anteckning 14 3 3" xfId="16352" xr:uid="{83653070-05A9-4431-B079-F3600F7EE777}"/>
    <cellStyle name="Anteckning 14 3 3 2" xfId="16353" xr:uid="{61247975-A0C7-45A2-84F9-7A049B60F103}"/>
    <cellStyle name="Anteckning 14 3 3 2 2" xfId="16354" xr:uid="{22E84FC4-B626-4740-9014-2D8F816EC3AF}"/>
    <cellStyle name="Anteckning 14 3 3 2 2 2" xfId="16355" xr:uid="{D6CF17A6-18C9-4B35-B16C-93723DD5F3EE}"/>
    <cellStyle name="Anteckning 14 3 3 2 2_121231-130331" xfId="16356" xr:uid="{C7B58ED8-79DF-4306-84A9-6C24AA09C239}"/>
    <cellStyle name="Anteckning 14 3 3 2 3" xfId="16357" xr:uid="{8D2B46AE-917A-4C1C-94A0-19DB6CDDAF09}"/>
    <cellStyle name="Anteckning 14 3 3 2 4" xfId="32554" xr:uid="{3E4A1137-3120-456B-B851-EB0F551EA739}"/>
    <cellStyle name="Anteckning 14 3 3 2_121231-130331" xfId="16358" xr:uid="{42A5F7BD-C7AE-45DF-88EC-5E3AD97C0322}"/>
    <cellStyle name="Anteckning 14 3 3 3" xfId="16359" xr:uid="{87335FC0-0608-435E-875C-9150914A97B5}"/>
    <cellStyle name="Anteckning 14 3 3 3 2" xfId="16360" xr:uid="{E24882D2-654A-4868-B523-CB104A9C381D}"/>
    <cellStyle name="Anteckning 14 3 3 3_121231-130331" xfId="16361" xr:uid="{7186780E-703E-4ED6-AAF3-90E5AD0492FB}"/>
    <cellStyle name="Anteckning 14 3 3 4" xfId="16362" xr:uid="{5CF0D0A0-0D95-43B2-9D26-25C7A8EA541E}"/>
    <cellStyle name="Anteckning 14 3 3 5" xfId="16363" xr:uid="{B1EA4027-FAB2-47FA-A3BC-7F46001210B3}"/>
    <cellStyle name="Anteckning 14 3 3 6" xfId="32555" xr:uid="{14DA79F6-6F29-470D-8FF6-0516DC62C190}"/>
    <cellStyle name="Anteckning 14 3 3 7" xfId="35381" xr:uid="{6C8C84F4-10FE-4103-A9C9-AA31CE88DF3B}"/>
    <cellStyle name="Anteckning 14 3 3 8" xfId="39296" xr:uid="{D231F648-9AAE-469B-AD5D-EC3597BB95E3}"/>
    <cellStyle name="Anteckning 14 3 3_121231-130331" xfId="16364" xr:uid="{FC2D104C-BE81-49C7-B2AC-C49F6515F7B3}"/>
    <cellStyle name="Anteckning 14 3 4" xfId="16365" xr:uid="{79C2A20E-1705-40D0-8A23-CB7C20D699F8}"/>
    <cellStyle name="Anteckning 14 3 4 2" xfId="16366" xr:uid="{3C1CE1E5-D81F-4B0A-B809-3C2168E38CA6}"/>
    <cellStyle name="Anteckning 14 3 4 2 2" xfId="16367" xr:uid="{DDE909CD-5893-4BB0-9F91-46659E5E6420}"/>
    <cellStyle name="Anteckning 14 3 4 2 2 2" xfId="16368" xr:uid="{6922348C-738D-4B40-80E1-160F34183B36}"/>
    <cellStyle name="Anteckning 14 3 4 2 2_121231-130331" xfId="16369" xr:uid="{8B365EEA-2658-45E8-885A-C4283EA90D35}"/>
    <cellStyle name="Anteckning 14 3 4 2 3" xfId="16370" xr:uid="{337C0787-8ABE-406A-89BF-5B29CB01019A}"/>
    <cellStyle name="Anteckning 14 3 4 2 4" xfId="32556" xr:uid="{8A6722F0-70D9-4060-A8B0-C92321B50B8D}"/>
    <cellStyle name="Anteckning 14 3 4 2_121231-130331" xfId="16371" xr:uid="{BFC28791-1099-4BEB-AC68-D405098055D8}"/>
    <cellStyle name="Anteckning 14 3 4 3" xfId="16372" xr:uid="{C764EFFB-E869-41B5-8654-EAABCAD30AC8}"/>
    <cellStyle name="Anteckning 14 3 4 3 2" xfId="16373" xr:uid="{85BF84BF-D8F8-48DF-AB51-74CD648EB8B0}"/>
    <cellStyle name="Anteckning 14 3 4 3_121231-130331" xfId="16374" xr:uid="{3E925089-3ABD-4E47-BBA2-0D2CFF69C3C9}"/>
    <cellStyle name="Anteckning 14 3 4 4" xfId="16375" xr:uid="{E653BAF6-7906-4E82-A9C7-B16DE6D2BCEF}"/>
    <cellStyle name="Anteckning 14 3 4 5" xfId="16376" xr:uid="{8B7CECFC-C0CD-4579-8A7B-8880716B619C}"/>
    <cellStyle name="Anteckning 14 3 4 6" xfId="32557" xr:uid="{869B3A7C-D85A-48E7-876C-24073C98DC63}"/>
    <cellStyle name="Anteckning 14 3 4 7" xfId="35382" xr:uid="{3AB2E5DA-DB42-4FAA-9A7E-68E4FDB0DEB1}"/>
    <cellStyle name="Anteckning 14 3 4 8" xfId="39295" xr:uid="{553C98A2-DBB1-4E00-AA25-93B2A84A8B9F}"/>
    <cellStyle name="Anteckning 14 3 4_121231-130331" xfId="16377" xr:uid="{62ED0C41-4973-43EA-A82E-7171391D74BC}"/>
    <cellStyle name="Anteckning 14 3 5" xfId="16378" xr:uid="{F8C8F642-3EEC-48D6-A909-E72102F53CEE}"/>
    <cellStyle name="Anteckning 14 3 5 2" xfId="16379" xr:uid="{B0C98667-20F6-4E28-9A9C-E846DDC89325}"/>
    <cellStyle name="Anteckning 14 3 5 2 2" xfId="16380" xr:uid="{3515EBB9-DA28-47DA-A13E-17BB0C37B501}"/>
    <cellStyle name="Anteckning 14 3 5 2 3" xfId="32558" xr:uid="{58D7DD04-BEDC-4E5A-B860-977D6315B5D1}"/>
    <cellStyle name="Anteckning 14 3 5 2_121231-130331" xfId="16381" xr:uid="{643295F4-94AF-4DC4-95E3-759085CC12F3}"/>
    <cellStyle name="Anteckning 14 3 5 3" xfId="16382" xr:uid="{E30DD61F-2FD9-46AB-8E78-8C7AA6082C49}"/>
    <cellStyle name="Anteckning 14 3 5 3 2" xfId="16383" xr:uid="{F7FEC4C6-48A5-4EDF-A538-0F1F940CF477}"/>
    <cellStyle name="Anteckning 14 3 5 3_121231-130331" xfId="16384" xr:uid="{A6C2C75B-4365-40E3-B2E3-8AA1CDCB90F2}"/>
    <cellStyle name="Anteckning 14 3 5 4" xfId="16385" xr:uid="{DB6E0231-1CE8-41D0-8B0F-F188C9DA48DD}"/>
    <cellStyle name="Anteckning 14 3 5 5" xfId="16386" xr:uid="{BD86614C-28DF-4685-9606-1E98298FA9CA}"/>
    <cellStyle name="Anteckning 14 3 5 6" xfId="32559" xr:uid="{616B5DBF-0C05-4303-A9AE-7FAA2C7D88E8}"/>
    <cellStyle name="Anteckning 14 3 5 7" xfId="35383" xr:uid="{FAC5ACE5-8A75-4F21-AB21-F45A54142265}"/>
    <cellStyle name="Anteckning 14 3 5 8" xfId="39294" xr:uid="{E3F68106-018D-4DBC-90CB-A34FA40BE53F}"/>
    <cellStyle name="Anteckning 14 3 5_121231-130331" xfId="16387" xr:uid="{ABF81E06-43C8-43C2-8065-B6F2FD6406BB}"/>
    <cellStyle name="Anteckning 14 3 6" xfId="16388" xr:uid="{9EF36C9B-1634-4B48-A164-6CDA2871ED60}"/>
    <cellStyle name="Anteckning 14 3 6 2" xfId="16389" xr:uid="{7CA4DDB0-AAF7-434A-8F62-E0035C6D8409}"/>
    <cellStyle name="Anteckning 14 3 6 2 2" xfId="16390" xr:uid="{5B5D407D-A744-4C80-AB78-D119E8CC1A03}"/>
    <cellStyle name="Anteckning 14 3 6 2_121231-130331" xfId="16391" xr:uid="{37101E78-33BC-49B7-9D69-9092ECFC62A0}"/>
    <cellStyle name="Anteckning 14 3 6 3" xfId="16392" xr:uid="{7A13B991-7598-4836-BAE2-D5391E95377E}"/>
    <cellStyle name="Anteckning 14 3 6 4" xfId="32560" xr:uid="{2F5BEDA6-DC7F-4AFA-BDC6-CDB6B4A0E6CD}"/>
    <cellStyle name="Anteckning 14 3 6_121231-130331" xfId="16393" xr:uid="{C51B054C-3BEE-4B5C-A46D-6B493B0E3E65}"/>
    <cellStyle name="Anteckning 14 3 7" xfId="16394" xr:uid="{111EDEBB-1FF0-4ACD-801B-4C681B4A5AAE}"/>
    <cellStyle name="Anteckning 14 3 7 2" xfId="16395" xr:uid="{D07F79DC-E22E-40F6-983F-70A3AA241E59}"/>
    <cellStyle name="Anteckning 14 3 7_121231-130331" xfId="16396" xr:uid="{0DF20DE3-0AC5-4243-AF88-28E36A30F336}"/>
    <cellStyle name="Anteckning 14 3 8" xfId="16397" xr:uid="{CD91DB2F-393C-4445-9AC6-FDDE603A3369}"/>
    <cellStyle name="Anteckning 14 3 9" xfId="16398" xr:uid="{12AC7F1B-C931-4398-82D5-07CB3766C2E5}"/>
    <cellStyle name="Anteckning 14 3_121231-130331" xfId="16399" xr:uid="{4621463A-14D5-4C2B-ACAE-B7AE821C1CAF}"/>
    <cellStyle name="Anteckning 14 4" xfId="16400" xr:uid="{B7FFFCDB-993F-4D22-89DC-EC4879A04CE2}"/>
    <cellStyle name="Anteckning 14 4 2" xfId="16401" xr:uid="{31011F9C-F68C-409E-AD5F-1A1267297339}"/>
    <cellStyle name="Anteckning 14 4 2 2" xfId="16402" xr:uid="{08AB5817-5084-4890-B1C4-93674D92B7F4}"/>
    <cellStyle name="Anteckning 14 4 2 2 2" xfId="16403" xr:uid="{12E49316-7BBD-4007-925E-BF8B1A95BB0C}"/>
    <cellStyle name="Anteckning 14 4 2 2 3" xfId="32561" xr:uid="{D2033BA8-A13A-49F8-8141-330CEF70C70F}"/>
    <cellStyle name="Anteckning 14 4 2 2_121231-130331" xfId="16404" xr:uid="{F5F10C45-F476-468F-9910-E6D91AC4CC2A}"/>
    <cellStyle name="Anteckning 14 4 2 3" xfId="16405" xr:uid="{7767BB85-23BA-4F61-A3B8-4D2ABA6F6689}"/>
    <cellStyle name="Anteckning 14 4 2 3 2" xfId="16406" xr:uid="{6520CB7C-0366-49B3-AFD8-9055EF472EA4}"/>
    <cellStyle name="Anteckning 14 4 2 3_121231-130331" xfId="16407" xr:uid="{F00FC6C8-10C3-496B-9476-DF13776B52AA}"/>
    <cellStyle name="Anteckning 14 4 2 4" xfId="16408" xr:uid="{10255959-2B9A-40D0-8FC9-77EE7694F8F9}"/>
    <cellStyle name="Anteckning 14 4 2 5" xfId="16409" xr:uid="{AE34FADA-5DCA-42F6-B5C1-70AF167225BF}"/>
    <cellStyle name="Anteckning 14 4 2 6" xfId="32562" xr:uid="{8BF6AC50-2379-4DBD-9750-69C92E3FCCFD}"/>
    <cellStyle name="Anteckning 14 4 2 7" xfId="35385" xr:uid="{A9DDBD59-EA96-4C3A-88A4-57206AE52332}"/>
    <cellStyle name="Anteckning 14 4 2 8" xfId="39292" xr:uid="{8C497734-BEF6-4E7C-815C-D3D0ED947034}"/>
    <cellStyle name="Anteckning 14 4 2_121231-130331" xfId="16410" xr:uid="{B3F2E19B-D7F9-4FEB-94DB-2CF32ECAD7B4}"/>
    <cellStyle name="Anteckning 14 4 3" xfId="16411" xr:uid="{0CB58C04-2324-4953-AC27-1878403ACD7D}"/>
    <cellStyle name="Anteckning 14 4 3 2" xfId="16412" xr:uid="{E77673D3-674E-4CB8-9EC2-0E5D7FEC912F}"/>
    <cellStyle name="Anteckning 14 4 3 2 2" xfId="16413" xr:uid="{FB6D9556-1BF4-4B79-BA2E-2499CD9C9853}"/>
    <cellStyle name="Anteckning 14 4 3 2_121231-130331" xfId="16414" xr:uid="{6EA13595-DB8C-4913-B11C-9ED5AC256894}"/>
    <cellStyle name="Anteckning 14 4 3 3" xfId="16415" xr:uid="{5495375F-4563-4FC8-8376-975C3A39D6B7}"/>
    <cellStyle name="Anteckning 14 4 3 4" xfId="32563" xr:uid="{4B95CF70-F0EE-41DA-9642-F567E6ABAB64}"/>
    <cellStyle name="Anteckning 14 4 3_121231-130331" xfId="16416" xr:uid="{10001EBF-70C6-4FEB-B487-C18BBCBC9B71}"/>
    <cellStyle name="Anteckning 14 4 4" xfId="16417" xr:uid="{DF03C531-F4D6-41D2-BEC9-99646D340914}"/>
    <cellStyle name="Anteckning 14 4 4 2" xfId="16418" xr:uid="{C21EB4CA-EC6B-4A70-8343-227E3EE87B62}"/>
    <cellStyle name="Anteckning 14 4 4_121231-130331" xfId="16419" xr:uid="{348ED756-0812-4D8E-A94B-3C61627D9D3E}"/>
    <cellStyle name="Anteckning 14 4 5" xfId="16420" xr:uid="{461668F1-7434-44F9-898D-BD0E9B4FACF8}"/>
    <cellStyle name="Anteckning 14 4 6" xfId="16421" xr:uid="{CCD58A78-1DDB-4288-B25B-2B0FDCC3D5D2}"/>
    <cellStyle name="Anteckning 14 4 7" xfId="32564" xr:uid="{EC2F1310-EB38-4733-95AA-6373AC69791B}"/>
    <cellStyle name="Anteckning 14 4 8" xfId="35384" xr:uid="{18B7809D-6794-4E9F-943F-9BACBEEDBAD0}"/>
    <cellStyle name="Anteckning 14 4 9" xfId="39293" xr:uid="{6FEEAAF0-FE9C-4982-BA99-813627B7F550}"/>
    <cellStyle name="Anteckning 14 4_121231-130331" xfId="16422" xr:uid="{CA2636FD-BFD9-43CC-9B42-6A8BEC734DCB}"/>
    <cellStyle name="Anteckning 14 5" xfId="16423" xr:uid="{32F1C55C-3F17-4A37-ADA2-554AB8333F9D}"/>
    <cellStyle name="Anteckning 14 5 2" xfId="16424" xr:uid="{0C0E066F-9ABA-4682-92CE-DC170A47B187}"/>
    <cellStyle name="Anteckning 14 5 2 2" xfId="16425" xr:uid="{1958CDD2-9B34-487C-B168-39A9D33FC7BA}"/>
    <cellStyle name="Anteckning 14 5 2 2 2" xfId="16426" xr:uid="{B5064DE3-6004-462B-9BC9-F41FE7FA877B}"/>
    <cellStyle name="Anteckning 14 5 2 2_121231-130331" xfId="16427" xr:uid="{715130AD-4046-4457-ADEC-7C549E32C814}"/>
    <cellStyle name="Anteckning 14 5 2 3" xfId="16428" xr:uid="{C8499443-8F5F-479E-BE8A-D551CEE53DCC}"/>
    <cellStyle name="Anteckning 14 5 2 4" xfId="32565" xr:uid="{FF1C8B3C-03D0-4170-8806-C22596E809F6}"/>
    <cellStyle name="Anteckning 14 5 2_121231-130331" xfId="16429" xr:uid="{E3967D44-899A-44C5-8161-6C045E62EA37}"/>
    <cellStyle name="Anteckning 14 5 3" xfId="16430" xr:uid="{BAB4F51D-1EC2-449E-BC0B-A73D88953961}"/>
    <cellStyle name="Anteckning 14 5 3 2" xfId="16431" xr:uid="{D9F9388C-8CEA-4F7A-B5BD-591CFD56A305}"/>
    <cellStyle name="Anteckning 14 5 3_121231-130331" xfId="16432" xr:uid="{5934A5D4-C79C-4F8E-9FA0-ACE72A98E736}"/>
    <cellStyle name="Anteckning 14 5 4" xfId="16433" xr:uid="{0C9DCA98-AACC-45EF-8852-381583C787E6}"/>
    <cellStyle name="Anteckning 14 5 5" xfId="16434" xr:uid="{F4C6FC8D-7936-4D07-BF78-3D0A5221C998}"/>
    <cellStyle name="Anteckning 14 5 6" xfId="32566" xr:uid="{267D3780-A825-48F3-B7D5-8917F5DB2EF2}"/>
    <cellStyle name="Anteckning 14 5 7" xfId="35386" xr:uid="{FDD2447C-41A2-4C4D-90D6-9AA846161AC6}"/>
    <cellStyle name="Anteckning 14 5 8" xfId="39291" xr:uid="{9643D56E-BAD7-4192-864E-13C538CBA08C}"/>
    <cellStyle name="Anteckning 14 5_121231-130331" xfId="16435" xr:uid="{541FD486-B5D6-4C25-8F74-ADAD7D954619}"/>
    <cellStyle name="Anteckning 14 6" xfId="16436" xr:uid="{DF216581-A6FD-496F-B4FB-BC005D2C333E}"/>
    <cellStyle name="Anteckning 14 6 2" xfId="16437" xr:uid="{5A198D06-1740-4B87-87FB-5465B3538AA8}"/>
    <cellStyle name="Anteckning 14 6 2 2" xfId="16438" xr:uid="{A4017496-F22C-4C43-B31D-7BD0C6CB903B}"/>
    <cellStyle name="Anteckning 14 6 2 2 2" xfId="16439" xr:uid="{0D96CC0B-903D-418E-B72B-E36A1219AED6}"/>
    <cellStyle name="Anteckning 14 6 2 2_121231-130331" xfId="16440" xr:uid="{31B5202D-A8F9-4BF9-AE04-BA3A771D6579}"/>
    <cellStyle name="Anteckning 14 6 2 3" xfId="16441" xr:uid="{68A86614-8D77-44B8-93F4-573ABA716FD4}"/>
    <cellStyle name="Anteckning 14 6 2 4" xfId="32567" xr:uid="{20B029A3-ACF7-4767-8C04-9D1B2164357B}"/>
    <cellStyle name="Anteckning 14 6 2_121231-130331" xfId="16442" xr:uid="{205247CB-5FAB-4DFF-AA43-A8B87C837787}"/>
    <cellStyle name="Anteckning 14 6 3" xfId="16443" xr:uid="{F587C220-CFA5-446D-A2E8-8355D776C7BE}"/>
    <cellStyle name="Anteckning 14 6 3 2" xfId="16444" xr:uid="{D854E776-4B0A-464D-B28B-A3721DF4C2DE}"/>
    <cellStyle name="Anteckning 14 6 3_121231-130331" xfId="16445" xr:uid="{9FFEC005-338E-4D44-85F2-0CA43F7BF182}"/>
    <cellStyle name="Anteckning 14 6 4" xfId="16446" xr:uid="{F5AF6144-E5AF-40DA-95CC-25438E21FF20}"/>
    <cellStyle name="Anteckning 14 6 5" xfId="16447" xr:uid="{0502D4A6-F371-42A0-9B4C-4EFD3D4FBBEC}"/>
    <cellStyle name="Anteckning 14 6 6" xfId="32568" xr:uid="{FD75E13D-2CE3-4BB9-9B3D-91E3B3766A7F}"/>
    <cellStyle name="Anteckning 14 6 7" xfId="35387" xr:uid="{230E3B64-555F-4EA7-88D9-BA478373D737}"/>
    <cellStyle name="Anteckning 14 6 8" xfId="39290" xr:uid="{B73B178F-A561-4A4C-B1C3-640034ADF02D}"/>
    <cellStyle name="Anteckning 14 6_121231-130331" xfId="16448" xr:uid="{970AFB8A-3918-4C45-BBF7-22B83EC5C785}"/>
    <cellStyle name="Anteckning 14 7" xfId="16449" xr:uid="{E0281826-5501-473D-8CF6-4AB5DE56AAF0}"/>
    <cellStyle name="Anteckning 14 7 2" xfId="16450" xr:uid="{30CF11BA-383D-4C22-82FB-77587AB21B52}"/>
    <cellStyle name="Anteckning 14 7 2 2" xfId="16451" xr:uid="{1800875B-AA02-4891-A216-1BF7CF632A41}"/>
    <cellStyle name="Anteckning 14 7 2 3" xfId="32569" xr:uid="{6331FE89-98B0-48CB-99AC-65199C1DF612}"/>
    <cellStyle name="Anteckning 14 7 2_121231-130331" xfId="16452" xr:uid="{A34C8C5B-991A-46F5-A654-D7F11F9AE4E4}"/>
    <cellStyle name="Anteckning 14 7 3" xfId="16453" xr:uid="{1F41D483-B11A-4C20-8F12-57B6B164506A}"/>
    <cellStyle name="Anteckning 14 7 3 2" xfId="16454" xr:uid="{60B62579-43F2-49E1-A65F-750E1A5A7138}"/>
    <cellStyle name="Anteckning 14 7 3_121231-130331" xfId="16455" xr:uid="{4FD7EF05-486D-4CE7-A856-882DDB72EFA9}"/>
    <cellStyle name="Anteckning 14 7 4" xfId="16456" xr:uid="{A83A71D9-7558-4B55-9CEE-0ED1A99B70E4}"/>
    <cellStyle name="Anteckning 14 7 5" xfId="16457" xr:uid="{BA5144E2-6D8B-477E-BBED-0F77C703F683}"/>
    <cellStyle name="Anteckning 14 7 6" xfId="32570" xr:uid="{4CE53DB4-3818-4AE5-8028-916C3A3C93A6}"/>
    <cellStyle name="Anteckning 14 7 7" xfId="35388" xr:uid="{9B9D3AAB-67A7-4E74-95E1-842C39C916C8}"/>
    <cellStyle name="Anteckning 14 7 8" xfId="39289" xr:uid="{A8B7F577-333D-43A5-8252-8BCBAC88A56F}"/>
    <cellStyle name="Anteckning 14 7_121231-130331" xfId="16458" xr:uid="{A363D178-BCB7-43E6-9FDF-9D9D0918215E}"/>
    <cellStyle name="Anteckning 14 8" xfId="16459" xr:uid="{394449E6-4EC5-4AA4-B479-5381E52236D0}"/>
    <cellStyle name="Anteckning 14 8 2" xfId="16460" xr:uid="{BB1F30B5-885D-43C6-B36E-D9BD00ECDFCD}"/>
    <cellStyle name="Anteckning 14 8 2 2" xfId="16461" xr:uid="{F0FE4986-FF15-40C2-862A-A18F97AA5085}"/>
    <cellStyle name="Anteckning 14 8 2_121231-130331" xfId="16462" xr:uid="{22466502-F4FA-4E79-B96C-CFB1AC455DB6}"/>
    <cellStyle name="Anteckning 14 8 3" xfId="16463" xr:uid="{9B9A0093-BB1F-4A35-9BA7-B9A0C98A86F4}"/>
    <cellStyle name="Anteckning 14 8 4" xfId="32571" xr:uid="{C5F772BA-BAFD-4AFB-BC70-403B9650F18C}"/>
    <cellStyle name="Anteckning 14 8_121231-130331" xfId="16464" xr:uid="{53B6B8B6-D9B3-4AA9-89CB-775424B8782F}"/>
    <cellStyle name="Anteckning 14 9" xfId="16465" xr:uid="{337AA261-D26F-4A9C-8B61-B87101F90A20}"/>
    <cellStyle name="Anteckning 14 9 2" xfId="16466" xr:uid="{23C8A283-0946-4D5C-98B9-ABB27151FC9F}"/>
    <cellStyle name="Anteckning 14 9_121231-130331" xfId="16467" xr:uid="{6F348585-D1D9-49A0-9EC2-EA223542B8A4}"/>
    <cellStyle name="Anteckning 14_121231-130331" xfId="16468" xr:uid="{549734A0-528A-4268-B533-90BD6CF12EC7}"/>
    <cellStyle name="Anteckning 15" xfId="16469" xr:uid="{24F8B6BC-12C7-4F5F-B856-BB2ADE5D421C}"/>
    <cellStyle name="Anteckning 15 10" xfId="16470" xr:uid="{72E7D360-03C5-4A1F-9E45-E80EB3D0FB2A}"/>
    <cellStyle name="Anteckning 15 11" xfId="16471" xr:uid="{5181C949-4DAD-4145-842B-B2EFCFA86C24}"/>
    <cellStyle name="Anteckning 15 12" xfId="32572" xr:uid="{857EFC48-DF0C-4F94-B01E-C3B55E1C21DB}"/>
    <cellStyle name="Anteckning 15 13" xfId="35389" xr:uid="{4124CB0F-D116-4F8C-9FA4-CEFE57A77C05}"/>
    <cellStyle name="Anteckning 15 2" xfId="16472" xr:uid="{2F5F8FE3-56FA-46A0-9FA2-303FE3A241C4}"/>
    <cellStyle name="Anteckning 15 2 10" xfId="39288" xr:uid="{EB4D2254-AAD4-477B-9F6C-6FA9F85C71AC}"/>
    <cellStyle name="Anteckning 15 2 2" xfId="16473" xr:uid="{8A545722-0230-42ED-89FA-8BD25A3CFDAA}"/>
    <cellStyle name="Anteckning 15 2 2 2" xfId="16474" xr:uid="{4B21AB9F-2D28-422A-86A0-581E393CA7DB}"/>
    <cellStyle name="Anteckning 15 2 2 2 2" xfId="16475" xr:uid="{008B3A4D-21CD-4BA8-97DA-CF2592919123}"/>
    <cellStyle name="Anteckning 15 2 2 2 3" xfId="32573" xr:uid="{B40CACB2-A318-4D8C-AC14-4E48FB32BC0B}"/>
    <cellStyle name="Anteckning 15 2 2 2_121231-130331" xfId="16476" xr:uid="{7028098F-8283-40C6-9F96-C61FE95D86EF}"/>
    <cellStyle name="Anteckning 15 2 2 3" xfId="16477" xr:uid="{C7357FBB-BB52-4C8C-B1EF-872223561E50}"/>
    <cellStyle name="Anteckning 15 2 2 3 2" xfId="16478" xr:uid="{D6027F42-52B0-466E-B1F1-79882640307C}"/>
    <cellStyle name="Anteckning 15 2 2 3_121231-130331" xfId="16479" xr:uid="{C6AF56FE-F32A-4F54-ACA3-CCB8F513BEBB}"/>
    <cellStyle name="Anteckning 15 2 2 4" xfId="16480" xr:uid="{4AAA7BCB-588A-4FF9-A8DB-98FFE74CAD3B}"/>
    <cellStyle name="Anteckning 15 2 2 5" xfId="16481" xr:uid="{836F5388-1AB5-4D06-A0D1-522D56BD2608}"/>
    <cellStyle name="Anteckning 15 2 2 6" xfId="32574" xr:uid="{B12724B6-CBDD-4CE8-A6B2-597D6B3548B3}"/>
    <cellStyle name="Anteckning 15 2 2 7" xfId="35391" xr:uid="{CEF7A8A3-2C38-4F59-AA58-4EC331F9C8B1}"/>
    <cellStyle name="Anteckning 15 2 2 8" xfId="39287" xr:uid="{B3079859-52C8-4C20-B2D5-C68C02CC844A}"/>
    <cellStyle name="Anteckning 15 2 2_121231-130331" xfId="16482" xr:uid="{77EA5467-99FD-45FC-B211-A20B5B36B74E}"/>
    <cellStyle name="Anteckning 15 2 3" xfId="16483" xr:uid="{1DF44B73-79ED-429B-8B97-5C2B19F2DE28}"/>
    <cellStyle name="Anteckning 15 2 3 2" xfId="16484" xr:uid="{F683DBCE-8312-4F66-AF27-E37A2E16E7F1}"/>
    <cellStyle name="Anteckning 15 2 3 2 2" xfId="16485" xr:uid="{A01FB0B0-BD13-49C7-862E-137DE3953660}"/>
    <cellStyle name="Anteckning 15 2 3 2_121231-130331" xfId="16486" xr:uid="{974BCD24-8A12-4DCC-B2DF-BE81DF0837FD}"/>
    <cellStyle name="Anteckning 15 2 3 3" xfId="16487" xr:uid="{B2445006-20D8-4B30-9807-8A068943AF10}"/>
    <cellStyle name="Anteckning 15 2 3 4" xfId="32575" xr:uid="{76B13B37-A04C-4063-98D3-FBA33D465523}"/>
    <cellStyle name="Anteckning 15 2 3_121231-130331" xfId="16488" xr:uid="{9DF392FB-781E-44F3-B6C5-B3C19921F4D6}"/>
    <cellStyle name="Anteckning 15 2 4" xfId="16489" xr:uid="{E982ECA9-A028-43B0-8473-76A3C01F7A0E}"/>
    <cellStyle name="Anteckning 15 2 4 2" xfId="16490" xr:uid="{4E4E1065-DA5E-43D0-A2B4-7BF0F761CD2E}"/>
    <cellStyle name="Anteckning 15 2 4_121231-130331" xfId="16491" xr:uid="{9F9CE56A-24C8-4A44-8F0B-013DE8D3D458}"/>
    <cellStyle name="Anteckning 15 2 5" xfId="16492" xr:uid="{34F9DAD6-F0CB-4C6A-89F3-7A936D91C353}"/>
    <cellStyle name="Anteckning 15 2 6" xfId="16493" xr:uid="{67464CDA-6D84-44E5-8DA8-EB954A9AC933}"/>
    <cellStyle name="Anteckning 15 2 7" xfId="16494" xr:uid="{3263C305-343A-47E9-84D0-B8E5D2810FAA}"/>
    <cellStyle name="Anteckning 15 2 8" xfId="32576" xr:uid="{624D9BFF-B62A-44D4-81AB-AC54C780D51A}"/>
    <cellStyle name="Anteckning 15 2 9" xfId="35390" xr:uid="{39E51385-9E94-4796-8185-F706F6D25AA7}"/>
    <cellStyle name="Anteckning 15 2_121231-130331" xfId="16495" xr:uid="{6357BD32-3328-4644-AA1D-D55C6C5A3251}"/>
    <cellStyle name="Anteckning 15 3" xfId="16496" xr:uid="{27C4BEE5-FE1D-42F3-9EB4-27DD37AFABDE}"/>
    <cellStyle name="Anteckning 15 3 2" xfId="16497" xr:uid="{A804BE3A-58C6-4975-A08D-D9C8D79FFE22}"/>
    <cellStyle name="Anteckning 15 3 2 2" xfId="16498" xr:uid="{ACA0D98D-F760-468C-AC03-43E05829E9B9}"/>
    <cellStyle name="Anteckning 15 3 2 2 2" xfId="16499" xr:uid="{342AD029-E8F1-4DA2-A9FC-69BCAD92B8BC}"/>
    <cellStyle name="Anteckning 15 3 2 2_121231-130331" xfId="16500" xr:uid="{E0387ADC-9B9C-46CB-9C6D-8C4F9CF0CB5B}"/>
    <cellStyle name="Anteckning 15 3 2 3" xfId="16501" xr:uid="{B41BA6DF-F07D-4B65-B71A-34318F26BCBB}"/>
    <cellStyle name="Anteckning 15 3 2 4" xfId="32577" xr:uid="{DB24524C-AFD8-4C4A-8CD9-2764AC5401F6}"/>
    <cellStyle name="Anteckning 15 3 2_121231-130331" xfId="16502" xr:uid="{9D752576-7B9C-43C7-A55F-0CD7D0FF4AE8}"/>
    <cellStyle name="Anteckning 15 3 3" xfId="16503" xr:uid="{E45A20C4-1598-4A89-80CC-69B3BE695F38}"/>
    <cellStyle name="Anteckning 15 3 3 2" xfId="16504" xr:uid="{A8C74E3F-3F93-4B7D-9E58-5A9496DDA6DA}"/>
    <cellStyle name="Anteckning 15 3 3_121231-130331" xfId="16505" xr:uid="{531067FC-1199-4191-A41B-8D84FCB6A458}"/>
    <cellStyle name="Anteckning 15 3 4" xfId="16506" xr:uid="{6215B984-21A0-4827-A809-187E8B547840}"/>
    <cellStyle name="Anteckning 15 3 5" xfId="16507" xr:uid="{BEAC3402-7FD9-4ED5-B620-C9878C39F277}"/>
    <cellStyle name="Anteckning 15 3 6" xfId="32578" xr:uid="{20894125-39DF-4283-8A83-218D231F52DF}"/>
    <cellStyle name="Anteckning 15 3 7" xfId="35392" xr:uid="{D4C72B8A-241A-4C8A-AC5C-826CC3203AED}"/>
    <cellStyle name="Anteckning 15 3 8" xfId="39286" xr:uid="{AD2EEE9A-4CFF-4E37-8C3B-8072F9AEE9D3}"/>
    <cellStyle name="Anteckning 15 3_121231-130331" xfId="16508" xr:uid="{71C3D8F0-74AA-4436-B954-22C271AFCEDF}"/>
    <cellStyle name="Anteckning 15 4" xfId="16509" xr:uid="{1F65F746-6561-4A96-AD72-B3B313180F23}"/>
    <cellStyle name="Anteckning 15 4 2" xfId="16510" xr:uid="{043D22D8-9BD1-4378-B7AC-42FBC962A303}"/>
    <cellStyle name="Anteckning 15 4 2 2" xfId="16511" xr:uid="{619D74A0-DA2A-4657-81AC-C81A43D6587B}"/>
    <cellStyle name="Anteckning 15 4 2 2 2" xfId="16512" xr:uid="{168FDB32-C7AB-4B8D-8C96-7BA292C44F60}"/>
    <cellStyle name="Anteckning 15 4 2 2_121231-130331" xfId="16513" xr:uid="{B58EB5A5-CC7C-4986-887E-F5B45E655D0A}"/>
    <cellStyle name="Anteckning 15 4 2 3" xfId="16514" xr:uid="{1A0CCFA8-5338-4712-AD95-696366078531}"/>
    <cellStyle name="Anteckning 15 4 2 4" xfId="32579" xr:uid="{170FDEB6-0DE8-4674-8DB1-6D87CBA1B202}"/>
    <cellStyle name="Anteckning 15 4 2_121231-130331" xfId="16515" xr:uid="{BF1623E0-7518-4EDB-B230-4A577C71BB0D}"/>
    <cellStyle name="Anteckning 15 4 3" xfId="16516" xr:uid="{35712E5C-ED05-45E5-98B0-85AC8259FF59}"/>
    <cellStyle name="Anteckning 15 4 3 2" xfId="16517" xr:uid="{AE6EC396-6961-4495-971E-2F684852A72D}"/>
    <cellStyle name="Anteckning 15 4 3_121231-130331" xfId="16518" xr:uid="{22965171-51DC-45D0-9287-4E8C3D46CD5A}"/>
    <cellStyle name="Anteckning 15 4 4" xfId="16519" xr:uid="{5EE42132-4FCE-4F0A-994E-C6C07897AD9B}"/>
    <cellStyle name="Anteckning 15 4 5" xfId="16520" xr:uid="{5A83F818-593E-4982-B2C9-FE4D7C5CF635}"/>
    <cellStyle name="Anteckning 15 4 6" xfId="32580" xr:uid="{EF899E9D-1CB7-4C88-A6BE-9F0F8E63F86D}"/>
    <cellStyle name="Anteckning 15 4 7" xfId="35393" xr:uid="{6A8DC0BD-A631-4E6A-AAFD-477E2D142B42}"/>
    <cellStyle name="Anteckning 15 4 8" xfId="39285" xr:uid="{2F82C62D-46E3-4FC8-9426-959D42AC6D43}"/>
    <cellStyle name="Anteckning 15 4_121231-130331" xfId="16521" xr:uid="{564143C8-F18F-4BA1-8428-96218E15E7F8}"/>
    <cellStyle name="Anteckning 15 5" xfId="16522" xr:uid="{E7C922A6-341B-4A32-98EE-1DFA1D108480}"/>
    <cellStyle name="Anteckning 15 5 2" xfId="16523" xr:uid="{3BFA4B37-1196-456D-B0E2-00070D81FE47}"/>
    <cellStyle name="Anteckning 15 5 2 2" xfId="16524" xr:uid="{302EE471-E3D4-4DDF-A972-F90532CAF913}"/>
    <cellStyle name="Anteckning 15 5 2 2 2" xfId="16525" xr:uid="{C6B72F85-2253-459A-9F7B-59B8962EF5A7}"/>
    <cellStyle name="Anteckning 15 5 2 2_121231-130331" xfId="16526" xr:uid="{DFDB1C4A-A414-4C15-BEF4-D3EF3A13D0A9}"/>
    <cellStyle name="Anteckning 15 5 2 3" xfId="16527" xr:uid="{BEB779D6-835E-4111-A390-9E8855939562}"/>
    <cellStyle name="Anteckning 15 5 2 4" xfId="32581" xr:uid="{D292DB9C-F257-4E74-8622-7DE82D3BC966}"/>
    <cellStyle name="Anteckning 15 5 2_121231-130331" xfId="16528" xr:uid="{D5FCFAC4-2E9A-4245-8D91-7F41AEC6D01C}"/>
    <cellStyle name="Anteckning 15 5 3" xfId="16529" xr:uid="{D16FE68E-6E00-4662-BCDF-18244B42F2F2}"/>
    <cellStyle name="Anteckning 15 5 3 2" xfId="16530" xr:uid="{3465E769-5C7B-436B-AADC-6E1039F00206}"/>
    <cellStyle name="Anteckning 15 5 3_121231-130331" xfId="16531" xr:uid="{1F732B1D-6CCC-478C-A53E-10907325CB4C}"/>
    <cellStyle name="Anteckning 15 5 4" xfId="16532" xr:uid="{ABD717C3-952E-4285-93D1-3DC941CA06AE}"/>
    <cellStyle name="Anteckning 15 5 5" xfId="16533" xr:uid="{AC911972-AD19-4DF5-96DB-B674486C344E}"/>
    <cellStyle name="Anteckning 15 5 6" xfId="32582" xr:uid="{348AC991-BDB6-427F-A451-0FAB3B591991}"/>
    <cellStyle name="Anteckning 15 5 7" xfId="35394" xr:uid="{6850CB14-158A-4332-B72C-A7D677B3C981}"/>
    <cellStyle name="Anteckning 15 5 8" xfId="39284" xr:uid="{DBC134F9-8BEC-4824-B013-82B9488C6D98}"/>
    <cellStyle name="Anteckning 15 5_121231-130331" xfId="16534" xr:uid="{79E380D7-1671-4ACC-B9F3-8C28C371BEAF}"/>
    <cellStyle name="Anteckning 15 6" xfId="16535" xr:uid="{A2CDED49-C451-4F16-97B5-3F91B06A5011}"/>
    <cellStyle name="Anteckning 15 6 2" xfId="16536" xr:uid="{37CB4C3D-063C-4F87-83EB-E3472B38D261}"/>
    <cellStyle name="Anteckning 15 6 2 2" xfId="16537" xr:uid="{002C357E-F244-48D9-B9FC-1E5DB39684ED}"/>
    <cellStyle name="Anteckning 15 6 2 3" xfId="32583" xr:uid="{1CA579E6-FA3A-4ED7-BEE4-D6BBB5605913}"/>
    <cellStyle name="Anteckning 15 6 2_121231-130331" xfId="16538" xr:uid="{E068CF16-7A8E-4B22-961C-D6EEA6AEF88D}"/>
    <cellStyle name="Anteckning 15 6 3" xfId="16539" xr:uid="{4D41EE2F-A1D1-452B-9F59-C52F3BAF1ED8}"/>
    <cellStyle name="Anteckning 15 6 3 2" xfId="16540" xr:uid="{A9D5D2AF-0318-49C1-9566-81DF7CA109B3}"/>
    <cellStyle name="Anteckning 15 6 3_121231-130331" xfId="16541" xr:uid="{36749010-341A-4881-92EA-815FD385B830}"/>
    <cellStyle name="Anteckning 15 6 4" xfId="16542" xr:uid="{0E179281-5B3A-429C-A6F3-896CC0CD8BFC}"/>
    <cellStyle name="Anteckning 15 6 5" xfId="16543" xr:uid="{D774B7A1-EDF7-4513-8BA8-297B81F42599}"/>
    <cellStyle name="Anteckning 15 6 6" xfId="32584" xr:uid="{0665436A-E132-4FAD-95E3-CF866280CA8E}"/>
    <cellStyle name="Anteckning 15 6 7" xfId="35395" xr:uid="{F0F770A9-EAAD-4028-BAC1-A95C53BE5FF7}"/>
    <cellStyle name="Anteckning 15 6 8" xfId="39283" xr:uid="{C8438738-7C5A-49F1-AE32-FC296894EF64}"/>
    <cellStyle name="Anteckning 15 6_121231-130331" xfId="16544" xr:uid="{EDA92846-0FC9-4967-8F95-E0EEB753B2F1}"/>
    <cellStyle name="Anteckning 15 7" xfId="16545" xr:uid="{57162643-F8A1-41F7-8153-551F92D54DA9}"/>
    <cellStyle name="Anteckning 15 7 2" xfId="16546" xr:uid="{2AE9B948-4509-4C3B-8691-A0F73612BB92}"/>
    <cellStyle name="Anteckning 15 7 2 2" xfId="16547" xr:uid="{5ED23B25-6C8F-488D-9341-0146CDFB2C17}"/>
    <cellStyle name="Anteckning 15 7 2_121231-130331" xfId="16548" xr:uid="{DD2EEECC-0B6D-44B1-8AEE-0AC978A4C06A}"/>
    <cellStyle name="Anteckning 15 7 3" xfId="16549" xr:uid="{8E0A98B7-9FC0-4017-9AAA-D91F8916A662}"/>
    <cellStyle name="Anteckning 15 7 4" xfId="32585" xr:uid="{2658C74C-B0E4-4A0A-85EC-5BF033768255}"/>
    <cellStyle name="Anteckning 15 7_121231-130331" xfId="16550" xr:uid="{B0B697D8-2A92-4EDA-8DD2-1669354D04FD}"/>
    <cellStyle name="Anteckning 15 8" xfId="16551" xr:uid="{18FD543A-433A-4060-869C-4BF0F8929AEF}"/>
    <cellStyle name="Anteckning 15 8 2" xfId="16552" xr:uid="{E36A63C7-94FE-4D49-9613-029CC65C6F11}"/>
    <cellStyle name="Anteckning 15 8_121231-130331" xfId="16553" xr:uid="{97576F8E-312A-4639-BB26-AE511847797E}"/>
    <cellStyle name="Anteckning 15 9" xfId="16554" xr:uid="{47DCFB43-C928-423E-8EB5-D8FB044C9865}"/>
    <cellStyle name="Anteckning 15_121231-130331" xfId="16555" xr:uid="{D8B16924-8E9D-4672-912B-B4573990EEFE}"/>
    <cellStyle name="Anteckning 16" xfId="16556" xr:uid="{229F4335-31AB-4F23-A19C-D31F6F790425}"/>
    <cellStyle name="Anteckning 16 10" xfId="16557" xr:uid="{F87AE376-E0FA-4310-AD0B-7E6772DFF83F}"/>
    <cellStyle name="Anteckning 16 11" xfId="16558" xr:uid="{7AC428E0-ED20-4494-BC23-0BE41E77182D}"/>
    <cellStyle name="Anteckning 16 12" xfId="32586" xr:uid="{711AB46D-D725-4D92-AD1C-2486102D7EB8}"/>
    <cellStyle name="Anteckning 16 13" xfId="35396" xr:uid="{B76E107F-5942-4B0C-88D0-84D539CB4712}"/>
    <cellStyle name="Anteckning 16 2" xfId="16559" xr:uid="{8C43EEE1-7850-42F2-920C-D8ED4194CCC9}"/>
    <cellStyle name="Anteckning 16 2 10" xfId="39282" xr:uid="{6B5BEC3D-3105-4185-8829-CC2A3C18F68D}"/>
    <cellStyle name="Anteckning 16 2 2" xfId="16560" xr:uid="{EC159C74-4429-4F87-9E6A-94E07C70C7CE}"/>
    <cellStyle name="Anteckning 16 2 2 2" xfId="16561" xr:uid="{B2D24B0F-C80C-407A-95A0-3D53DB7B4960}"/>
    <cellStyle name="Anteckning 16 2 2 2 2" xfId="16562" xr:uid="{CC1C0FDA-66BF-4DD8-9E05-54F7D6AD7BF5}"/>
    <cellStyle name="Anteckning 16 2 2 2 3" xfId="32587" xr:uid="{172285ED-84D7-4E35-B2DC-E3EEBCAB3613}"/>
    <cellStyle name="Anteckning 16 2 2 2_121231-130331" xfId="16563" xr:uid="{E5885201-6563-438A-BB9D-B1BBF14F2BDE}"/>
    <cellStyle name="Anteckning 16 2 2 3" xfId="16564" xr:uid="{DFB69BDB-F02C-432B-BFA8-09514228A8A3}"/>
    <cellStyle name="Anteckning 16 2 2 3 2" xfId="16565" xr:uid="{C4AC45FA-AE50-4EA2-B1BD-65D3B215CD88}"/>
    <cellStyle name="Anteckning 16 2 2 3_121231-130331" xfId="16566" xr:uid="{C3AC3F9B-6942-4A56-AA17-29B813F8E08C}"/>
    <cellStyle name="Anteckning 16 2 2 4" xfId="16567" xr:uid="{C7074643-140F-4CC8-AFD4-306DFE0F6E25}"/>
    <cellStyle name="Anteckning 16 2 2 5" xfId="16568" xr:uid="{A759A2F5-1A4E-43F2-B984-FBFFCA9725F5}"/>
    <cellStyle name="Anteckning 16 2 2 6" xfId="32588" xr:uid="{A59630B7-5A46-44D6-B1B3-D7F04AEF81F3}"/>
    <cellStyle name="Anteckning 16 2 2 7" xfId="35398" xr:uid="{5F9F84DF-B824-4C15-9263-8E060C7ABF1E}"/>
    <cellStyle name="Anteckning 16 2 2 8" xfId="39281" xr:uid="{4EBBBC6C-3BF7-40C0-839F-D30962BE2BAF}"/>
    <cellStyle name="Anteckning 16 2 2_121231-130331" xfId="16569" xr:uid="{14DCB717-0EB0-4F66-BAE6-7DF27A12CDD9}"/>
    <cellStyle name="Anteckning 16 2 3" xfId="16570" xr:uid="{D4E50288-9800-4443-B3D3-82BB3ECA90C8}"/>
    <cellStyle name="Anteckning 16 2 3 2" xfId="16571" xr:uid="{16919D72-FFAC-47D5-8228-C014272D16F3}"/>
    <cellStyle name="Anteckning 16 2 3 2 2" xfId="16572" xr:uid="{C7A2881D-F753-4AF4-B413-6ED565A9A0E0}"/>
    <cellStyle name="Anteckning 16 2 3 2_121231-130331" xfId="16573" xr:uid="{F7AB037A-8542-4635-BC60-5A7C0B93BCB2}"/>
    <cellStyle name="Anteckning 16 2 3 3" xfId="16574" xr:uid="{C7160541-E98A-41C9-8F3D-796DD3A04389}"/>
    <cellStyle name="Anteckning 16 2 3 4" xfId="32589" xr:uid="{AC4C279F-2BAF-41B8-978B-C0FFE99A73C9}"/>
    <cellStyle name="Anteckning 16 2 3_121231-130331" xfId="16575" xr:uid="{940CF92C-241B-49FC-8E9D-3C25B0A2D360}"/>
    <cellStyle name="Anteckning 16 2 4" xfId="16576" xr:uid="{CB4BD730-394D-46CF-A684-DBFBBD5F778F}"/>
    <cellStyle name="Anteckning 16 2 4 2" xfId="16577" xr:uid="{53DC2CDB-AF61-4395-B35E-11D6DF021A48}"/>
    <cellStyle name="Anteckning 16 2 4_121231-130331" xfId="16578" xr:uid="{E0DB3D96-5E76-47A3-A947-39F6BDA5E567}"/>
    <cellStyle name="Anteckning 16 2 5" xfId="16579" xr:uid="{1A5675BB-A22E-4E46-888B-BDC7A720A411}"/>
    <cellStyle name="Anteckning 16 2 6" xfId="16580" xr:uid="{94386EB9-D66F-4358-A121-76F1C4FCA716}"/>
    <cellStyle name="Anteckning 16 2 7" xfId="16581" xr:uid="{D33D84E8-D1CB-4F3D-9803-BDB93A0784B9}"/>
    <cellStyle name="Anteckning 16 2 8" xfId="32590" xr:uid="{B7ADFBEB-A17B-4E7A-AD91-65FFB4DF6BAD}"/>
    <cellStyle name="Anteckning 16 2 9" xfId="35397" xr:uid="{AFCDEFA5-EA3E-4D57-9332-F2FE242BE7D2}"/>
    <cellStyle name="Anteckning 16 2_121231-130331" xfId="16582" xr:uid="{C088AD91-4A07-490A-86D0-8320AD6FF8D2}"/>
    <cellStyle name="Anteckning 16 3" xfId="16583" xr:uid="{7D43BD39-0544-4F7A-B8CE-31D13B679157}"/>
    <cellStyle name="Anteckning 16 3 2" xfId="16584" xr:uid="{351B954C-EA19-40DE-BA9A-C7F548B8211F}"/>
    <cellStyle name="Anteckning 16 3 2 2" xfId="16585" xr:uid="{1A1766B4-1B67-4B03-988F-2F7C512B43C5}"/>
    <cellStyle name="Anteckning 16 3 2 2 2" xfId="16586" xr:uid="{A55D5BB3-958F-4AF9-B891-2C0B0C5513E9}"/>
    <cellStyle name="Anteckning 16 3 2 2_121231-130331" xfId="16587" xr:uid="{FB847B93-4503-486B-B081-34AA0B0555D8}"/>
    <cellStyle name="Anteckning 16 3 2 3" xfId="16588" xr:uid="{4888BDFA-A61B-45C5-BA63-A50AEBF28717}"/>
    <cellStyle name="Anteckning 16 3 2 4" xfId="32591" xr:uid="{173FFEDE-B38C-46A8-A348-F73712903E3D}"/>
    <cellStyle name="Anteckning 16 3 2_121231-130331" xfId="16589" xr:uid="{BDF797BA-DB8B-4B79-80D6-773ABF6FB72B}"/>
    <cellStyle name="Anteckning 16 3 3" xfId="16590" xr:uid="{7ABDF6D6-817D-4413-AD59-411B6532845A}"/>
    <cellStyle name="Anteckning 16 3 3 2" xfId="16591" xr:uid="{0CDCA9C6-EA00-4D19-84CD-CA36FFD637C5}"/>
    <cellStyle name="Anteckning 16 3 3_121231-130331" xfId="16592" xr:uid="{6C69C76D-547C-4602-B200-6CA31EAA1AE2}"/>
    <cellStyle name="Anteckning 16 3 4" xfId="16593" xr:uid="{C1EAF46B-44D1-4075-A8E9-5BFCA617618D}"/>
    <cellStyle name="Anteckning 16 3 5" xfId="16594" xr:uid="{E77A27E2-A568-4CE5-86E4-0918EC90DA8F}"/>
    <cellStyle name="Anteckning 16 3 6" xfId="32592" xr:uid="{F866F911-C8E1-4128-BB0D-E8F17BB61EEB}"/>
    <cellStyle name="Anteckning 16 3 7" xfId="35399" xr:uid="{E8F90F70-61CE-46C3-A000-0BA0EB25B476}"/>
    <cellStyle name="Anteckning 16 3 8" xfId="39280" xr:uid="{6F47FF79-2B03-4AC6-BBF3-BFD3B852F7BE}"/>
    <cellStyle name="Anteckning 16 3_121231-130331" xfId="16595" xr:uid="{124C6E60-DF0D-433D-8BF9-F2FDF1D1570E}"/>
    <cellStyle name="Anteckning 16 4" xfId="16596" xr:uid="{AB3AB8C0-A189-4932-9E90-210402049C5F}"/>
    <cellStyle name="Anteckning 16 4 2" xfId="16597" xr:uid="{B9DBBD62-CA91-4C4B-AA59-3DC994DA8AA2}"/>
    <cellStyle name="Anteckning 16 4 2 2" xfId="16598" xr:uid="{51C1CDC7-4E63-4E99-8D58-3B94FB42BE93}"/>
    <cellStyle name="Anteckning 16 4 2 2 2" xfId="16599" xr:uid="{A9E3EA5B-3FF1-44A5-A2DE-AFFC83D77ACD}"/>
    <cellStyle name="Anteckning 16 4 2 2_121231-130331" xfId="16600" xr:uid="{800E5B9E-AEA1-47DA-88DA-6236D1050F04}"/>
    <cellStyle name="Anteckning 16 4 2 3" xfId="16601" xr:uid="{7B77691B-CD3A-4A98-A280-2C21E496EB55}"/>
    <cellStyle name="Anteckning 16 4 2 4" xfId="32593" xr:uid="{90BDA296-DD31-47A3-B0A4-1B13703E1B34}"/>
    <cellStyle name="Anteckning 16 4 2_121231-130331" xfId="16602" xr:uid="{C2B02C9F-C9DF-4C4E-BE7B-5AD242968496}"/>
    <cellStyle name="Anteckning 16 4 3" xfId="16603" xr:uid="{48D89F39-3C08-4A5C-AF9D-FEB27CF9AAAF}"/>
    <cellStyle name="Anteckning 16 4 3 2" xfId="16604" xr:uid="{91A70681-76BA-4431-B923-D0C3ACAE02C5}"/>
    <cellStyle name="Anteckning 16 4 3_121231-130331" xfId="16605" xr:uid="{5CF5B4BF-EDBE-4C36-8AAB-FD2E280EA993}"/>
    <cellStyle name="Anteckning 16 4 4" xfId="16606" xr:uid="{129E4E9C-2911-437E-A424-2142EC5F9947}"/>
    <cellStyle name="Anteckning 16 4 5" xfId="16607" xr:uid="{CD08550B-8292-4FB7-B0B8-C4A1E34614AD}"/>
    <cellStyle name="Anteckning 16 4 6" xfId="32594" xr:uid="{DD2FC3DB-72B6-46C1-8E8D-B9DB25C4C5F6}"/>
    <cellStyle name="Anteckning 16 4 7" xfId="35400" xr:uid="{7931AC30-7B1A-4B3C-B699-B56DE84A0921}"/>
    <cellStyle name="Anteckning 16 4 8" xfId="39279" xr:uid="{E2523B90-443B-4A3A-8DAE-1F8409564CCC}"/>
    <cellStyle name="Anteckning 16 4_121231-130331" xfId="16608" xr:uid="{787189AB-8D6F-4A08-B4A0-73CC2CBFE559}"/>
    <cellStyle name="Anteckning 16 5" xfId="16609" xr:uid="{DDD280B1-C0AA-403A-AEC8-04858FA4C478}"/>
    <cellStyle name="Anteckning 16 5 2" xfId="16610" xr:uid="{D33804BD-73BB-4EE5-B6AE-E05088674EB0}"/>
    <cellStyle name="Anteckning 16 5 2 2" xfId="16611" xr:uid="{1341A3EA-13BE-4304-9094-9CAA7F18C739}"/>
    <cellStyle name="Anteckning 16 5 2 2 2" xfId="16612" xr:uid="{A21A1CEA-2413-486F-BEDE-0B7980095C85}"/>
    <cellStyle name="Anteckning 16 5 2 2_121231-130331" xfId="16613" xr:uid="{39FE510D-FCFB-425F-80E0-CE9F3653796B}"/>
    <cellStyle name="Anteckning 16 5 2 3" xfId="16614" xr:uid="{B2F1F4B6-B95F-4BC1-ACFE-FB0499231904}"/>
    <cellStyle name="Anteckning 16 5 2 4" xfId="32595" xr:uid="{C273BDCE-15AA-4478-A9C9-121878DA0720}"/>
    <cellStyle name="Anteckning 16 5 2_121231-130331" xfId="16615" xr:uid="{CF0F0FD2-0E86-43E5-B38B-6853300D636D}"/>
    <cellStyle name="Anteckning 16 5 3" xfId="16616" xr:uid="{E9745CEC-FB41-474E-8614-E3A415E3880C}"/>
    <cellStyle name="Anteckning 16 5 3 2" xfId="16617" xr:uid="{D35BD7F9-F7D3-4AFB-B080-DC6CF960B944}"/>
    <cellStyle name="Anteckning 16 5 3_121231-130331" xfId="16618" xr:uid="{DAEE6560-E97D-49C1-AED4-643CB0648107}"/>
    <cellStyle name="Anteckning 16 5 4" xfId="16619" xr:uid="{D9BF6983-D9A3-4169-A83C-0E4FF3CF06EE}"/>
    <cellStyle name="Anteckning 16 5 5" xfId="16620" xr:uid="{DB560635-B542-43DA-BC21-0E2D66A73CCE}"/>
    <cellStyle name="Anteckning 16 5 6" xfId="32596" xr:uid="{FB3C6F51-9C30-42AB-8D07-B04FF2E0FA4B}"/>
    <cellStyle name="Anteckning 16 5 7" xfId="35401" xr:uid="{F403D360-CEBB-4E7E-8A7A-E161A693F251}"/>
    <cellStyle name="Anteckning 16 5 8" xfId="39278" xr:uid="{98B391A9-0A70-45C7-9F06-CBB0D684678B}"/>
    <cellStyle name="Anteckning 16 5_121231-130331" xfId="16621" xr:uid="{4D59BA6E-EA68-4BFC-B10A-4F1B0640A370}"/>
    <cellStyle name="Anteckning 16 6" xfId="16622" xr:uid="{A5FB2575-9578-498B-9C84-AEC42622F9E5}"/>
    <cellStyle name="Anteckning 16 6 2" xfId="16623" xr:uid="{9FA621CC-6274-487B-8128-62A89BD4077C}"/>
    <cellStyle name="Anteckning 16 6 2 2" xfId="16624" xr:uid="{738DC8D5-2943-423D-9F23-9D593E00E437}"/>
    <cellStyle name="Anteckning 16 6 2 3" xfId="32597" xr:uid="{99BCF066-B3CF-46A3-82AF-B489CE512894}"/>
    <cellStyle name="Anteckning 16 6 2_121231-130331" xfId="16625" xr:uid="{5BC5311B-0EFA-4BB2-8EFB-D524EDD041A2}"/>
    <cellStyle name="Anteckning 16 6 3" xfId="16626" xr:uid="{3595079D-B04F-423B-AE39-BAF7444C138F}"/>
    <cellStyle name="Anteckning 16 6 3 2" xfId="16627" xr:uid="{C97ABA7B-9A98-4725-B4B2-90A200D0A67C}"/>
    <cellStyle name="Anteckning 16 6 3_121231-130331" xfId="16628" xr:uid="{32454D23-658F-46C2-A0B1-6422868C9250}"/>
    <cellStyle name="Anteckning 16 6 4" xfId="16629" xr:uid="{A1D49BD7-496B-4616-BF77-DAAE4586A794}"/>
    <cellStyle name="Anteckning 16 6 5" xfId="16630" xr:uid="{95E7FE06-4D42-489A-929E-50B6533AE64B}"/>
    <cellStyle name="Anteckning 16 6 6" xfId="32598" xr:uid="{EDC3550B-AD6A-4C5E-9D28-61B51878E159}"/>
    <cellStyle name="Anteckning 16 6 7" xfId="35402" xr:uid="{E06F94B9-6229-4458-AB52-2958B5754756}"/>
    <cellStyle name="Anteckning 16 6 8" xfId="39277" xr:uid="{3E5B2682-732F-4D75-BA86-3D1A57B966A3}"/>
    <cellStyle name="Anteckning 16 6_121231-130331" xfId="16631" xr:uid="{6F4C97C2-B893-404A-828C-F61AB65B1D4E}"/>
    <cellStyle name="Anteckning 16 7" xfId="16632" xr:uid="{E2621210-EF44-4B8B-A68A-466549040C64}"/>
    <cellStyle name="Anteckning 16 7 2" xfId="16633" xr:uid="{48D7BE2F-F1E8-41F7-863E-6CD2CB37F704}"/>
    <cellStyle name="Anteckning 16 7 2 2" xfId="16634" xr:uid="{A5A3289B-A5A3-4E06-8968-1E09C23B66D1}"/>
    <cellStyle name="Anteckning 16 7 2_121231-130331" xfId="16635" xr:uid="{3502FA28-04EA-467A-8946-4BA7CA69014C}"/>
    <cellStyle name="Anteckning 16 7 3" xfId="16636" xr:uid="{AB2CE80E-347F-4A33-B93E-2E2AAA0CD66A}"/>
    <cellStyle name="Anteckning 16 7 4" xfId="32599" xr:uid="{63E19987-DAC5-4839-9220-B7378F44F450}"/>
    <cellStyle name="Anteckning 16 7_121231-130331" xfId="16637" xr:uid="{0F6271CF-9395-478F-B3F5-C64066724564}"/>
    <cellStyle name="Anteckning 16 8" xfId="16638" xr:uid="{FBD65A08-D758-4930-BC29-3F44FA7DF1FB}"/>
    <cellStyle name="Anteckning 16 8 2" xfId="16639" xr:uid="{02D8AD1C-95E8-4272-9D2B-C8E05E873FE9}"/>
    <cellStyle name="Anteckning 16 8_121231-130331" xfId="16640" xr:uid="{0C37A0C7-43B4-43FB-9DE5-CE3C9CEBB153}"/>
    <cellStyle name="Anteckning 16 9" xfId="16641" xr:uid="{37DC207F-229E-4988-9537-2DE24532E7A0}"/>
    <cellStyle name="Anteckning 16_121231-130331" xfId="16642" xr:uid="{34B739F9-E310-4423-B8F5-CC651AEF5071}"/>
    <cellStyle name="Anteckning 17" xfId="16643" xr:uid="{CF609F69-0E61-4802-AE52-55976A411F2D}"/>
    <cellStyle name="Anteckning 17 10" xfId="16644" xr:uid="{86ACEA0A-1F12-4B3C-ABDC-692EFF0B8BA9}"/>
    <cellStyle name="Anteckning 17 11" xfId="16645" xr:uid="{4AF01FD8-3668-4E52-8547-C784EC4E3DA4}"/>
    <cellStyle name="Anteckning 17 12" xfId="32600" xr:uid="{78B7B7A1-C43A-4AA9-89F5-BBFCF8361869}"/>
    <cellStyle name="Anteckning 17 13" xfId="35403" xr:uid="{3C34A928-B79E-47B7-8368-FD904FE4B917}"/>
    <cellStyle name="Anteckning 17 2" xfId="16646" xr:uid="{82C62F1F-A00B-4180-B2AD-BD1975FACEB6}"/>
    <cellStyle name="Anteckning 17 2 10" xfId="39276" xr:uid="{2D16CEE2-0D73-406F-A43A-9720D3AD4B51}"/>
    <cellStyle name="Anteckning 17 2 2" xfId="16647" xr:uid="{7CFF5DC5-60AD-4A54-876C-D28C2D97D0B7}"/>
    <cellStyle name="Anteckning 17 2 2 2" xfId="16648" xr:uid="{2E1A2CA6-B42D-499D-A712-6006E83D38F8}"/>
    <cellStyle name="Anteckning 17 2 2 2 2" xfId="16649" xr:uid="{E0517F19-8E48-4C2E-941A-8101169D3E8A}"/>
    <cellStyle name="Anteckning 17 2 2 2 3" xfId="32601" xr:uid="{43BF7BFF-722C-48B8-84D8-1BB4DE8BC1B5}"/>
    <cellStyle name="Anteckning 17 2 2 2_121231-130331" xfId="16650" xr:uid="{9803678B-2C31-404C-9C75-E381AD8F168D}"/>
    <cellStyle name="Anteckning 17 2 2 3" xfId="16651" xr:uid="{64BEDF43-F2E3-4739-8C4C-5FE4415A1F0A}"/>
    <cellStyle name="Anteckning 17 2 2 3 2" xfId="16652" xr:uid="{84B55AA2-1662-4ED0-9476-30BDDA421A90}"/>
    <cellStyle name="Anteckning 17 2 2 3_121231-130331" xfId="16653" xr:uid="{E9E27DF6-9FD4-42F9-9628-F1D1E431CD19}"/>
    <cellStyle name="Anteckning 17 2 2 4" xfId="16654" xr:uid="{9E225E4E-5BA0-4072-AD95-296523293B77}"/>
    <cellStyle name="Anteckning 17 2 2 5" xfId="16655" xr:uid="{85EF3C7D-CA03-4D9D-9239-45723785F366}"/>
    <cellStyle name="Anteckning 17 2 2 6" xfId="32602" xr:uid="{1E35E6FF-C603-49E0-96E8-77D62DD2C7B8}"/>
    <cellStyle name="Anteckning 17 2 2 7" xfId="35405" xr:uid="{F6B9C9F8-0B1B-49C7-BDCD-2EF87B069842}"/>
    <cellStyle name="Anteckning 17 2 2 8" xfId="39275" xr:uid="{2A7C1B90-82C8-402F-84CF-F1A82B38B714}"/>
    <cellStyle name="Anteckning 17 2 2_121231-130331" xfId="16656" xr:uid="{9D047F2C-7B43-4497-A9CD-3F0C145ED837}"/>
    <cellStyle name="Anteckning 17 2 3" xfId="16657" xr:uid="{4755339E-94AA-4991-9E8D-CAB2AE8EEC3F}"/>
    <cellStyle name="Anteckning 17 2 3 2" xfId="16658" xr:uid="{BC9D767C-C453-4507-A242-3151EA2B3A86}"/>
    <cellStyle name="Anteckning 17 2 3 2 2" xfId="16659" xr:uid="{22BFD9B5-9949-4E8E-A3DB-78D88D198738}"/>
    <cellStyle name="Anteckning 17 2 3 2_121231-130331" xfId="16660" xr:uid="{38229691-85DB-43A5-B861-134A464F8CDC}"/>
    <cellStyle name="Anteckning 17 2 3 3" xfId="16661" xr:uid="{9C769EB3-7AA0-422B-AB75-3DBF7E149E25}"/>
    <cellStyle name="Anteckning 17 2 3 4" xfId="32603" xr:uid="{4E27C087-B1CE-44FC-AAA8-71231FCA9D12}"/>
    <cellStyle name="Anteckning 17 2 3_121231-130331" xfId="16662" xr:uid="{75BE0417-A176-401C-A089-A22A3AA49E25}"/>
    <cellStyle name="Anteckning 17 2 4" xfId="16663" xr:uid="{25FEA335-06F8-442D-8605-241F236EFE77}"/>
    <cellStyle name="Anteckning 17 2 4 2" xfId="16664" xr:uid="{9AA1B1B6-52AC-4F25-AB43-D8D5F0E5C676}"/>
    <cellStyle name="Anteckning 17 2 4_121231-130331" xfId="16665" xr:uid="{DDA39206-4690-4847-9293-E800FEE8220D}"/>
    <cellStyle name="Anteckning 17 2 5" xfId="16666" xr:uid="{392A8020-7828-4C87-8468-A5327559FC9F}"/>
    <cellStyle name="Anteckning 17 2 6" xfId="16667" xr:uid="{9B6F7DB7-ADD7-42C2-8E9E-A3238AC3992C}"/>
    <cellStyle name="Anteckning 17 2 7" xfId="16668" xr:uid="{D915B418-3780-4351-A9B8-8C5BC1264949}"/>
    <cellStyle name="Anteckning 17 2 8" xfId="32604" xr:uid="{8846823B-61B4-401F-92EE-0AC22DBE4D0B}"/>
    <cellStyle name="Anteckning 17 2 9" xfId="35404" xr:uid="{047467BF-073A-44CA-BBA2-AB6314F8959E}"/>
    <cellStyle name="Anteckning 17 2_121231-130331" xfId="16669" xr:uid="{E1988825-4782-454E-880F-5B3E9D504A2E}"/>
    <cellStyle name="Anteckning 17 3" xfId="16670" xr:uid="{7BE7EED7-8183-4F1C-93E3-895B56798793}"/>
    <cellStyle name="Anteckning 17 3 2" xfId="16671" xr:uid="{1CA3E252-D76A-4256-A635-A020A59F5315}"/>
    <cellStyle name="Anteckning 17 3 2 2" xfId="16672" xr:uid="{71F9D860-ABDD-4842-B3F4-37861FAD225E}"/>
    <cellStyle name="Anteckning 17 3 2 2 2" xfId="16673" xr:uid="{3D33FA47-DCBF-46E0-9AB4-CE9575428FDC}"/>
    <cellStyle name="Anteckning 17 3 2 2_121231-130331" xfId="16674" xr:uid="{3718479C-4B8F-4E6D-9115-28809E7F2016}"/>
    <cellStyle name="Anteckning 17 3 2 3" xfId="16675" xr:uid="{03CDBF77-29A5-4CF2-92AF-BA4B85CDFA54}"/>
    <cellStyle name="Anteckning 17 3 2 4" xfId="32605" xr:uid="{FDDBF033-4999-4259-8E8C-706A15B32C40}"/>
    <cellStyle name="Anteckning 17 3 2_121231-130331" xfId="16676" xr:uid="{9BFDF6BA-BB23-42F4-BC8C-2C704807BAE3}"/>
    <cellStyle name="Anteckning 17 3 3" xfId="16677" xr:uid="{2F690990-C9F4-483D-85F5-C8E995FD70BC}"/>
    <cellStyle name="Anteckning 17 3 3 2" xfId="16678" xr:uid="{C2935A4B-AFC6-48AD-A95B-640FFC49F969}"/>
    <cellStyle name="Anteckning 17 3 3_121231-130331" xfId="16679" xr:uid="{EAFEC2B1-9A0C-4F99-B703-8A1AA438AF1E}"/>
    <cellStyle name="Anteckning 17 3 4" xfId="16680" xr:uid="{FC202E73-91CE-43D4-9C68-8A602F6D5FD7}"/>
    <cellStyle name="Anteckning 17 3 5" xfId="16681" xr:uid="{591A4F79-B95C-47D0-AB93-9B06EB5E87E5}"/>
    <cellStyle name="Anteckning 17 3 6" xfId="32606" xr:uid="{A864E610-5F9F-440D-BB9C-BEF81151F83D}"/>
    <cellStyle name="Anteckning 17 3 7" xfId="35406" xr:uid="{60FE3FD9-734A-494C-B1BE-9C176CC74467}"/>
    <cellStyle name="Anteckning 17 3 8" xfId="39274" xr:uid="{53AFEB0A-CB2B-46DE-890D-D4D492C86F47}"/>
    <cellStyle name="Anteckning 17 3_121231-130331" xfId="16682" xr:uid="{47D34C13-50D9-44B8-AF70-FF004F658A3E}"/>
    <cellStyle name="Anteckning 17 4" xfId="16683" xr:uid="{7B4B5B8F-9BDB-472C-8E33-31E4BCA18CCC}"/>
    <cellStyle name="Anteckning 17 4 2" xfId="16684" xr:uid="{5647F7AE-FD91-4BA9-AF2F-6051D1EADDFA}"/>
    <cellStyle name="Anteckning 17 4 2 2" xfId="16685" xr:uid="{B46ECC17-73EA-4A03-BBBC-1962DD2C6F15}"/>
    <cellStyle name="Anteckning 17 4 2 2 2" xfId="16686" xr:uid="{6959BE3D-26F2-4A31-8EF7-4A5AC52B8696}"/>
    <cellStyle name="Anteckning 17 4 2 2_121231-130331" xfId="16687" xr:uid="{E21F3ED7-4AE3-46E1-8940-B45C28416A53}"/>
    <cellStyle name="Anteckning 17 4 2 3" xfId="16688" xr:uid="{2C3840C7-C801-403A-A8C8-36B356BD2E9D}"/>
    <cellStyle name="Anteckning 17 4 2 4" xfId="32607" xr:uid="{1DA3FFEE-FD37-4D35-9EB8-29FAA8655184}"/>
    <cellStyle name="Anteckning 17 4 2_121231-130331" xfId="16689" xr:uid="{DB0FE5A7-1894-432F-A6ED-8D5C89CCD894}"/>
    <cellStyle name="Anteckning 17 4 3" xfId="16690" xr:uid="{F0CA3B55-53A9-4D5F-AD9D-CC587D63FE8C}"/>
    <cellStyle name="Anteckning 17 4 3 2" xfId="16691" xr:uid="{FCC1A91B-F3C6-4842-A89B-C22EFEECCDCC}"/>
    <cellStyle name="Anteckning 17 4 3_121231-130331" xfId="16692" xr:uid="{4077A199-1896-4CD9-9F1F-E3D169DAB897}"/>
    <cellStyle name="Anteckning 17 4 4" xfId="16693" xr:uid="{9BD4963C-07DD-4A17-B50B-BC3AD7773284}"/>
    <cellStyle name="Anteckning 17 4 5" xfId="16694" xr:uid="{4CC0DB51-E441-43B3-BC4A-32B5859EC274}"/>
    <cellStyle name="Anteckning 17 4 6" xfId="32608" xr:uid="{6962199D-B120-4174-9270-7C9137F7D7D1}"/>
    <cellStyle name="Anteckning 17 4 7" xfId="35407" xr:uid="{0CDDDE82-106C-4E64-8037-A60551B5F8D3}"/>
    <cellStyle name="Anteckning 17 4 8" xfId="39273" xr:uid="{012C4E7E-73A2-4713-ABCA-4EFCA5336DC8}"/>
    <cellStyle name="Anteckning 17 4_121231-130331" xfId="16695" xr:uid="{1A3CCC8C-D4AF-4B99-A1DD-A0C7BEB40C2B}"/>
    <cellStyle name="Anteckning 17 5" xfId="16696" xr:uid="{BC3CAD68-855F-4F56-8AE6-AAF833F93757}"/>
    <cellStyle name="Anteckning 17 5 2" xfId="16697" xr:uid="{051D1FEE-40D0-4221-95C4-ABD268D89F9F}"/>
    <cellStyle name="Anteckning 17 5 2 2" xfId="16698" xr:uid="{4416E464-8510-49BA-9BF6-C71DA9D92CE9}"/>
    <cellStyle name="Anteckning 17 5 2 2 2" xfId="16699" xr:uid="{C09298A4-4580-4986-AF78-6D29FC923E5C}"/>
    <cellStyle name="Anteckning 17 5 2 2_121231-130331" xfId="16700" xr:uid="{89151655-A0DE-448B-867B-B6D79E7326D7}"/>
    <cellStyle name="Anteckning 17 5 2 3" xfId="16701" xr:uid="{BF28469B-1966-4D13-A244-2C78905CB078}"/>
    <cellStyle name="Anteckning 17 5 2 4" xfId="32609" xr:uid="{C4AD5781-6883-4808-81E9-2FDDCFEBD980}"/>
    <cellStyle name="Anteckning 17 5 2_121231-130331" xfId="16702" xr:uid="{3C6FD717-BD38-4E46-AC0D-E7252CF8D4BC}"/>
    <cellStyle name="Anteckning 17 5 3" xfId="16703" xr:uid="{28239F83-2850-42B6-A7E2-A623D6138116}"/>
    <cellStyle name="Anteckning 17 5 3 2" xfId="16704" xr:uid="{AF70E638-0B07-42F9-806C-DA03F3DF614D}"/>
    <cellStyle name="Anteckning 17 5 3_121231-130331" xfId="16705" xr:uid="{2DAC0C41-193E-45F1-A9DD-3E57E5CC7638}"/>
    <cellStyle name="Anteckning 17 5 4" xfId="16706" xr:uid="{90573BA7-B4A2-4E83-8FA1-F97BB664E7B6}"/>
    <cellStyle name="Anteckning 17 5 5" xfId="16707" xr:uid="{73622BDF-236B-425E-89F0-EBAD49B28377}"/>
    <cellStyle name="Anteckning 17 5 6" xfId="32610" xr:uid="{DB7EA3E3-4A90-4E27-A8D4-9A8F4D021478}"/>
    <cellStyle name="Anteckning 17 5 7" xfId="35408" xr:uid="{6157B001-9FED-4B62-B260-876B58BDBD81}"/>
    <cellStyle name="Anteckning 17 5 8" xfId="39272" xr:uid="{8E3C106A-261F-4CCE-8CE6-A54237578F2B}"/>
    <cellStyle name="Anteckning 17 5_121231-130331" xfId="16708" xr:uid="{3C07CDA8-0B48-4D5A-B8B7-D139C2394B64}"/>
    <cellStyle name="Anteckning 17 6" xfId="16709" xr:uid="{B8E27218-B361-46CF-B51B-FE503EC4E688}"/>
    <cellStyle name="Anteckning 17 6 2" xfId="16710" xr:uid="{C13377EB-2FE4-46DB-9DB2-217AEFFF857E}"/>
    <cellStyle name="Anteckning 17 6 2 2" xfId="16711" xr:uid="{0065B537-142D-4606-8CAF-F1FA4D3C5ACD}"/>
    <cellStyle name="Anteckning 17 6 2 3" xfId="32611" xr:uid="{915C8376-8312-4DC6-8069-341C556E1955}"/>
    <cellStyle name="Anteckning 17 6 2_121231-130331" xfId="16712" xr:uid="{D7B64B6F-90AB-4A47-845B-4E9DB3210CAB}"/>
    <cellStyle name="Anteckning 17 6 3" xfId="16713" xr:uid="{0E740456-DB21-424E-95BB-BD59DFD82BC4}"/>
    <cellStyle name="Anteckning 17 6 3 2" xfId="16714" xr:uid="{D7340EE7-01C2-4CC5-B73D-95A844769646}"/>
    <cellStyle name="Anteckning 17 6 3_121231-130331" xfId="16715" xr:uid="{C5A16329-0D26-41CD-A6E0-53881A4CD4C0}"/>
    <cellStyle name="Anteckning 17 6 4" xfId="16716" xr:uid="{15EE6C2C-C517-4F04-911D-BB398D1DF632}"/>
    <cellStyle name="Anteckning 17 6 5" xfId="16717" xr:uid="{FB28C07E-98CC-4E42-A32F-1388619C47ED}"/>
    <cellStyle name="Anteckning 17 6 6" xfId="32612" xr:uid="{98FD6078-6D54-44EA-9BE8-984FA96562FB}"/>
    <cellStyle name="Anteckning 17 6 7" xfId="35409" xr:uid="{60896C86-64AF-45DE-B887-A488EE757007}"/>
    <cellStyle name="Anteckning 17 6 8" xfId="39271" xr:uid="{0878D1EF-9769-41AF-9554-E6D944BFE0D4}"/>
    <cellStyle name="Anteckning 17 6_121231-130331" xfId="16718" xr:uid="{0E2E37A9-1C1C-4A2A-A8ED-37CDB3206EC9}"/>
    <cellStyle name="Anteckning 17 7" xfId="16719" xr:uid="{D3E0C4D7-A1CF-48D0-8063-5C65EA66175B}"/>
    <cellStyle name="Anteckning 17 7 2" xfId="16720" xr:uid="{78FEFA59-CC01-471C-9ACF-E0CF916191C8}"/>
    <cellStyle name="Anteckning 17 7 2 2" xfId="16721" xr:uid="{0293E177-D535-4582-AC47-9B9CA609D339}"/>
    <cellStyle name="Anteckning 17 7 2_121231-130331" xfId="16722" xr:uid="{A2486D9D-50DC-45C5-B372-B7935CF7C392}"/>
    <cellStyle name="Anteckning 17 7 3" xfId="16723" xr:uid="{83BC25CA-430B-4225-8CD4-7FFF5C9A613C}"/>
    <cellStyle name="Anteckning 17 7 4" xfId="32613" xr:uid="{1FB7992C-CB2E-414E-BD12-43B1759655DF}"/>
    <cellStyle name="Anteckning 17 7_121231-130331" xfId="16724" xr:uid="{946F6FCA-5AE9-4E8A-B814-C0CA04297365}"/>
    <cellStyle name="Anteckning 17 8" xfId="16725" xr:uid="{25898384-5C0C-423E-A317-A3A55E50889F}"/>
    <cellStyle name="Anteckning 17 8 2" xfId="16726" xr:uid="{DE542C9C-9689-4259-9F8E-294372F3C9E2}"/>
    <cellStyle name="Anteckning 17 8_121231-130331" xfId="16727" xr:uid="{834D3850-DB0D-4FE5-966C-81E73DAFD1C8}"/>
    <cellStyle name="Anteckning 17 9" xfId="16728" xr:uid="{DD865FFD-C59C-48B6-AF13-49641E6462B8}"/>
    <cellStyle name="Anteckning 17_121231-130331" xfId="16729" xr:uid="{CE8F31BD-5099-41C5-BE61-9E23FA55BAE3}"/>
    <cellStyle name="Anteckning 18" xfId="16730" xr:uid="{F25024D2-E89B-4BAC-AF07-F60D7A288125}"/>
    <cellStyle name="Anteckning 18 10" xfId="16731" xr:uid="{6256BB68-5F2B-4A99-A2EA-B43CE255D346}"/>
    <cellStyle name="Anteckning 18 11" xfId="16732" xr:uid="{D007172F-ABF8-49AA-A8F9-67AE4369DAC0}"/>
    <cellStyle name="Anteckning 18 12" xfId="32614" xr:uid="{2C40764C-5F7B-41C8-9A01-2A4BA6BE1F2B}"/>
    <cellStyle name="Anteckning 18 13" xfId="35410" xr:uid="{1B21E4BF-FD22-496E-87D0-B1983033D714}"/>
    <cellStyle name="Anteckning 18 2" xfId="16733" xr:uid="{BABE9AFF-E78F-4719-9383-2070AB777F2F}"/>
    <cellStyle name="Anteckning 18 2 10" xfId="39270" xr:uid="{CDA20ED9-E39A-436E-996D-1F8079350800}"/>
    <cellStyle name="Anteckning 18 2 2" xfId="16734" xr:uid="{5877EFA4-C5C9-4AE7-832F-889E0925213A}"/>
    <cellStyle name="Anteckning 18 2 2 2" xfId="16735" xr:uid="{A270C73E-62D4-44AA-92E7-7655034BE23A}"/>
    <cellStyle name="Anteckning 18 2 2 2 2" xfId="16736" xr:uid="{EEFD209D-69BC-459A-BFEE-D74717B69611}"/>
    <cellStyle name="Anteckning 18 2 2 2 3" xfId="32615" xr:uid="{7C5B7D73-5D03-4031-9281-3A4CAD694F1B}"/>
    <cellStyle name="Anteckning 18 2 2 2_121231-130331" xfId="16737" xr:uid="{BBEE0E6C-14FD-403E-9D83-2B0C23932A9A}"/>
    <cellStyle name="Anteckning 18 2 2 3" xfId="16738" xr:uid="{6FCD6108-3042-48F0-9C3B-5F79E9DCAC94}"/>
    <cellStyle name="Anteckning 18 2 2 3 2" xfId="16739" xr:uid="{49336D4A-2428-4549-8A35-A99FBE39EED6}"/>
    <cellStyle name="Anteckning 18 2 2 3_121231-130331" xfId="16740" xr:uid="{BB5E4AF5-A183-4EE3-9E99-8CA736F720D1}"/>
    <cellStyle name="Anteckning 18 2 2 4" xfId="16741" xr:uid="{3EC8C1EB-4324-401B-9FA5-7922FCE6EF05}"/>
    <cellStyle name="Anteckning 18 2 2 5" xfId="16742" xr:uid="{ECD6B7E7-5810-4B4C-91CA-98A375AE1EEE}"/>
    <cellStyle name="Anteckning 18 2 2 6" xfId="32616" xr:uid="{BEA36390-0E29-4FA0-BDE4-4AE21A29DC82}"/>
    <cellStyle name="Anteckning 18 2 2 7" xfId="35412" xr:uid="{594CE39F-FAE5-4693-85DB-2FD559326CD3}"/>
    <cellStyle name="Anteckning 18 2 2 8" xfId="39269" xr:uid="{CAE6CA34-2249-4140-A96C-C8E54D7655D0}"/>
    <cellStyle name="Anteckning 18 2 2_121231-130331" xfId="16743" xr:uid="{BCDA299A-AFF9-4F6C-A51B-92D292580A61}"/>
    <cellStyle name="Anteckning 18 2 3" xfId="16744" xr:uid="{B8FFBA37-E5D8-4041-81A5-4B44A54D4F82}"/>
    <cellStyle name="Anteckning 18 2 3 2" xfId="16745" xr:uid="{A3BC6A9A-793E-40CB-AF14-751AB04191D8}"/>
    <cellStyle name="Anteckning 18 2 3 2 2" xfId="16746" xr:uid="{94EFBF27-7FBF-4316-A4EE-80EF5025517C}"/>
    <cellStyle name="Anteckning 18 2 3 2_121231-130331" xfId="16747" xr:uid="{90838A2F-F0D1-41FB-B761-E87CD1AA12D6}"/>
    <cellStyle name="Anteckning 18 2 3 3" xfId="16748" xr:uid="{36BFB6AC-17AF-4362-9DE2-7EB2F792F006}"/>
    <cellStyle name="Anteckning 18 2 3 4" xfId="32617" xr:uid="{71A9DB94-E18A-4271-8228-D01368B5AC81}"/>
    <cellStyle name="Anteckning 18 2 3_121231-130331" xfId="16749" xr:uid="{2E00F64A-4C12-45EF-8EAB-0271C06EC3CE}"/>
    <cellStyle name="Anteckning 18 2 4" xfId="16750" xr:uid="{2AA8B629-1680-48D8-A90F-8F58F455255C}"/>
    <cellStyle name="Anteckning 18 2 4 2" xfId="16751" xr:uid="{6FBDCAE2-B867-4147-A769-2CB4288E5F76}"/>
    <cellStyle name="Anteckning 18 2 4_121231-130331" xfId="16752" xr:uid="{8B52D3DF-F3F7-47A0-95F1-00728240B513}"/>
    <cellStyle name="Anteckning 18 2 5" xfId="16753" xr:uid="{16A55877-59BD-450A-8292-3ED3A1225DB3}"/>
    <cellStyle name="Anteckning 18 2 6" xfId="16754" xr:uid="{31747514-9BB8-47BC-BCB9-6AEE7D08DE8E}"/>
    <cellStyle name="Anteckning 18 2 7" xfId="16755" xr:uid="{E04C5CE1-F46E-484E-897C-94C7DA5F710F}"/>
    <cellStyle name="Anteckning 18 2 8" xfId="32618" xr:uid="{C91A0686-C05E-43D5-B668-F5FA87F9BEA5}"/>
    <cellStyle name="Anteckning 18 2 9" xfId="35411" xr:uid="{BABC20A7-6289-4972-921F-F3B180B6894F}"/>
    <cellStyle name="Anteckning 18 2_121231-130331" xfId="16756" xr:uid="{BE0878DE-162C-4C07-BE9C-0A72DB525446}"/>
    <cellStyle name="Anteckning 18 3" xfId="16757" xr:uid="{C562C39A-42B6-4899-92C2-AA175AED2DBF}"/>
    <cellStyle name="Anteckning 18 3 2" xfId="16758" xr:uid="{3434120F-FE08-4670-AB4F-80F192BC1C13}"/>
    <cellStyle name="Anteckning 18 3 2 2" xfId="16759" xr:uid="{214DE447-76FE-4DCF-8B81-587ACAABBE84}"/>
    <cellStyle name="Anteckning 18 3 2 2 2" xfId="16760" xr:uid="{2D82E582-0905-4C77-9BD8-013650FDECA0}"/>
    <cellStyle name="Anteckning 18 3 2 2_121231-130331" xfId="16761" xr:uid="{0AA976D5-165F-4F04-93C4-BD325D76E8E3}"/>
    <cellStyle name="Anteckning 18 3 2 3" xfId="16762" xr:uid="{A22EB326-637F-45F7-9D8A-A03708E0DD6E}"/>
    <cellStyle name="Anteckning 18 3 2 4" xfId="32619" xr:uid="{A9F89858-6651-44C2-89C6-3973D4F452B7}"/>
    <cellStyle name="Anteckning 18 3 2_121231-130331" xfId="16763" xr:uid="{C0A1313A-5BE9-4B10-B439-77436BB6AB67}"/>
    <cellStyle name="Anteckning 18 3 3" xfId="16764" xr:uid="{2B361371-3889-4BF6-A5AC-D2A7FE7597AF}"/>
    <cellStyle name="Anteckning 18 3 3 2" xfId="16765" xr:uid="{112EB332-2E81-45B9-A3EF-891F5C42CB4E}"/>
    <cellStyle name="Anteckning 18 3 3_121231-130331" xfId="16766" xr:uid="{2D8FED65-19B1-431B-BC9B-B7FC36E84E45}"/>
    <cellStyle name="Anteckning 18 3 4" xfId="16767" xr:uid="{F00554A1-3A68-4752-A314-FCEFA5DADCA6}"/>
    <cellStyle name="Anteckning 18 3 5" xfId="16768" xr:uid="{D8D1CF76-848C-443C-AF77-D97C5BE15915}"/>
    <cellStyle name="Anteckning 18 3 6" xfId="32620" xr:uid="{5EE74B87-1C7D-4C92-AE67-AAC74A191753}"/>
    <cellStyle name="Anteckning 18 3 7" xfId="35413" xr:uid="{8F25C4C1-2C0C-4325-A0AA-EB3215BC371C}"/>
    <cellStyle name="Anteckning 18 3 8" xfId="39268" xr:uid="{6C24017C-B675-49B9-BA0E-D02781A39CAF}"/>
    <cellStyle name="Anteckning 18 3_121231-130331" xfId="16769" xr:uid="{A4BCAB80-140B-4653-BFE5-B749F161B14F}"/>
    <cellStyle name="Anteckning 18 4" xfId="16770" xr:uid="{662D17FC-74E2-4076-987A-EF94989F744C}"/>
    <cellStyle name="Anteckning 18 4 2" xfId="16771" xr:uid="{026BC493-20DC-4E8F-BD93-CE6158244CAC}"/>
    <cellStyle name="Anteckning 18 4 2 2" xfId="16772" xr:uid="{D5557AFD-C283-4A1D-9C08-2F75ECB96175}"/>
    <cellStyle name="Anteckning 18 4 2 2 2" xfId="16773" xr:uid="{1785FF9A-D0CB-4F76-A437-2D32C2594F51}"/>
    <cellStyle name="Anteckning 18 4 2 2_121231-130331" xfId="16774" xr:uid="{1086AA4D-403F-4735-BF7E-6A05E6223E22}"/>
    <cellStyle name="Anteckning 18 4 2 3" xfId="16775" xr:uid="{239A120B-6B39-45E0-A02B-B68B0E4842EF}"/>
    <cellStyle name="Anteckning 18 4 2 4" xfId="32621" xr:uid="{662FB4E0-3896-4E39-8F19-FD6948740EFE}"/>
    <cellStyle name="Anteckning 18 4 2_121231-130331" xfId="16776" xr:uid="{98DF07E3-5C17-4641-8DF6-45F8DCE0415F}"/>
    <cellStyle name="Anteckning 18 4 3" xfId="16777" xr:uid="{DD5D9908-7F06-4A33-961A-76F2DE1E24E8}"/>
    <cellStyle name="Anteckning 18 4 3 2" xfId="16778" xr:uid="{8C54034A-7D57-4781-8347-A690BE37A00D}"/>
    <cellStyle name="Anteckning 18 4 3_121231-130331" xfId="16779" xr:uid="{E46D5B50-5DC0-4500-B441-5FCF59DBED8B}"/>
    <cellStyle name="Anteckning 18 4 4" xfId="16780" xr:uid="{2323B604-72FB-4E68-81E6-FDA87EBC0836}"/>
    <cellStyle name="Anteckning 18 4 5" xfId="16781" xr:uid="{416FB95C-0CF4-4285-967B-3CBDCE3B527F}"/>
    <cellStyle name="Anteckning 18 4 6" xfId="32622" xr:uid="{DE1BAC5A-E2D5-4B75-B7FF-11DB847B9064}"/>
    <cellStyle name="Anteckning 18 4 7" xfId="35414" xr:uid="{7104A96C-777D-4E7D-BBD4-CCBB43D44293}"/>
    <cellStyle name="Anteckning 18 4 8" xfId="39267" xr:uid="{E6418D20-E0FD-437A-8CEA-88937705F836}"/>
    <cellStyle name="Anteckning 18 4_121231-130331" xfId="16782" xr:uid="{014E40E1-CCDA-4729-95F2-85709AE727D1}"/>
    <cellStyle name="Anteckning 18 5" xfId="16783" xr:uid="{DE0120B8-81C3-4240-94CD-E7CA109934F2}"/>
    <cellStyle name="Anteckning 18 5 2" xfId="16784" xr:uid="{CB7C93E5-72C4-412C-8960-33D92AEF4540}"/>
    <cellStyle name="Anteckning 18 5 2 2" xfId="16785" xr:uid="{92786A18-0ABA-45E9-829A-C97B3B283B81}"/>
    <cellStyle name="Anteckning 18 5 2 2 2" xfId="16786" xr:uid="{433A1830-1F01-4657-8940-BF6A6B3788CB}"/>
    <cellStyle name="Anteckning 18 5 2 2_121231-130331" xfId="16787" xr:uid="{57939A62-DCC4-46E1-A90C-40CAEA467763}"/>
    <cellStyle name="Anteckning 18 5 2 3" xfId="16788" xr:uid="{58C39D8C-550D-4F2E-B003-6DF7EC936272}"/>
    <cellStyle name="Anteckning 18 5 2 4" xfId="32623" xr:uid="{107C5F1A-D0B9-4AA4-B3C0-5E653FC1F58A}"/>
    <cellStyle name="Anteckning 18 5 2_121231-130331" xfId="16789" xr:uid="{4E94F2EB-5915-4E02-A231-6D8E80B53071}"/>
    <cellStyle name="Anteckning 18 5 3" xfId="16790" xr:uid="{EDF6998C-0B31-4A85-8818-62123693A909}"/>
    <cellStyle name="Anteckning 18 5 3 2" xfId="16791" xr:uid="{701D69CA-91A7-4256-B73A-05865E25F5DE}"/>
    <cellStyle name="Anteckning 18 5 3_121231-130331" xfId="16792" xr:uid="{40551469-165C-4FA5-91A2-0854658CC1E5}"/>
    <cellStyle name="Anteckning 18 5 4" xfId="16793" xr:uid="{658DD1C7-7214-45FE-AC09-685C6A5ACFF1}"/>
    <cellStyle name="Anteckning 18 5 5" xfId="16794" xr:uid="{DA0C9C86-F1DB-4671-9C7E-BF3BD5F68859}"/>
    <cellStyle name="Anteckning 18 5 6" xfId="32624" xr:uid="{A5719BF7-F07F-4218-8EF8-3DCE66FD7077}"/>
    <cellStyle name="Anteckning 18 5 7" xfId="35415" xr:uid="{D0040C4C-0F01-466D-83F3-B6D1B5B5546D}"/>
    <cellStyle name="Anteckning 18 5 8" xfId="39266" xr:uid="{A3443682-C82E-49CC-B667-A42BB01548A7}"/>
    <cellStyle name="Anteckning 18 5_121231-130331" xfId="16795" xr:uid="{CE43998E-61C9-4099-838A-C40444241DE5}"/>
    <cellStyle name="Anteckning 18 6" xfId="16796" xr:uid="{E6B0B76C-1ADD-4BCF-A3FF-58ADA7F56CDA}"/>
    <cellStyle name="Anteckning 18 6 2" xfId="16797" xr:uid="{DD0EB526-1F78-4923-BAB3-FC536A011F1B}"/>
    <cellStyle name="Anteckning 18 6 2 2" xfId="16798" xr:uid="{1A801330-CA04-4479-9EAF-F2701937DADD}"/>
    <cellStyle name="Anteckning 18 6 2 3" xfId="32625" xr:uid="{C0118525-9C53-41A4-BE22-74C371BD84C7}"/>
    <cellStyle name="Anteckning 18 6 2_121231-130331" xfId="16799" xr:uid="{4217E614-955D-4EF4-AA05-97AC2F1BA0D6}"/>
    <cellStyle name="Anteckning 18 6 3" xfId="16800" xr:uid="{678C9F0E-E11F-4171-9343-FD96B4914819}"/>
    <cellStyle name="Anteckning 18 6 3 2" xfId="16801" xr:uid="{226254E0-B72F-4563-8EA7-5BBB0FE66DAB}"/>
    <cellStyle name="Anteckning 18 6 3_121231-130331" xfId="16802" xr:uid="{56DCBE45-06B1-45AE-8C13-48DD42AF4E6D}"/>
    <cellStyle name="Anteckning 18 6 4" xfId="16803" xr:uid="{BEB94D20-69A7-42DB-B4ED-AC39B4AA6A8C}"/>
    <cellStyle name="Anteckning 18 6 5" xfId="16804" xr:uid="{CB007E8C-A928-42B0-B7E9-DBD49E7B04F9}"/>
    <cellStyle name="Anteckning 18 6 6" xfId="32626" xr:uid="{DA9BE364-6E3B-4671-85F9-961029F1E987}"/>
    <cellStyle name="Anteckning 18 6 7" xfId="35416" xr:uid="{75DD2D4C-3598-4439-AD49-DE3FAC535A45}"/>
    <cellStyle name="Anteckning 18 6 8" xfId="39265" xr:uid="{6FD107C0-5EF1-4C8C-8284-D7F426F96493}"/>
    <cellStyle name="Anteckning 18 6_121231-130331" xfId="16805" xr:uid="{593BEED4-1B3D-4B2F-A6B6-A7EDCB6B364A}"/>
    <cellStyle name="Anteckning 18 7" xfId="16806" xr:uid="{AD98B27D-7277-4822-8EDF-17427D773B58}"/>
    <cellStyle name="Anteckning 18 7 2" xfId="16807" xr:uid="{77B47E39-5D6A-448E-B54A-5987CC1CAFF4}"/>
    <cellStyle name="Anteckning 18 7 2 2" xfId="16808" xr:uid="{9C3429F5-900C-446E-853C-C206493A42CB}"/>
    <cellStyle name="Anteckning 18 7 2_121231-130331" xfId="16809" xr:uid="{BFB1B645-CFB5-412B-9FAB-9D89E76299D1}"/>
    <cellStyle name="Anteckning 18 7 3" xfId="16810" xr:uid="{63E9559D-819F-4709-9852-6ACFBB468A99}"/>
    <cellStyle name="Anteckning 18 7 4" xfId="32627" xr:uid="{26D44D66-A861-460A-8637-0543D6D9CF69}"/>
    <cellStyle name="Anteckning 18 7_121231-130331" xfId="16811" xr:uid="{681B66EF-ADC0-4344-9E59-A8177813497F}"/>
    <cellStyle name="Anteckning 18 8" xfId="16812" xr:uid="{D999F939-E621-4655-9098-EC5FE7AA5569}"/>
    <cellStyle name="Anteckning 18 8 2" xfId="16813" xr:uid="{B91A9B66-44FC-4129-9865-32568248332B}"/>
    <cellStyle name="Anteckning 18 8_121231-130331" xfId="16814" xr:uid="{24DDD99E-5B01-4310-892C-DA946A60F4D2}"/>
    <cellStyle name="Anteckning 18 9" xfId="16815" xr:uid="{F367022F-E0D1-4252-A891-C8848E16C4F1}"/>
    <cellStyle name="Anteckning 18_121231-130331" xfId="16816" xr:uid="{962F37F0-D452-4555-9E3E-3EE35F2C8045}"/>
    <cellStyle name="Anteckning 19" xfId="16817" xr:uid="{0C122E28-2EEA-4A69-99B5-0F41BC06DEEB}"/>
    <cellStyle name="Anteckning 19 10" xfId="16818" xr:uid="{84F9DD47-9E0C-4475-B5D5-867E753DDE9C}"/>
    <cellStyle name="Anteckning 19 11" xfId="16819" xr:uid="{2B7638C3-8C08-4BC0-A1EE-AD44E65EA04D}"/>
    <cellStyle name="Anteckning 19 12" xfId="32628" xr:uid="{622C50E0-4255-4D99-A2C2-74361B0D0178}"/>
    <cellStyle name="Anteckning 19 13" xfId="35417" xr:uid="{4FCF3899-F046-47B2-BBF5-C1AADA96CD03}"/>
    <cellStyle name="Anteckning 19 2" xfId="16820" xr:uid="{101EDAD0-BCC4-4061-8464-8D5134E23A30}"/>
    <cellStyle name="Anteckning 19 2 10" xfId="39264" xr:uid="{5E60788C-D710-4BAD-ABE3-9B8E92FC0BA2}"/>
    <cellStyle name="Anteckning 19 2 2" xfId="16821" xr:uid="{1751F577-FCDB-4F3E-9813-FE0A33E73478}"/>
    <cellStyle name="Anteckning 19 2 2 2" xfId="16822" xr:uid="{CC03D21F-A280-4465-9405-BB9BCA1FB188}"/>
    <cellStyle name="Anteckning 19 2 2 2 2" xfId="16823" xr:uid="{F057C592-8CC1-4ED1-8861-256A91BB2B76}"/>
    <cellStyle name="Anteckning 19 2 2 2 3" xfId="32629" xr:uid="{FFC5A29E-7162-4281-8ECE-81B830673C21}"/>
    <cellStyle name="Anteckning 19 2 2 2_121231-130331" xfId="16824" xr:uid="{BC7D46C9-1682-4928-BD3C-8AF79478FBED}"/>
    <cellStyle name="Anteckning 19 2 2 3" xfId="16825" xr:uid="{08BB277E-2528-4A16-AD72-50A54762D076}"/>
    <cellStyle name="Anteckning 19 2 2 3 2" xfId="16826" xr:uid="{9C2464C5-997A-47F5-9F22-CA29D9CCA6F1}"/>
    <cellStyle name="Anteckning 19 2 2 3_121231-130331" xfId="16827" xr:uid="{B409F701-6F0F-4653-B652-543C56B68D1E}"/>
    <cellStyle name="Anteckning 19 2 2 4" xfId="16828" xr:uid="{F013FB56-6D8D-4DDD-91C0-84C62BBC4B73}"/>
    <cellStyle name="Anteckning 19 2 2 5" xfId="16829" xr:uid="{50FD9D5D-FB2E-4C16-8528-BDD1BDC6F1B1}"/>
    <cellStyle name="Anteckning 19 2 2 6" xfId="32630" xr:uid="{3F36F3CF-E242-491D-81E4-2C99B9685840}"/>
    <cellStyle name="Anteckning 19 2 2 7" xfId="35419" xr:uid="{617743F4-582C-4F0A-A793-B68CE464BB41}"/>
    <cellStyle name="Anteckning 19 2 2 8" xfId="39263" xr:uid="{F080075B-0BED-4DD0-9969-D4A69D3BD18B}"/>
    <cellStyle name="Anteckning 19 2 2_121231-130331" xfId="16830" xr:uid="{7A44A3F9-A558-4DE0-A32E-5F18383D1110}"/>
    <cellStyle name="Anteckning 19 2 3" xfId="16831" xr:uid="{5C083693-46ED-4FD7-AC2C-18780BBB98FE}"/>
    <cellStyle name="Anteckning 19 2 3 2" xfId="16832" xr:uid="{9D2AE54B-2246-4038-BC10-5F6F09837B2B}"/>
    <cellStyle name="Anteckning 19 2 3 2 2" xfId="16833" xr:uid="{1CD0FFB3-8100-4AAA-8695-EB0934DF7E96}"/>
    <cellStyle name="Anteckning 19 2 3 2_121231-130331" xfId="16834" xr:uid="{8A05A159-0656-4C01-939B-3A3E699FEB1E}"/>
    <cellStyle name="Anteckning 19 2 3 3" xfId="16835" xr:uid="{140F181F-01A6-4D5A-A155-2BE575440257}"/>
    <cellStyle name="Anteckning 19 2 3 4" xfId="32631" xr:uid="{D426B9E7-C979-4128-9792-9EFCE7EAFBA0}"/>
    <cellStyle name="Anteckning 19 2 3_121231-130331" xfId="16836" xr:uid="{B7234BB5-700C-4DA3-BF25-2A95FC9E8F41}"/>
    <cellStyle name="Anteckning 19 2 4" xfId="16837" xr:uid="{A223BB57-4E03-4B9B-B4C1-51511A197D70}"/>
    <cellStyle name="Anteckning 19 2 4 2" xfId="16838" xr:uid="{F2F47911-8D0F-48C3-B664-545C2AF224EF}"/>
    <cellStyle name="Anteckning 19 2 4_121231-130331" xfId="16839" xr:uid="{386D57BF-12B5-48B6-BA04-FEE110D45D63}"/>
    <cellStyle name="Anteckning 19 2 5" xfId="16840" xr:uid="{574248A5-080C-423E-9FAB-4711E50778BE}"/>
    <cellStyle name="Anteckning 19 2 6" xfId="16841" xr:uid="{6151B3EF-8CD0-43C3-8BD0-3E63DC6266FD}"/>
    <cellStyle name="Anteckning 19 2 7" xfId="16842" xr:uid="{9CE7FB4F-C583-42E4-B512-7C3F38AAE879}"/>
    <cellStyle name="Anteckning 19 2 8" xfId="32632" xr:uid="{194D3FFE-4712-401E-8F31-9AA0F40D2BF6}"/>
    <cellStyle name="Anteckning 19 2 9" xfId="35418" xr:uid="{836B3E4A-F739-4A5B-A925-E8075A152ABD}"/>
    <cellStyle name="Anteckning 19 2_121231-130331" xfId="16843" xr:uid="{38AED5B9-548B-4068-AE50-F6DCD6F29BA5}"/>
    <cellStyle name="Anteckning 19 3" xfId="16844" xr:uid="{8FE6AC1C-4E96-4CAA-89AF-BFE4B99874AD}"/>
    <cellStyle name="Anteckning 19 3 2" xfId="16845" xr:uid="{EA29AB32-7C82-4D34-9242-2642D55D1CF8}"/>
    <cellStyle name="Anteckning 19 3 2 2" xfId="16846" xr:uid="{86BEE005-CD9F-49B1-B6A7-4E5B3F8E10C7}"/>
    <cellStyle name="Anteckning 19 3 2 2 2" xfId="16847" xr:uid="{4B3837E8-4020-4F4B-B33A-2E15D4625866}"/>
    <cellStyle name="Anteckning 19 3 2 2_121231-130331" xfId="16848" xr:uid="{43A53D99-73A5-4B8F-8A62-6FB04F054729}"/>
    <cellStyle name="Anteckning 19 3 2 3" xfId="16849" xr:uid="{E4634556-5795-4BB5-9B2B-DF75A1552EF0}"/>
    <cellStyle name="Anteckning 19 3 2 4" xfId="32633" xr:uid="{82460B56-16D2-4B61-A591-A1FF759300FB}"/>
    <cellStyle name="Anteckning 19 3 2_121231-130331" xfId="16850" xr:uid="{C3F1ADFD-C9CE-4C0F-9E90-344D16C268D6}"/>
    <cellStyle name="Anteckning 19 3 3" xfId="16851" xr:uid="{DCADAD2D-163C-4B20-BC98-B005BF94829F}"/>
    <cellStyle name="Anteckning 19 3 3 2" xfId="16852" xr:uid="{A2CD88C0-2296-4B2B-8768-B29A7BEFB4BC}"/>
    <cellStyle name="Anteckning 19 3 3_121231-130331" xfId="16853" xr:uid="{34B27FEF-B369-40BB-BB46-1A4D19E52A69}"/>
    <cellStyle name="Anteckning 19 3 4" xfId="16854" xr:uid="{1C68163E-56B9-4142-8C3F-3C26B88C41DF}"/>
    <cellStyle name="Anteckning 19 3 5" xfId="16855" xr:uid="{7A1D1781-EB72-475E-917B-38DA0DFF8B1A}"/>
    <cellStyle name="Anteckning 19 3 6" xfId="32634" xr:uid="{08CE5CEA-6E3B-44F8-ACC8-9A08BEA2F260}"/>
    <cellStyle name="Anteckning 19 3 7" xfId="35420" xr:uid="{CB6B1B39-35B8-4D9C-AAE8-603FC064360D}"/>
    <cellStyle name="Anteckning 19 3 8" xfId="39262" xr:uid="{DF3ED1ED-4BCD-480E-9DB3-424BEE3FDFAA}"/>
    <cellStyle name="Anteckning 19 3_121231-130331" xfId="16856" xr:uid="{87709D2F-A54C-4280-8BF7-D456386CC130}"/>
    <cellStyle name="Anteckning 19 4" xfId="16857" xr:uid="{9398FC84-7943-4F6A-B221-934B62D13653}"/>
    <cellStyle name="Anteckning 19 4 2" xfId="16858" xr:uid="{715E389C-ECA5-423A-A408-9BFB9776F141}"/>
    <cellStyle name="Anteckning 19 4 2 2" xfId="16859" xr:uid="{B7FC1991-2DC9-40C3-B559-0C696B6E7B17}"/>
    <cellStyle name="Anteckning 19 4 2 2 2" xfId="16860" xr:uid="{2B4E56C2-CD26-4A28-9442-16844A784639}"/>
    <cellStyle name="Anteckning 19 4 2 2_121231-130331" xfId="16861" xr:uid="{8D8E4041-A01D-4B8E-84CE-B1B344DDDCCD}"/>
    <cellStyle name="Anteckning 19 4 2 3" xfId="16862" xr:uid="{07CBA93C-977B-46F7-B3E0-0BD6BE00C2A9}"/>
    <cellStyle name="Anteckning 19 4 2 4" xfId="32635" xr:uid="{935CAA9D-EB47-41C0-A0F3-D40FF9B6CBCC}"/>
    <cellStyle name="Anteckning 19 4 2_121231-130331" xfId="16863" xr:uid="{E09763D9-0202-48D6-9725-E0DB491CFA25}"/>
    <cellStyle name="Anteckning 19 4 3" xfId="16864" xr:uid="{1362B468-EDA7-4219-91BA-3614F099C64F}"/>
    <cellStyle name="Anteckning 19 4 3 2" xfId="16865" xr:uid="{C9F3FCBB-8F5F-4D5C-9D4A-F382362D9334}"/>
    <cellStyle name="Anteckning 19 4 3_121231-130331" xfId="16866" xr:uid="{97D62B23-FB5D-465D-9DF2-8810D9AD5231}"/>
    <cellStyle name="Anteckning 19 4 4" xfId="16867" xr:uid="{D113DDBA-1EE3-457C-9B2C-7195E7C02BDD}"/>
    <cellStyle name="Anteckning 19 4 5" xfId="16868" xr:uid="{D1C03E6A-C84B-4B62-8318-6E27806AF520}"/>
    <cellStyle name="Anteckning 19 4 6" xfId="32636" xr:uid="{73554CB2-7DF4-4C32-83DB-6B9EE14D1AB5}"/>
    <cellStyle name="Anteckning 19 4 7" xfId="35421" xr:uid="{58209269-6E75-4A91-BC7A-B7C293621915}"/>
    <cellStyle name="Anteckning 19 4 8" xfId="39261" xr:uid="{C29A3473-6AC0-49FD-B8D1-5E89873B4A33}"/>
    <cellStyle name="Anteckning 19 4_121231-130331" xfId="16869" xr:uid="{55A95357-2319-4448-B54F-4F31BE11CC29}"/>
    <cellStyle name="Anteckning 19 5" xfId="16870" xr:uid="{B5745673-93C2-4846-8998-4FA0AB336ED3}"/>
    <cellStyle name="Anteckning 19 5 2" xfId="16871" xr:uid="{CCE868D1-D608-445A-9053-8C5B61EE37F2}"/>
    <cellStyle name="Anteckning 19 5 2 2" xfId="16872" xr:uid="{CBA63489-5E3D-46A9-812A-E99949AF64D7}"/>
    <cellStyle name="Anteckning 19 5 2 2 2" xfId="16873" xr:uid="{27288423-9020-47F5-B9CD-EA2663D5C87B}"/>
    <cellStyle name="Anteckning 19 5 2 2_121231-130331" xfId="16874" xr:uid="{9A386583-72D8-4F55-A39F-493CBDB0F5DC}"/>
    <cellStyle name="Anteckning 19 5 2 3" xfId="16875" xr:uid="{0EAE907A-997C-42A9-8BD1-8DF46FF991D1}"/>
    <cellStyle name="Anteckning 19 5 2 4" xfId="32637" xr:uid="{70526FC6-F188-48E6-A579-581E706908A0}"/>
    <cellStyle name="Anteckning 19 5 2_121231-130331" xfId="16876" xr:uid="{70AC76B9-4A21-48A7-9BD7-BC93E957D18E}"/>
    <cellStyle name="Anteckning 19 5 3" xfId="16877" xr:uid="{44155405-46C7-4A7E-8605-41F56808743B}"/>
    <cellStyle name="Anteckning 19 5 3 2" xfId="16878" xr:uid="{81149B74-7B26-4E4D-8646-980B0C5D72A7}"/>
    <cellStyle name="Anteckning 19 5 3_121231-130331" xfId="16879" xr:uid="{225A25DC-B19F-4675-AAFE-7E5004CC4048}"/>
    <cellStyle name="Anteckning 19 5 4" xfId="16880" xr:uid="{09E7BD69-6D7A-4442-986A-D19A430C5CDF}"/>
    <cellStyle name="Anteckning 19 5 5" xfId="16881" xr:uid="{2EB604C2-25EC-4EB1-BE9B-8A5BEF0A5AD4}"/>
    <cellStyle name="Anteckning 19 5 6" xfId="32638" xr:uid="{951C5618-3471-415B-B0BE-8027186BFFAE}"/>
    <cellStyle name="Anteckning 19 5 7" xfId="35422" xr:uid="{D73E8638-5F5E-4B70-990A-900C1FC3357C}"/>
    <cellStyle name="Anteckning 19 5 8" xfId="39260" xr:uid="{0962A889-1D42-4173-903F-18BA871B3C00}"/>
    <cellStyle name="Anteckning 19 5_121231-130331" xfId="16882" xr:uid="{BDD530BE-3BE4-449A-AA16-2B74CB8217BA}"/>
    <cellStyle name="Anteckning 19 6" xfId="16883" xr:uid="{CAE3F132-936F-402C-8838-DE5406442188}"/>
    <cellStyle name="Anteckning 19 6 2" xfId="16884" xr:uid="{04E562CB-B83D-4833-A61F-3CD77D3786A5}"/>
    <cellStyle name="Anteckning 19 6 2 2" xfId="16885" xr:uid="{CD6DB331-149D-4CA1-BE7A-520B15730A33}"/>
    <cellStyle name="Anteckning 19 6 2 3" xfId="32639" xr:uid="{0B9A5A73-6965-4285-9510-2C351C64507A}"/>
    <cellStyle name="Anteckning 19 6 2_121231-130331" xfId="16886" xr:uid="{4D5E5226-0B60-4737-8B2F-F90D035E48FC}"/>
    <cellStyle name="Anteckning 19 6 3" xfId="16887" xr:uid="{60CCCDC6-CE4D-4569-8987-1FE401D0668B}"/>
    <cellStyle name="Anteckning 19 6 3 2" xfId="16888" xr:uid="{5E656C1B-F5D0-494E-9DA9-A1D3A5AE8A9E}"/>
    <cellStyle name="Anteckning 19 6 3_121231-130331" xfId="16889" xr:uid="{585C117B-A9F1-43FE-81C7-63798042E35A}"/>
    <cellStyle name="Anteckning 19 6 4" xfId="16890" xr:uid="{DACD44E8-F76C-4095-AA61-D5B90947FD0E}"/>
    <cellStyle name="Anteckning 19 6 5" xfId="16891" xr:uid="{843A0953-D348-4E4D-A801-AA219CF4517C}"/>
    <cellStyle name="Anteckning 19 6 6" xfId="32640" xr:uid="{ABDC7903-52C7-40B2-BB91-038F8C665A51}"/>
    <cellStyle name="Anteckning 19 6 7" xfId="35423" xr:uid="{3828A7E1-7418-4E8C-871F-9513154DDAD3}"/>
    <cellStyle name="Anteckning 19 6 8" xfId="39259" xr:uid="{82CA3E0A-88ED-40FB-9631-340DFB3A7B05}"/>
    <cellStyle name="Anteckning 19 6_121231-130331" xfId="16892" xr:uid="{B1D69FDC-A926-4FAE-A3F1-F4DE52477410}"/>
    <cellStyle name="Anteckning 19 7" xfId="16893" xr:uid="{C984E028-4C4B-4A54-839A-98E3D1C73B7C}"/>
    <cellStyle name="Anteckning 19 7 2" xfId="16894" xr:uid="{8F80B0DB-0344-4B86-AF51-823046A0C6E0}"/>
    <cellStyle name="Anteckning 19 7 2 2" xfId="16895" xr:uid="{BEFA9015-88BE-4B79-A75B-385A4C99A7B5}"/>
    <cellStyle name="Anteckning 19 7 2_121231-130331" xfId="16896" xr:uid="{B5389D26-BAB5-4108-AFBF-42AAAE0FDFAC}"/>
    <cellStyle name="Anteckning 19 7 3" xfId="16897" xr:uid="{67E337B5-BD95-4A16-A7F2-8494D5DB7169}"/>
    <cellStyle name="Anteckning 19 7 4" xfId="32641" xr:uid="{5EC0FE8C-45E3-477E-A331-1586201CFC4F}"/>
    <cellStyle name="Anteckning 19 7_121231-130331" xfId="16898" xr:uid="{E8297698-9059-4356-8563-8F1553CAD0A2}"/>
    <cellStyle name="Anteckning 19 8" xfId="16899" xr:uid="{C9CECE99-C106-4D0E-B466-5A1AD9DC7F81}"/>
    <cellStyle name="Anteckning 19 8 2" xfId="16900" xr:uid="{DFB284FA-253F-4E96-BF59-EEF35AC200FD}"/>
    <cellStyle name="Anteckning 19 8_121231-130331" xfId="16901" xr:uid="{A0646463-177B-4A9B-87EE-34625CD7650D}"/>
    <cellStyle name="Anteckning 19 9" xfId="16902" xr:uid="{8CCD951B-4BA2-48F2-B081-1078728B24D2}"/>
    <cellStyle name="Anteckning 19_121231-130331" xfId="16903" xr:uid="{50C63625-82BC-4D7C-99D3-3891346C081A}"/>
    <cellStyle name="Anteckning 2" xfId="143" xr:uid="{0250FF5A-90F8-48CF-9022-1C9F49246191}"/>
    <cellStyle name="Anteckning 2 10" xfId="16904" xr:uid="{AAC73E5F-052C-4E4A-B910-938467F6552D}"/>
    <cellStyle name="Anteckning 2 10 2" xfId="16905" xr:uid="{BE2CBA2D-7751-4D68-87F6-6F3895FBB8B0}"/>
    <cellStyle name="Anteckning 2 10 2 2" xfId="16906" xr:uid="{9ED41C48-0866-40D1-85A6-C8945C86A562}"/>
    <cellStyle name="Anteckning 2 10 2_121231-130331" xfId="16907" xr:uid="{8BD56C7E-96E7-497E-8968-E6069A55D19C}"/>
    <cellStyle name="Anteckning 2 10 3" xfId="16908" xr:uid="{BFDE9849-41E0-4A0F-8F10-E4989835A501}"/>
    <cellStyle name="Anteckning 2 10 4" xfId="32642" xr:uid="{FF4D2142-F490-4F6B-9919-D4449C40485F}"/>
    <cellStyle name="Anteckning 2 10_121231-130331" xfId="16909" xr:uid="{73BF22C0-6A1A-475E-A85C-F3E8C1B646C6}"/>
    <cellStyle name="Anteckning 2 11" xfId="16910" xr:uid="{0EF54DC0-4B11-4C12-9CD6-121F9F90BB84}"/>
    <cellStyle name="Anteckning 2 11 2" xfId="16911" xr:uid="{21F1FDC0-501A-4798-8C6F-D058813CE324}"/>
    <cellStyle name="Anteckning 2 11_121231-130331" xfId="16912" xr:uid="{B796AE0E-A60E-4028-B9AC-BEC3BE3C3B1F}"/>
    <cellStyle name="Anteckning 2 12" xfId="16913" xr:uid="{342D20FA-9FB6-4C5F-8FD4-4E1A2B40DBA3}"/>
    <cellStyle name="Anteckning 2 13" xfId="16914" xr:uid="{49094608-5BBC-4AB3-BB9C-D5CCAE4D2926}"/>
    <cellStyle name="Anteckning 2 14" xfId="16915" xr:uid="{8A9B2ACC-E12E-48D7-9B15-4827CC6A4D54}"/>
    <cellStyle name="Anteckning 2 15" xfId="32643" xr:uid="{AEFFE77C-0AE1-4E4A-8413-63FBAE3DFAB0}"/>
    <cellStyle name="Anteckning 2 16" xfId="35424" xr:uid="{22F21A3D-3726-4B1D-946E-01BD9F42F01D}"/>
    <cellStyle name="Anteckning 2 17" xfId="39258" xr:uid="{F3160ABB-525A-45E3-97D8-F8F833308022}"/>
    <cellStyle name="Anteckning 2 18" xfId="44711" xr:uid="{AAFD468E-73FA-4332-A2D7-89A810977A06}"/>
    <cellStyle name="Anteckning 2 19" xfId="44692" xr:uid="{1820A712-C7E5-4428-8F9E-EDE13A4D5796}"/>
    <cellStyle name="Anteckning 2 2" xfId="16916" xr:uid="{6FB1D718-4378-4DD6-82A5-B7E1BB9F02C2}"/>
    <cellStyle name="Anteckning 2 2 10" xfId="16917" xr:uid="{34F7C776-4678-4247-8784-19B3ECACB80F}"/>
    <cellStyle name="Anteckning 2 2 11" xfId="32644" xr:uid="{12B319FB-3DA2-40FB-A49C-C0E9A8727993}"/>
    <cellStyle name="Anteckning 2 2 12" xfId="35425" xr:uid="{6F2C2B50-698E-4938-AE5F-D9C8646F3D81}"/>
    <cellStyle name="Anteckning 2 2 2" xfId="16918" xr:uid="{CF654D89-890D-477A-9257-522FE3EE3212}"/>
    <cellStyle name="Anteckning 2 2 2 2" xfId="16919" xr:uid="{55B98718-F045-4CCC-85EB-6813CA163E24}"/>
    <cellStyle name="Anteckning 2 2 2 2 2" xfId="16920" xr:uid="{BB36DF77-F416-4B58-98F5-2E850DBDB58B}"/>
    <cellStyle name="Anteckning 2 2 2 2 2 2" xfId="16921" xr:uid="{4B3D8F6A-5D09-49B8-89DF-B57091F2F178}"/>
    <cellStyle name="Anteckning 2 2 2 2 2_121231-130331" xfId="16922" xr:uid="{AA699D23-5BF4-43E1-A63F-367512B21307}"/>
    <cellStyle name="Anteckning 2 2 2 2 3" xfId="16923" xr:uid="{4F5B0006-13EC-4A98-BC2C-74055D39B70E}"/>
    <cellStyle name="Anteckning 2 2 2 2 4" xfId="32645" xr:uid="{DC1725BC-55A1-4ABE-8905-70F642BFCB4C}"/>
    <cellStyle name="Anteckning 2 2 2 2_121231-130331" xfId="16924" xr:uid="{0F87FD01-400B-4229-94B4-0429DBD211CF}"/>
    <cellStyle name="Anteckning 2 2 2 3" xfId="16925" xr:uid="{74CF863A-D008-4FA3-9970-FDA27487E51E}"/>
    <cellStyle name="Anteckning 2 2 2 3 2" xfId="16926" xr:uid="{7C46476C-6259-4708-8311-F8157E485BE5}"/>
    <cellStyle name="Anteckning 2 2 2 3_121231-130331" xfId="16927" xr:uid="{D8F73625-D82E-461A-9191-6F4C57836993}"/>
    <cellStyle name="Anteckning 2 2 2 4" xfId="16928" xr:uid="{641C4ABA-7400-498D-BF0E-12BA29C65E00}"/>
    <cellStyle name="Anteckning 2 2 2 5" xfId="16929" xr:uid="{0777509B-E0FB-4473-93AE-8698B22AACAB}"/>
    <cellStyle name="Anteckning 2 2 2 6" xfId="32646" xr:uid="{E06ACA8D-2A13-4FA2-9265-75CD6E227C59}"/>
    <cellStyle name="Anteckning 2 2 2 7" xfId="35426" xr:uid="{9B0F7917-8BF1-40FD-AF48-7FFE442FA617}"/>
    <cellStyle name="Anteckning 2 2 2 8" xfId="39257" xr:uid="{2D799A50-B028-4F92-975D-5F00350C5A88}"/>
    <cellStyle name="Anteckning 2 2 2_121231-130331" xfId="16930" xr:uid="{581047B4-B901-474D-9559-FEDE8173AB6E}"/>
    <cellStyle name="Anteckning 2 2 3" xfId="16931" xr:uid="{7A66C0CF-FA84-4D3C-A87B-7E3CA9B0C17F}"/>
    <cellStyle name="Anteckning 2 2 3 2" xfId="16932" xr:uid="{031F954B-93C7-4829-90C9-D7AB4D1576D7}"/>
    <cellStyle name="Anteckning 2 2 3 2 2" xfId="16933" xr:uid="{C70A8BAB-7FC5-4C22-AD5B-8131D81EBA43}"/>
    <cellStyle name="Anteckning 2 2 3 2 2 2" xfId="16934" xr:uid="{2EEC5819-6682-4C69-99BE-C924575E1E42}"/>
    <cellStyle name="Anteckning 2 2 3 2 2_121231-130331" xfId="16935" xr:uid="{19BFCB3B-A560-495B-8562-6D3AE3A96FD1}"/>
    <cellStyle name="Anteckning 2 2 3 2 3" xfId="16936" xr:uid="{E84CE666-9531-428F-9E87-95A821847C77}"/>
    <cellStyle name="Anteckning 2 2 3 2 4" xfId="32647" xr:uid="{174C0E7D-6B12-4FE5-97E7-8A2B2D26791E}"/>
    <cellStyle name="Anteckning 2 2 3 2_121231-130331" xfId="16937" xr:uid="{497F0AB4-36D3-402A-9280-DF3241A45583}"/>
    <cellStyle name="Anteckning 2 2 3 3" xfId="16938" xr:uid="{89D616B4-E89A-47AD-8B8E-6CB97184D894}"/>
    <cellStyle name="Anteckning 2 2 3 3 2" xfId="16939" xr:uid="{A0975D5D-4F7B-42E9-9A45-F8F5E48C972D}"/>
    <cellStyle name="Anteckning 2 2 3 3_121231-130331" xfId="16940" xr:uid="{4FF72042-FAED-4424-A4B2-B27395363431}"/>
    <cellStyle name="Anteckning 2 2 3 4" xfId="16941" xr:uid="{D1351347-242D-46DA-AFE6-D2080690A0A2}"/>
    <cellStyle name="Anteckning 2 2 3 5" xfId="16942" xr:uid="{CFDEA4C4-A493-4620-900A-22101B7EB29B}"/>
    <cellStyle name="Anteckning 2 2 3 6" xfId="32648" xr:uid="{89CDE7C3-E650-4264-A021-25C2309C79B4}"/>
    <cellStyle name="Anteckning 2 2 3 7" xfId="35427" xr:uid="{C63CA8D7-7DA0-4F03-8143-451C5CCF3521}"/>
    <cellStyle name="Anteckning 2 2 3 8" xfId="39256" xr:uid="{E6945BCF-7BEF-4F39-964B-1306DA1848E3}"/>
    <cellStyle name="Anteckning 2 2 3_121231-130331" xfId="16943" xr:uid="{EF382350-C479-400E-B0E0-9071562E15D4}"/>
    <cellStyle name="Anteckning 2 2 4" xfId="16944" xr:uid="{E2549C1C-1D90-4334-89FF-D1E5F9C01B78}"/>
    <cellStyle name="Anteckning 2 2 4 2" xfId="16945" xr:uid="{E63409D4-9EDD-47D4-874A-F867EC119098}"/>
    <cellStyle name="Anteckning 2 2 4 2 2" xfId="16946" xr:uid="{9178E863-5470-4340-B24E-A40F81CC628D}"/>
    <cellStyle name="Anteckning 2 2 4 2 2 2" xfId="16947" xr:uid="{C95CA5FD-D564-4127-95D9-601E511A1960}"/>
    <cellStyle name="Anteckning 2 2 4 2 2_121231-130331" xfId="16948" xr:uid="{A37BFEDE-3C76-4B7A-83BA-734621C02A17}"/>
    <cellStyle name="Anteckning 2 2 4 2 3" xfId="16949" xr:uid="{88955AE6-B6C2-481C-8B62-B11754F6F43D}"/>
    <cellStyle name="Anteckning 2 2 4 2 4" xfId="32649" xr:uid="{70E565A9-1815-4A81-90ED-7EEFF2B9FE09}"/>
    <cellStyle name="Anteckning 2 2 4 2_121231-130331" xfId="16950" xr:uid="{C337E443-A17C-4E33-81C2-FCF6A1E5915D}"/>
    <cellStyle name="Anteckning 2 2 4 3" xfId="16951" xr:uid="{1553FBD5-8437-47EC-806F-FE26741BA36E}"/>
    <cellStyle name="Anteckning 2 2 4 3 2" xfId="16952" xr:uid="{8C3B35B8-4264-4A85-887F-16802B558108}"/>
    <cellStyle name="Anteckning 2 2 4 3_121231-130331" xfId="16953" xr:uid="{D2A07A6F-A130-403F-842D-F30F1C98BECF}"/>
    <cellStyle name="Anteckning 2 2 4 4" xfId="16954" xr:uid="{7282242C-D2C7-42BD-B2B1-47587E447C1A}"/>
    <cellStyle name="Anteckning 2 2 4 5" xfId="16955" xr:uid="{FD0F71EA-0DBD-43D1-AE7F-281090B50326}"/>
    <cellStyle name="Anteckning 2 2 4 6" xfId="32650" xr:uid="{CE3312EC-A66F-4708-B024-61AD0EBFB8F8}"/>
    <cellStyle name="Anteckning 2 2 4 7" xfId="35428" xr:uid="{5C644C86-FC45-493D-85E9-6ED2056D4F92}"/>
    <cellStyle name="Anteckning 2 2 4 8" xfId="39255" xr:uid="{D239951F-8065-4A3D-BA83-060F5C55674F}"/>
    <cellStyle name="Anteckning 2 2 4_121231-130331" xfId="16956" xr:uid="{C0B7E51D-0223-4C69-ACA0-4120194210F7}"/>
    <cellStyle name="Anteckning 2 2 5" xfId="16957" xr:uid="{574649A2-7BDD-4281-8E89-EF8EFB57ED63}"/>
    <cellStyle name="Anteckning 2 2 5 2" xfId="16958" xr:uid="{BF880398-E0B2-4336-9575-C9C75027CC71}"/>
    <cellStyle name="Anteckning 2 2 5 2 2" xfId="16959" xr:uid="{0939B671-FB1D-47C9-9579-6C1E8A094944}"/>
    <cellStyle name="Anteckning 2 2 5 2 3" xfId="32651" xr:uid="{CAB2F91C-3014-418E-B02E-1FEA011DE321}"/>
    <cellStyle name="Anteckning 2 2 5 2_121231-130331" xfId="16960" xr:uid="{C7231EA0-7EC4-4963-8194-855B4B7CADCE}"/>
    <cellStyle name="Anteckning 2 2 5 3" xfId="16961" xr:uid="{4C204186-FC7B-450C-899B-8E1FBB2BC668}"/>
    <cellStyle name="Anteckning 2 2 5 3 2" xfId="16962" xr:uid="{E7B3C860-C199-46B0-A028-D1807223CC0C}"/>
    <cellStyle name="Anteckning 2 2 5 3_121231-130331" xfId="16963" xr:uid="{7834C051-2F5C-4369-B11A-8E1B19502B36}"/>
    <cellStyle name="Anteckning 2 2 5 4" xfId="16964" xr:uid="{B4C4713E-D21F-456C-AF35-D2C51A67C426}"/>
    <cellStyle name="Anteckning 2 2 5 5" xfId="16965" xr:uid="{05E85495-B7FD-42DB-BDFF-F8E5CDD98DF3}"/>
    <cellStyle name="Anteckning 2 2 5 6" xfId="32652" xr:uid="{A7B9E559-7062-4BA9-A2CB-5A0A7D911570}"/>
    <cellStyle name="Anteckning 2 2 5 7" xfId="35429" xr:uid="{48E4ECC7-3101-48D9-8937-5BEEBF1A2900}"/>
    <cellStyle name="Anteckning 2 2 5 8" xfId="39254" xr:uid="{F509DCB0-EF83-4E81-8F70-F4FEC14E4A0B}"/>
    <cellStyle name="Anteckning 2 2 5_121231-130331" xfId="16966" xr:uid="{D464A4B8-8978-4D1A-8DD5-5EBBFD25A0E6}"/>
    <cellStyle name="Anteckning 2 2 6" xfId="16967" xr:uid="{E84BBE9B-30CF-49C2-B30E-4722CDAFFBDC}"/>
    <cellStyle name="Anteckning 2 2 6 2" xfId="16968" xr:uid="{C8EF283B-D497-4D03-A111-778352A5C5F4}"/>
    <cellStyle name="Anteckning 2 2 6 2 2" xfId="16969" xr:uid="{7445729A-8024-4241-83F3-8D24BA4A01F8}"/>
    <cellStyle name="Anteckning 2 2 6 2_121231-130331" xfId="16970" xr:uid="{B894458D-0FCD-413B-9042-7660DC94CD8E}"/>
    <cellStyle name="Anteckning 2 2 6 3" xfId="16971" xr:uid="{2B0D91CA-D748-4808-8936-E416D48E80E8}"/>
    <cellStyle name="Anteckning 2 2 6 4" xfId="32653" xr:uid="{5F88D3A5-8BF8-4E73-AF99-1F4C3C6132A3}"/>
    <cellStyle name="Anteckning 2 2 6_121231-130331" xfId="16972" xr:uid="{42BE711C-D1A6-451C-B032-EB5730C0FFA3}"/>
    <cellStyle name="Anteckning 2 2 7" xfId="16973" xr:uid="{75CAB9E8-BA58-44B2-91ED-CD052E8C540A}"/>
    <cellStyle name="Anteckning 2 2 7 2" xfId="16974" xr:uid="{E9930A76-605E-48C1-AFE8-45F98DCFD384}"/>
    <cellStyle name="Anteckning 2 2 7_121231-130331" xfId="16975" xr:uid="{BC4CB09D-EAB3-4AFD-8381-7ED62ED39533}"/>
    <cellStyle name="Anteckning 2 2 8" xfId="16976" xr:uid="{7A5389C3-A7C2-4C9E-B47E-5A3108C0693E}"/>
    <cellStyle name="Anteckning 2 2 9" xfId="16977" xr:uid="{C06D7060-5A0C-4E24-96CD-50249C623B60}"/>
    <cellStyle name="Anteckning 2 2_121231-130331" xfId="16978" xr:uid="{D4684333-368B-40AF-9732-7C5F7FDFA9EC}"/>
    <cellStyle name="Anteckning 2 20" xfId="44641" xr:uid="{EBF717DF-D6A3-49BE-8440-D14B95ABE776}"/>
    <cellStyle name="Anteckning 2 3" xfId="16979" xr:uid="{9847A620-4D4A-4FF3-9A8C-A283200AA9E5}"/>
    <cellStyle name="Anteckning 2 3 10" xfId="32654" xr:uid="{6717F013-4E6C-4322-A16C-FC259D64DBEB}"/>
    <cellStyle name="Anteckning 2 3 11" xfId="35430" xr:uid="{DA387ECB-AABE-4E9F-BA1C-5833DC54BC30}"/>
    <cellStyle name="Anteckning 2 3 2" xfId="16980" xr:uid="{58EA3B7B-C205-4094-9FF6-DB7F8B869189}"/>
    <cellStyle name="Anteckning 2 3 2 2" xfId="16981" xr:uid="{A61795DA-BAC5-47A5-81B1-21483730BCE4}"/>
    <cellStyle name="Anteckning 2 3 2 2 2" xfId="16982" xr:uid="{D0FC26B2-169C-4837-92F4-D1FF89F6257D}"/>
    <cellStyle name="Anteckning 2 3 2 2 2 2" xfId="16983" xr:uid="{0DF2B52B-B835-45AC-BDE5-778AD412F8B2}"/>
    <cellStyle name="Anteckning 2 3 2 2 2_121231-130331" xfId="16984" xr:uid="{7A4F27EC-F6AA-41B9-BBFF-2DFD75A12D28}"/>
    <cellStyle name="Anteckning 2 3 2 2 3" xfId="16985" xr:uid="{1321EA05-829D-4406-8EBA-7A028A40DF26}"/>
    <cellStyle name="Anteckning 2 3 2 2 4" xfId="32655" xr:uid="{102474F9-3C0C-4C25-9B8C-D07CD2F6A3D8}"/>
    <cellStyle name="Anteckning 2 3 2 2_121231-130331" xfId="16986" xr:uid="{57196A87-58CA-46FF-BEFC-B824A126E0DE}"/>
    <cellStyle name="Anteckning 2 3 2 3" xfId="16987" xr:uid="{4892CCAB-7FA7-4BB8-BA0D-08C37D0D10A0}"/>
    <cellStyle name="Anteckning 2 3 2 3 2" xfId="16988" xr:uid="{596E1D13-4F97-427D-A50E-8C8BFDC1A009}"/>
    <cellStyle name="Anteckning 2 3 2 3_121231-130331" xfId="16989" xr:uid="{B30F633F-590C-48C1-91C4-6E3C31D1693C}"/>
    <cellStyle name="Anteckning 2 3 2 4" xfId="16990" xr:uid="{D693FEDE-DFD2-499F-BA46-D5D6C9AEFAE1}"/>
    <cellStyle name="Anteckning 2 3 2 5" xfId="16991" xr:uid="{266842A5-AE2E-4DFA-B78B-0CEBF1EF0BAF}"/>
    <cellStyle name="Anteckning 2 3 2 6" xfId="32656" xr:uid="{F6A22000-7147-4745-A0C3-F940A0DF222C}"/>
    <cellStyle name="Anteckning 2 3 2 7" xfId="35431" xr:uid="{E16A33A6-147B-4CA2-B682-BCA7B6626819}"/>
    <cellStyle name="Anteckning 2 3 2 8" xfId="39253" xr:uid="{D61226AA-B51A-4831-ADC3-263E39DCD30A}"/>
    <cellStyle name="Anteckning 2 3 2_121231-130331" xfId="16992" xr:uid="{6D96DB9D-9BD7-40AA-8502-706E52E071AF}"/>
    <cellStyle name="Anteckning 2 3 3" xfId="16993" xr:uid="{0C012D47-F367-4F14-9EE6-D407AA8B42AB}"/>
    <cellStyle name="Anteckning 2 3 3 2" xfId="16994" xr:uid="{39CA584E-6854-4D55-9ED2-2BA706D187C6}"/>
    <cellStyle name="Anteckning 2 3 3 2 2" xfId="16995" xr:uid="{DD642A9F-D783-4D38-BA99-CEBD4F93A9C1}"/>
    <cellStyle name="Anteckning 2 3 3 2 2 2" xfId="16996" xr:uid="{828EF201-1212-4167-9FB0-B21DB5890566}"/>
    <cellStyle name="Anteckning 2 3 3 2 2_121231-130331" xfId="16997" xr:uid="{B89BE6C5-7631-40A5-9C46-A77887173D1F}"/>
    <cellStyle name="Anteckning 2 3 3 2 3" xfId="16998" xr:uid="{975EC5BE-7956-4B32-A569-DF7659A5C0FE}"/>
    <cellStyle name="Anteckning 2 3 3 2 4" xfId="32657" xr:uid="{1445D99D-FBAE-47AF-B1EB-D68E97816C2B}"/>
    <cellStyle name="Anteckning 2 3 3 2_121231-130331" xfId="16999" xr:uid="{54C688AC-2A75-456A-B64A-546ED1B6E26E}"/>
    <cellStyle name="Anteckning 2 3 3 3" xfId="17000" xr:uid="{910B307D-3650-4A18-8368-75916AABD1B7}"/>
    <cellStyle name="Anteckning 2 3 3 3 2" xfId="17001" xr:uid="{F0059698-6820-40AC-B045-7C72F9B966AB}"/>
    <cellStyle name="Anteckning 2 3 3 3_121231-130331" xfId="17002" xr:uid="{7A886C65-7A70-455B-9644-44C238156017}"/>
    <cellStyle name="Anteckning 2 3 3 4" xfId="17003" xr:uid="{C0790012-9D04-4AD7-8D1C-F96D28C11570}"/>
    <cellStyle name="Anteckning 2 3 3 5" xfId="17004" xr:uid="{A09A8DA5-3905-475B-B01C-9656B6BECCC4}"/>
    <cellStyle name="Anteckning 2 3 3 6" xfId="32658" xr:uid="{7978BF6B-A184-4667-BD5C-12C9D58FD629}"/>
    <cellStyle name="Anteckning 2 3 3 7" xfId="35432" xr:uid="{DB34E6CD-3C43-4F3D-84FE-05680A176BB9}"/>
    <cellStyle name="Anteckning 2 3 3 8" xfId="39252" xr:uid="{E8C75544-49AF-4C7A-9CB9-4AFABBF69E90}"/>
    <cellStyle name="Anteckning 2 3 3_121231-130331" xfId="17005" xr:uid="{43B9898B-3C17-4342-8B5E-0E90EFC97CCB}"/>
    <cellStyle name="Anteckning 2 3 4" xfId="17006" xr:uid="{7915412B-02FA-4F4B-A763-629355750407}"/>
    <cellStyle name="Anteckning 2 3 4 2" xfId="17007" xr:uid="{E8519494-8698-4D5A-9EDC-5CB489DEF1D2}"/>
    <cellStyle name="Anteckning 2 3 4 2 2" xfId="17008" xr:uid="{4F04FB06-A520-426D-98C6-CEA7EC786E7E}"/>
    <cellStyle name="Anteckning 2 3 4 2 2 2" xfId="17009" xr:uid="{5A7B4991-5ACD-4B7F-999B-FF093B08FE26}"/>
    <cellStyle name="Anteckning 2 3 4 2 2_121231-130331" xfId="17010" xr:uid="{F6642EA8-1505-478A-9546-755D20F65B66}"/>
    <cellStyle name="Anteckning 2 3 4 2 3" xfId="17011" xr:uid="{17CAFCDF-3914-48D4-8261-1D6179A88E18}"/>
    <cellStyle name="Anteckning 2 3 4 2 4" xfId="32659" xr:uid="{5B8889A9-6167-453B-8286-A96C04B3DB2C}"/>
    <cellStyle name="Anteckning 2 3 4 2_121231-130331" xfId="17012" xr:uid="{2ADF09C1-8900-4651-9613-D4441E25A0CF}"/>
    <cellStyle name="Anteckning 2 3 4 3" xfId="17013" xr:uid="{39908899-E8CB-4ABA-BD05-5CD3A97AFDA5}"/>
    <cellStyle name="Anteckning 2 3 4 3 2" xfId="17014" xr:uid="{170148FA-5195-43D1-AA17-9F754EDC2628}"/>
    <cellStyle name="Anteckning 2 3 4 3_121231-130331" xfId="17015" xr:uid="{FC970BF7-BEEB-434E-B152-DDF3144AF50E}"/>
    <cellStyle name="Anteckning 2 3 4 4" xfId="17016" xr:uid="{108981E7-4AAC-4C3C-9A7A-A9A84C9814EB}"/>
    <cellStyle name="Anteckning 2 3 4 5" xfId="17017" xr:uid="{930106A6-6911-410C-85D6-8D6BC89A8A73}"/>
    <cellStyle name="Anteckning 2 3 4 6" xfId="32660" xr:uid="{A4CE7A80-6726-4E6E-841A-91D082081701}"/>
    <cellStyle name="Anteckning 2 3 4 7" xfId="35433" xr:uid="{1ED8ACFD-1731-4086-B507-D490012C9A32}"/>
    <cellStyle name="Anteckning 2 3 4 8" xfId="39251" xr:uid="{C118FDD8-6CEC-435E-AA12-8BCCD4C9C139}"/>
    <cellStyle name="Anteckning 2 3 4_121231-130331" xfId="17018" xr:uid="{86D5C7B0-44ED-4EA6-9230-3ADDB8FA1584}"/>
    <cellStyle name="Anteckning 2 3 5" xfId="17019" xr:uid="{4D328E66-7857-4141-99DE-AA488FEBE287}"/>
    <cellStyle name="Anteckning 2 3 5 2" xfId="17020" xr:uid="{E44C76C7-8CFC-44AF-99A1-1AED072398A4}"/>
    <cellStyle name="Anteckning 2 3 5 2 2" xfId="17021" xr:uid="{71286550-ED49-4147-934B-9BA98FD16D66}"/>
    <cellStyle name="Anteckning 2 3 5 2 3" xfId="32661" xr:uid="{9DB0C2D7-6505-4276-8D8F-F8B6F7575053}"/>
    <cellStyle name="Anteckning 2 3 5 2_121231-130331" xfId="17022" xr:uid="{C70F12C4-24E1-4F30-A62B-6BA05AAE6709}"/>
    <cellStyle name="Anteckning 2 3 5 3" xfId="17023" xr:uid="{80765120-11D0-4414-80DD-B69D2F5CFB7E}"/>
    <cellStyle name="Anteckning 2 3 5 3 2" xfId="17024" xr:uid="{122C2E25-7475-4FC2-9FC9-38945A2A3EB2}"/>
    <cellStyle name="Anteckning 2 3 5 3_121231-130331" xfId="17025" xr:uid="{413DE32D-C749-40E1-95CA-6D7E14734BDF}"/>
    <cellStyle name="Anteckning 2 3 5 4" xfId="17026" xr:uid="{0528963D-FF4B-4EEF-9A45-2E186565D909}"/>
    <cellStyle name="Anteckning 2 3 5 5" xfId="17027" xr:uid="{5D815D69-5300-4337-9B6C-4323B2343847}"/>
    <cellStyle name="Anteckning 2 3 5 6" xfId="32662" xr:uid="{558C4929-5E65-4C92-A79D-35BE503CAAC4}"/>
    <cellStyle name="Anteckning 2 3 5 7" xfId="35434" xr:uid="{F8601A20-CEBE-4415-A64E-02A2C32C46B0}"/>
    <cellStyle name="Anteckning 2 3 5 8" xfId="39250" xr:uid="{6529FF50-7A44-4FAC-B4C2-5D7B1F9A7428}"/>
    <cellStyle name="Anteckning 2 3 5_121231-130331" xfId="17028" xr:uid="{B87CEE21-3F94-495D-8E3F-174DFCEB0305}"/>
    <cellStyle name="Anteckning 2 3 6" xfId="17029" xr:uid="{3EEE0DE3-AF55-4073-84D0-1ADCF53E8596}"/>
    <cellStyle name="Anteckning 2 3 6 2" xfId="17030" xr:uid="{F76CCF72-925A-4C92-A06E-AF49DEEE2568}"/>
    <cellStyle name="Anteckning 2 3 6 2 2" xfId="17031" xr:uid="{35C07D1B-1866-4CBE-8B1E-755524871D93}"/>
    <cellStyle name="Anteckning 2 3 6 2_121231-130331" xfId="17032" xr:uid="{E9474ADF-C0E1-40B7-A7FE-F75F8B9E3DC9}"/>
    <cellStyle name="Anteckning 2 3 6 3" xfId="17033" xr:uid="{29F8B6FA-8067-439E-A8CD-62069855079C}"/>
    <cellStyle name="Anteckning 2 3 6 4" xfId="32663" xr:uid="{077FD1A5-3181-4E5E-A3E6-64DF0D04FD5F}"/>
    <cellStyle name="Anteckning 2 3 6_121231-130331" xfId="17034" xr:uid="{8CD85E73-8916-494B-A7AA-6D8D27A99F42}"/>
    <cellStyle name="Anteckning 2 3 7" xfId="17035" xr:uid="{FC976B0F-B5A6-4F43-80B5-0269861DEB4E}"/>
    <cellStyle name="Anteckning 2 3 7 2" xfId="17036" xr:uid="{B1200631-72EC-4FA8-983F-D5B0912B3123}"/>
    <cellStyle name="Anteckning 2 3 7_121231-130331" xfId="17037" xr:uid="{98911997-FFFB-4ECD-A03C-D4D1CF8FCB6D}"/>
    <cellStyle name="Anteckning 2 3 8" xfId="17038" xr:uid="{F9FA973A-0B3A-4669-BE9F-406C334E29C5}"/>
    <cellStyle name="Anteckning 2 3 9" xfId="17039" xr:uid="{466EACFD-9C39-4E30-A8A6-7EC3D945BAD1}"/>
    <cellStyle name="Anteckning 2 3_121231-130331" xfId="17040" xr:uid="{763DB305-2530-495A-9A3E-12157537AA8C}"/>
    <cellStyle name="Anteckning 2 4" xfId="17041" xr:uid="{ED7EA1EF-0EF7-4995-B221-3C4E0C551135}"/>
    <cellStyle name="Anteckning 2 4 10" xfId="32664" xr:uid="{FECBCBBA-9576-4D60-AF59-36224D551E6D}"/>
    <cellStyle name="Anteckning 2 4 10 2" xfId="32665" xr:uid="{402AB531-E506-4FF6-AF5D-1BCC30318C8C}"/>
    <cellStyle name="Anteckning 2 4 11" xfId="35435" xr:uid="{B7BB6951-5980-4431-A983-EE3EFF68E48C}"/>
    <cellStyle name="Anteckning 2 4 2" xfId="17042" xr:uid="{FFB20BD1-D1D5-4A0F-B75D-12229F0EAF43}"/>
    <cellStyle name="Anteckning 2 4 2 2" xfId="17043" xr:uid="{C3D87B8C-9BC4-4E66-99A3-C05EC29EF485}"/>
    <cellStyle name="Anteckning 2 4 2 2 2" xfId="17044" xr:uid="{C9465FED-7E62-4B4D-BCFB-766B399F4BE9}"/>
    <cellStyle name="Anteckning 2 4 2 2 2 2" xfId="17045" xr:uid="{3DD1B0BE-890A-4031-BA20-030FB840D293}"/>
    <cellStyle name="Anteckning 2 4 2 2 2_121231-130331" xfId="17046" xr:uid="{F08CEFD6-C6B4-4709-844B-925E88A130D1}"/>
    <cellStyle name="Anteckning 2 4 2 2 3" xfId="17047" xr:uid="{492C57C3-CE55-4BC3-ACF8-363C0D6A7C44}"/>
    <cellStyle name="Anteckning 2 4 2 2 4" xfId="32666" xr:uid="{19B0EC1E-3CE3-4FA5-8010-827DE4D65B61}"/>
    <cellStyle name="Anteckning 2 4 2 2_121231-130331" xfId="17048" xr:uid="{0D1AE27F-08A1-4F50-AC1D-1431FB47710B}"/>
    <cellStyle name="Anteckning 2 4 2 3" xfId="17049" xr:uid="{24AE31A5-A637-4693-9142-8E1B40C50CDD}"/>
    <cellStyle name="Anteckning 2 4 2 3 2" xfId="17050" xr:uid="{7CFA91B3-A557-45CC-9223-3FBBA1D0D10F}"/>
    <cellStyle name="Anteckning 2 4 2 3_121231-130331" xfId="17051" xr:uid="{43C08533-77FF-4A84-A888-95306D450412}"/>
    <cellStyle name="Anteckning 2 4 2 4" xfId="17052" xr:uid="{78E57C37-D98D-435F-9D30-0DC4AB13D071}"/>
    <cellStyle name="Anteckning 2 4 2 5" xfId="17053" xr:uid="{B02F3AB4-CFB9-45E3-89D9-BB65B098E9D2}"/>
    <cellStyle name="Anteckning 2 4 2 6" xfId="32667" xr:uid="{4D0F43C2-F505-4861-970C-D61EA145C3E9}"/>
    <cellStyle name="Anteckning 2 4 2 7" xfId="35436" xr:uid="{7DE6DDDC-AB46-483C-9741-2A7CE8D2666B}"/>
    <cellStyle name="Anteckning 2 4 2 8" xfId="39249" xr:uid="{0E3116A2-5585-4945-8100-5C4DD50CD202}"/>
    <cellStyle name="Anteckning 2 4 2_121231-130331" xfId="17054" xr:uid="{5496C29E-1E79-4E61-8AE2-D8F18B7BC790}"/>
    <cellStyle name="Anteckning 2 4 3" xfId="17055" xr:uid="{24D2F82D-EB75-445A-9D3D-48C5B2518878}"/>
    <cellStyle name="Anteckning 2 4 3 2" xfId="17056" xr:uid="{CD44D295-DB68-413A-BB38-8C5DF7508901}"/>
    <cellStyle name="Anteckning 2 4 3 2 2" xfId="17057" xr:uid="{5308340C-F61F-43A2-A0F1-680CD9D9D179}"/>
    <cellStyle name="Anteckning 2 4 3 2 2 2" xfId="17058" xr:uid="{66C8D8E6-F71D-405D-B7CB-C8A970051E52}"/>
    <cellStyle name="Anteckning 2 4 3 2 2_121231-130331" xfId="17059" xr:uid="{F050309C-2E60-47A0-9F53-738BF911B26D}"/>
    <cellStyle name="Anteckning 2 4 3 2 3" xfId="17060" xr:uid="{F2F85F8D-A86E-4019-9071-B45EB82E5309}"/>
    <cellStyle name="Anteckning 2 4 3 2 4" xfId="32668" xr:uid="{116FE078-BA6D-4785-9E76-EE15F4FC477C}"/>
    <cellStyle name="Anteckning 2 4 3 2_121231-130331" xfId="17061" xr:uid="{9737F987-60C1-4D2D-9EA4-99803F33CB02}"/>
    <cellStyle name="Anteckning 2 4 3 3" xfId="17062" xr:uid="{4FE36716-76E7-4A24-8EE5-2102222671F5}"/>
    <cellStyle name="Anteckning 2 4 3 3 2" xfId="17063" xr:uid="{303B120F-CD6E-4AA1-A0D9-D463B9B67E84}"/>
    <cellStyle name="Anteckning 2 4 3 3_121231-130331" xfId="17064" xr:uid="{8180E475-0163-4F3A-B35D-304048071A33}"/>
    <cellStyle name="Anteckning 2 4 3 4" xfId="17065" xr:uid="{13BE3886-9F5F-42C8-B180-367B455EF8FE}"/>
    <cellStyle name="Anteckning 2 4 3 5" xfId="17066" xr:uid="{52F014F2-745F-4840-8DC3-4C309563550D}"/>
    <cellStyle name="Anteckning 2 4 3 6" xfId="32669" xr:uid="{A48A6716-B6E2-46F7-9C96-2AA68CD48806}"/>
    <cellStyle name="Anteckning 2 4 3 7" xfId="35437" xr:uid="{984A0C3A-AED2-4BC2-AEC1-FFFE15661998}"/>
    <cellStyle name="Anteckning 2 4 3 8" xfId="39248" xr:uid="{6AB001DB-5F83-4311-B02A-ED05A48F4F62}"/>
    <cellStyle name="Anteckning 2 4 3_121231-130331" xfId="17067" xr:uid="{230CF2A4-6B8B-465D-B4A2-790C8358F056}"/>
    <cellStyle name="Anteckning 2 4 4" xfId="17068" xr:uid="{66BD8746-FE25-4054-BEC4-EC8EE8316E60}"/>
    <cellStyle name="Anteckning 2 4 4 2" xfId="17069" xr:uid="{9D713DE8-6E69-4975-BC8A-28807ED80EE6}"/>
    <cellStyle name="Anteckning 2 4 4 2 2" xfId="17070" xr:uid="{31C5751F-4873-425B-935F-246815628625}"/>
    <cellStyle name="Anteckning 2 4 4 2 2 2" xfId="17071" xr:uid="{834628CD-AA79-48C3-80EB-4D1B97AFD6CC}"/>
    <cellStyle name="Anteckning 2 4 4 2 2_121231-130331" xfId="17072" xr:uid="{F397DC13-3DC5-4FD6-95CC-45E361477EEA}"/>
    <cellStyle name="Anteckning 2 4 4 2 3" xfId="17073" xr:uid="{EA05C0E8-33AF-4AAF-8F3A-D784667CCBAA}"/>
    <cellStyle name="Anteckning 2 4 4 2 4" xfId="32670" xr:uid="{739336E9-D7C3-47FD-A91A-592A7F1A059E}"/>
    <cellStyle name="Anteckning 2 4 4 2_121231-130331" xfId="17074" xr:uid="{D04586E5-1097-44CA-9C1F-5B6ECF59B8EB}"/>
    <cellStyle name="Anteckning 2 4 4 3" xfId="17075" xr:uid="{3DED58A7-B98B-444D-B7FA-19AF5E8C05B7}"/>
    <cellStyle name="Anteckning 2 4 4 3 2" xfId="17076" xr:uid="{CC9DF14A-2163-41BC-BA6D-9E3ED431F56C}"/>
    <cellStyle name="Anteckning 2 4 4 3_121231-130331" xfId="17077" xr:uid="{BF0AE67A-2AE1-46C4-8FC9-E6546929A931}"/>
    <cellStyle name="Anteckning 2 4 4 4" xfId="17078" xr:uid="{5AF5225F-D36D-44E0-B102-8C4A95622826}"/>
    <cellStyle name="Anteckning 2 4 4 5" xfId="17079" xr:uid="{9FF9C846-3C02-4785-AA39-8790A1B28861}"/>
    <cellStyle name="Anteckning 2 4 4 6" xfId="32671" xr:uid="{91D48D47-68FB-4557-95BD-1AC57A4035B0}"/>
    <cellStyle name="Anteckning 2 4 4 7" xfId="35438" xr:uid="{26A20082-073B-4992-8A10-8D4C26FC4683}"/>
    <cellStyle name="Anteckning 2 4 4 8" xfId="39247" xr:uid="{2B381185-6963-4E45-9C39-378196D37DB2}"/>
    <cellStyle name="Anteckning 2 4 4_121231-130331" xfId="17080" xr:uid="{3011E26F-585C-4860-9D77-C365D83C8F00}"/>
    <cellStyle name="Anteckning 2 4 5" xfId="17081" xr:uid="{9A22BC46-0EF2-45AD-8C0D-8CD426859C58}"/>
    <cellStyle name="Anteckning 2 4 5 2" xfId="17082" xr:uid="{6F57AD54-2378-496C-AAF7-0113F13BFF0F}"/>
    <cellStyle name="Anteckning 2 4 5 2 2" xfId="17083" xr:uid="{AC479D24-D4B1-4FF9-95A8-BA5927251E4E}"/>
    <cellStyle name="Anteckning 2 4 5 2 3" xfId="32672" xr:uid="{46509535-CC0B-4082-B65A-EBD9D2FDECC4}"/>
    <cellStyle name="Anteckning 2 4 5 2_121231-130331" xfId="17084" xr:uid="{AAC8BC33-A9BE-4B7F-850C-80999DF89198}"/>
    <cellStyle name="Anteckning 2 4 5 3" xfId="17085" xr:uid="{154F199A-68C3-4793-940D-8BE45A8EEE47}"/>
    <cellStyle name="Anteckning 2 4 5 3 2" xfId="17086" xr:uid="{6E1A66C8-9CCD-4B26-B460-1F73590A9DA6}"/>
    <cellStyle name="Anteckning 2 4 5 3_121231-130331" xfId="17087" xr:uid="{4FD4C3FA-5931-4DC4-A31C-D44D40473D01}"/>
    <cellStyle name="Anteckning 2 4 5 4" xfId="17088" xr:uid="{B333ACD9-09C2-4CA8-83F0-4AA31C6376E6}"/>
    <cellStyle name="Anteckning 2 4 5 5" xfId="17089" xr:uid="{7F05A2EB-8B1D-4BEB-8A6B-4BCA47B57180}"/>
    <cellStyle name="Anteckning 2 4 5 6" xfId="32673" xr:uid="{3A932F29-8E58-4782-B39F-3A09B342CB7D}"/>
    <cellStyle name="Anteckning 2 4 5 7" xfId="35439" xr:uid="{E7537D45-A0B9-4CA0-9858-0A9CA24242AF}"/>
    <cellStyle name="Anteckning 2 4 5 8" xfId="39246" xr:uid="{769DB04B-C7C1-429C-A2CB-7A72E7E51DC7}"/>
    <cellStyle name="Anteckning 2 4 5_121231-130331" xfId="17090" xr:uid="{19ADCF7E-5DFD-42DA-A15B-798CD634B2D8}"/>
    <cellStyle name="Anteckning 2 4 6" xfId="17091" xr:uid="{5AB1D00C-107F-4C55-9EF0-74AD91E54377}"/>
    <cellStyle name="Anteckning 2 4 6 2" xfId="17092" xr:uid="{2C2598D8-35BC-4DBE-AA16-C171290FFFA2}"/>
    <cellStyle name="Anteckning 2 4 6 2 2" xfId="17093" xr:uid="{94E4ABF1-822E-411D-BE42-E87FD1947229}"/>
    <cellStyle name="Anteckning 2 4 6 2_121231-130331" xfId="17094" xr:uid="{9319AE45-CED9-4DFB-9A57-0FCF0B151013}"/>
    <cellStyle name="Anteckning 2 4 6 3" xfId="17095" xr:uid="{A087BFBE-B3EB-4C7F-97CF-1291A098878E}"/>
    <cellStyle name="Anteckning 2 4 6 4" xfId="32674" xr:uid="{0700E1B3-8745-405A-AE57-AAC9873F6AF3}"/>
    <cellStyle name="Anteckning 2 4 6_121231-130331" xfId="17096" xr:uid="{528B3DBD-2CBD-4EFF-8102-4F9C54216A25}"/>
    <cellStyle name="Anteckning 2 4 7" xfId="17097" xr:uid="{0016C66D-6F18-473B-93B5-E056BCB4AEC2}"/>
    <cellStyle name="Anteckning 2 4 7 2" xfId="17098" xr:uid="{38676795-F819-4F50-942F-AA4BEECC8783}"/>
    <cellStyle name="Anteckning 2 4 7_121231-130331" xfId="17099" xr:uid="{A458DDA4-98DE-4EE5-B820-0716FCCDD2D3}"/>
    <cellStyle name="Anteckning 2 4 8" xfId="17100" xr:uid="{B5B0F6B0-47A7-4E69-A219-F14E37BB7E8C}"/>
    <cellStyle name="Anteckning 2 4 9" xfId="17101" xr:uid="{B60EF760-85B9-4DF0-AE3D-C28FAB4D8B7A}"/>
    <cellStyle name="Anteckning 2 4_121231-130331" xfId="17102" xr:uid="{5FD0E049-623B-449C-BA32-5A709608A9B6}"/>
    <cellStyle name="Anteckning 2 5" xfId="17103" xr:uid="{AAD0BE43-C180-425F-8CBF-B61C943643AE}"/>
    <cellStyle name="Anteckning 2 5 10" xfId="32675" xr:uid="{AF31BB0A-7A43-48BF-83D5-AA4629CD504F}"/>
    <cellStyle name="Anteckning 2 5 11" xfId="35440" xr:uid="{2CCC7077-6881-4347-B3AF-7203C8BC0D84}"/>
    <cellStyle name="Anteckning 2 5 2" xfId="17104" xr:uid="{90C16BF4-6E02-4635-AF4B-CAFEFE7179F4}"/>
    <cellStyle name="Anteckning 2 5 2 2" xfId="17105" xr:uid="{95F981D7-B402-458C-A13A-C0B276FF2839}"/>
    <cellStyle name="Anteckning 2 5 2 2 2" xfId="17106" xr:uid="{4A700795-8D7D-4693-AA6E-4DD77BE2350B}"/>
    <cellStyle name="Anteckning 2 5 2 2 2 2" xfId="17107" xr:uid="{30445BBA-BFB2-44EC-9CF6-4A9457DB1E8C}"/>
    <cellStyle name="Anteckning 2 5 2 2 2_121231-130331" xfId="17108" xr:uid="{8B21222E-6C7B-44CD-9871-13D2B9C4BFA6}"/>
    <cellStyle name="Anteckning 2 5 2 2 3" xfId="17109" xr:uid="{792ECA91-FA0A-44F7-8931-939710AD2530}"/>
    <cellStyle name="Anteckning 2 5 2 2 4" xfId="32676" xr:uid="{BBF82E78-C8EC-4987-B180-B26B5BFB7176}"/>
    <cellStyle name="Anteckning 2 5 2 2_121231-130331" xfId="17110" xr:uid="{9737EA55-AEBE-4B32-B594-A86DEBE33C37}"/>
    <cellStyle name="Anteckning 2 5 2 3" xfId="17111" xr:uid="{208E6FDB-C798-4EC6-BCAE-E15F5AF464FB}"/>
    <cellStyle name="Anteckning 2 5 2 3 2" xfId="17112" xr:uid="{930EBB02-B6E7-4C0D-A661-6C2A72F31C41}"/>
    <cellStyle name="Anteckning 2 5 2 3_121231-130331" xfId="17113" xr:uid="{937F473E-75E4-4132-846A-D4B6A57DB462}"/>
    <cellStyle name="Anteckning 2 5 2 4" xfId="17114" xr:uid="{1240F065-3B7A-47C7-B25B-96B3CAF5619D}"/>
    <cellStyle name="Anteckning 2 5 2 5" xfId="17115" xr:uid="{0A6CB0FE-C4E3-4395-B0E2-889133EFF15B}"/>
    <cellStyle name="Anteckning 2 5 2 6" xfId="32677" xr:uid="{94C0DA7C-FDE1-4B33-80F1-7F2C0D0C4308}"/>
    <cellStyle name="Anteckning 2 5 2 7" xfId="35441" xr:uid="{8A38CB25-1785-4630-9AA6-52DA3F894563}"/>
    <cellStyle name="Anteckning 2 5 2 8" xfId="39245" xr:uid="{CE4538C2-0CE2-4AA0-A41D-0B9C38F2DFFC}"/>
    <cellStyle name="Anteckning 2 5 2_121231-130331" xfId="17116" xr:uid="{C4AA3D17-93C9-4328-BACE-A1A2EC84777F}"/>
    <cellStyle name="Anteckning 2 5 3" xfId="17117" xr:uid="{7ADBB027-441A-491F-A06C-B104D56CBE83}"/>
    <cellStyle name="Anteckning 2 5 3 2" xfId="17118" xr:uid="{DD1D8908-F365-4DB3-9F2E-12FE2D5C071E}"/>
    <cellStyle name="Anteckning 2 5 3 2 2" xfId="17119" xr:uid="{6500CCE4-A65D-4997-BF1E-A120A9DD320C}"/>
    <cellStyle name="Anteckning 2 5 3 2 2 2" xfId="17120" xr:uid="{D5FC5EA9-6135-4DC8-AE42-509FB587BFF2}"/>
    <cellStyle name="Anteckning 2 5 3 2 2_121231-130331" xfId="17121" xr:uid="{D417F3FB-D84E-43A9-AE0B-1261968A57A7}"/>
    <cellStyle name="Anteckning 2 5 3 2 3" xfId="17122" xr:uid="{3A0FF127-4846-46DD-ADCF-56BE4CF582B6}"/>
    <cellStyle name="Anteckning 2 5 3 2 4" xfId="32678" xr:uid="{77151ABC-C07D-459F-A38B-4CA6EDBD136B}"/>
    <cellStyle name="Anteckning 2 5 3 2_121231-130331" xfId="17123" xr:uid="{B1AB1B7A-F788-459E-B1A8-30ED60C1CC51}"/>
    <cellStyle name="Anteckning 2 5 3 3" xfId="17124" xr:uid="{AC8B6459-6982-4B3B-AE06-19F91C900D83}"/>
    <cellStyle name="Anteckning 2 5 3 3 2" xfId="17125" xr:uid="{8D9BBED5-682D-4403-9EA3-A0B73C1A4BE9}"/>
    <cellStyle name="Anteckning 2 5 3 3_121231-130331" xfId="17126" xr:uid="{DBD262E8-F54A-406C-81AD-5B749E8DC76B}"/>
    <cellStyle name="Anteckning 2 5 3 4" xfId="17127" xr:uid="{87C6127F-A285-49E8-A4F3-C44EC5C5D440}"/>
    <cellStyle name="Anteckning 2 5 3 5" xfId="17128" xr:uid="{5FD83F9B-BA8F-4A32-8B5A-06943FC55B81}"/>
    <cellStyle name="Anteckning 2 5 3 6" xfId="32679" xr:uid="{ADA3956A-4BC0-4917-96E1-7AA1A1746100}"/>
    <cellStyle name="Anteckning 2 5 3 7" xfId="35442" xr:uid="{B78023D9-FCDC-4238-937F-A8D5F491E407}"/>
    <cellStyle name="Anteckning 2 5 3 8" xfId="39244" xr:uid="{98135EC3-BAE1-47ED-98E9-646DFDAE52F2}"/>
    <cellStyle name="Anteckning 2 5 3_121231-130331" xfId="17129" xr:uid="{6FDC3AB0-FF5B-42B5-B050-2C19D3C941E9}"/>
    <cellStyle name="Anteckning 2 5 4" xfId="17130" xr:uid="{427DFE3A-E6AC-4113-9841-16786E71EE5F}"/>
    <cellStyle name="Anteckning 2 5 4 2" xfId="17131" xr:uid="{E0BDA6B4-73F3-4E57-B52A-97C039B6321E}"/>
    <cellStyle name="Anteckning 2 5 4 2 2" xfId="17132" xr:uid="{9B8B41ED-1F05-4329-B4D3-FE422D245C9B}"/>
    <cellStyle name="Anteckning 2 5 4 2 2 2" xfId="17133" xr:uid="{C8F52DBF-7059-4F3E-84ED-FB715605F1F3}"/>
    <cellStyle name="Anteckning 2 5 4 2 2_121231-130331" xfId="17134" xr:uid="{080C82AB-E3BD-4B40-9A6B-D9610A300C5A}"/>
    <cellStyle name="Anteckning 2 5 4 2 3" xfId="17135" xr:uid="{FEC41ED7-4798-4164-B47F-8EBAA9E23360}"/>
    <cellStyle name="Anteckning 2 5 4 2 4" xfId="32680" xr:uid="{F395B306-E41A-4918-82FA-9FAEDB1ACD74}"/>
    <cellStyle name="Anteckning 2 5 4 2_121231-130331" xfId="17136" xr:uid="{EC81BF38-A578-42EA-8C33-4E09795FA04F}"/>
    <cellStyle name="Anteckning 2 5 4 3" xfId="17137" xr:uid="{DFCABACD-8938-4AE6-8C3F-80542FEF65CC}"/>
    <cellStyle name="Anteckning 2 5 4 3 2" xfId="17138" xr:uid="{A9594F85-142C-4558-8612-DA49D6A563FC}"/>
    <cellStyle name="Anteckning 2 5 4 3_121231-130331" xfId="17139" xr:uid="{3229A217-51F7-40AB-A80C-7C749C19793F}"/>
    <cellStyle name="Anteckning 2 5 4 4" xfId="17140" xr:uid="{BF09E6D1-E547-4324-BF58-E8234E4604DE}"/>
    <cellStyle name="Anteckning 2 5 4 5" xfId="17141" xr:uid="{C2830D95-4A95-416C-B632-B005C5BB9BF0}"/>
    <cellStyle name="Anteckning 2 5 4 6" xfId="32681" xr:uid="{276F639E-AED3-4BB4-9984-79EA91DA7E95}"/>
    <cellStyle name="Anteckning 2 5 4 7" xfId="35443" xr:uid="{2EE5B519-2D3E-4401-A6C1-DF364683F664}"/>
    <cellStyle name="Anteckning 2 5 4 8" xfId="39243" xr:uid="{1EC7E19D-5CBE-4ABD-830C-FAEC86CC7383}"/>
    <cellStyle name="Anteckning 2 5 4_121231-130331" xfId="17142" xr:uid="{B0AA0DC6-C496-414B-AD94-F5CDD66F44A7}"/>
    <cellStyle name="Anteckning 2 5 5" xfId="17143" xr:uid="{DA66B1D5-F824-471E-B9BB-8F0EE6BF1B4E}"/>
    <cellStyle name="Anteckning 2 5 5 2" xfId="17144" xr:uid="{80CDE3BE-BB37-40B0-91E3-4D6816B5F68B}"/>
    <cellStyle name="Anteckning 2 5 5 2 2" xfId="17145" xr:uid="{C6A19BC9-23CE-4580-AE78-840112DAF0B4}"/>
    <cellStyle name="Anteckning 2 5 5 2 3" xfId="32682" xr:uid="{DDC77A1E-5E19-41F4-BCDA-5E28030AF0BF}"/>
    <cellStyle name="Anteckning 2 5 5 2_121231-130331" xfId="17146" xr:uid="{672B7850-35C0-4FF8-86B7-8199478C6345}"/>
    <cellStyle name="Anteckning 2 5 5 3" xfId="17147" xr:uid="{44D85E1F-0172-44A4-82A8-43165B2B8D1F}"/>
    <cellStyle name="Anteckning 2 5 5 3 2" xfId="17148" xr:uid="{9BFCF761-4D09-43D2-A957-D6EF0628226B}"/>
    <cellStyle name="Anteckning 2 5 5 3_121231-130331" xfId="17149" xr:uid="{A9ED5958-3141-45FA-837B-9BDC248AA10B}"/>
    <cellStyle name="Anteckning 2 5 5 4" xfId="17150" xr:uid="{95CDB878-7B4C-4867-B954-DE627824BCCD}"/>
    <cellStyle name="Anteckning 2 5 5 5" xfId="17151" xr:uid="{7B34EED9-FC63-42D8-8A70-28E98CDF3B4C}"/>
    <cellStyle name="Anteckning 2 5 5 6" xfId="32683" xr:uid="{83B864D5-18AB-4053-8041-7F4EB07C8EF8}"/>
    <cellStyle name="Anteckning 2 5 5 7" xfId="35444" xr:uid="{00B4CFEC-A140-4D29-AA71-01C3C70EAAC8}"/>
    <cellStyle name="Anteckning 2 5 5 8" xfId="39242" xr:uid="{4C27E992-4996-438A-BEC2-6005990FDCAC}"/>
    <cellStyle name="Anteckning 2 5 5_121231-130331" xfId="17152" xr:uid="{55BB0037-9D92-4217-9068-5CFC9AC63953}"/>
    <cellStyle name="Anteckning 2 5 6" xfId="17153" xr:uid="{B3E70639-36E8-4B9C-856E-9FD7D8E3F511}"/>
    <cellStyle name="Anteckning 2 5 6 2" xfId="17154" xr:uid="{1055C3F7-DCF3-462E-893D-24FA9E543702}"/>
    <cellStyle name="Anteckning 2 5 6 2 2" xfId="17155" xr:uid="{748EEE05-7F15-4C0A-A03C-EB2E06DE93BD}"/>
    <cellStyle name="Anteckning 2 5 6 2_121231-130331" xfId="17156" xr:uid="{6FDA4D20-16D9-48A3-A62C-9C8308A27739}"/>
    <cellStyle name="Anteckning 2 5 6 3" xfId="17157" xr:uid="{413F93FD-0B9E-488E-B9A0-950FE2407161}"/>
    <cellStyle name="Anteckning 2 5 6 4" xfId="32684" xr:uid="{C7EFB8CD-AAEA-4384-9ED1-BD3B409C032C}"/>
    <cellStyle name="Anteckning 2 5 6_121231-130331" xfId="17158" xr:uid="{9BA9304E-1879-443F-9F00-296C1EB7D72D}"/>
    <cellStyle name="Anteckning 2 5 7" xfId="17159" xr:uid="{79930BFC-BF4A-434A-82B5-712E284BF280}"/>
    <cellStyle name="Anteckning 2 5 7 2" xfId="17160" xr:uid="{41C87427-DEE7-4C9B-A0D9-FF5314C0DEF5}"/>
    <cellStyle name="Anteckning 2 5 7_121231-130331" xfId="17161" xr:uid="{EC8298ED-B710-43EA-8E93-9556579233B8}"/>
    <cellStyle name="Anteckning 2 5 8" xfId="17162" xr:uid="{8AF963F0-B388-4B54-90AD-88D1836A526B}"/>
    <cellStyle name="Anteckning 2 5 9" xfId="17163" xr:uid="{FB856A83-CA20-43A1-8848-7AB6843B4577}"/>
    <cellStyle name="Anteckning 2 5_121231-130331" xfId="17164" xr:uid="{03EA70EC-4428-4004-B16D-AEADEF404039}"/>
    <cellStyle name="Anteckning 2 6" xfId="17165" xr:uid="{0CA691EC-669F-44B5-AD1A-A74CBEB6A744}"/>
    <cellStyle name="Anteckning 2 6 2" xfId="17166" xr:uid="{2B913142-0336-4867-AA0A-ED952D44989F}"/>
    <cellStyle name="Anteckning 2 6 2 2" xfId="17167" xr:uid="{FB43FCC0-460B-4926-95A1-D09D1B2E41E4}"/>
    <cellStyle name="Anteckning 2 6 2 2 2" xfId="17168" xr:uid="{8AB50E24-8CB6-423C-B8BA-008A2EC40943}"/>
    <cellStyle name="Anteckning 2 6 2 2_121231-130331" xfId="17169" xr:uid="{F4F8963F-4F2F-4F68-83B4-B1AC89932066}"/>
    <cellStyle name="Anteckning 2 6 2 3" xfId="17170" xr:uid="{C2F1AADD-56B8-41E4-B8C1-EC4844AD6638}"/>
    <cellStyle name="Anteckning 2 6 2 4" xfId="32685" xr:uid="{DCE407ED-C55A-45B2-B8AF-49E0A2BCBA3C}"/>
    <cellStyle name="Anteckning 2 6 2_121231-130331" xfId="17171" xr:uid="{D458F38B-7880-4D78-992D-48D6A1E4CE42}"/>
    <cellStyle name="Anteckning 2 6 3" xfId="17172" xr:uid="{E823B054-9786-47E0-8A47-FA7C9CA9C744}"/>
    <cellStyle name="Anteckning 2 6 3 2" xfId="17173" xr:uid="{16260714-FC01-4EEA-A345-27EA6DE1C5C0}"/>
    <cellStyle name="Anteckning 2 6 3_121231-130331" xfId="17174" xr:uid="{487B740B-794E-41CF-93AC-5338A0876729}"/>
    <cellStyle name="Anteckning 2 6 4" xfId="17175" xr:uid="{94369BF4-0ECF-433B-B044-3E4205578FEC}"/>
    <cellStyle name="Anteckning 2 6 5" xfId="17176" xr:uid="{CC63F509-6866-4570-8473-704DDC7FADA9}"/>
    <cellStyle name="Anteckning 2 6 6" xfId="32686" xr:uid="{C982826F-BC63-4C94-909B-FE391FC3C670}"/>
    <cellStyle name="Anteckning 2 6 7" xfId="35445" xr:uid="{117BEA7F-6675-41CB-AB16-B87BC5919815}"/>
    <cellStyle name="Anteckning 2 6 8" xfId="39241" xr:uid="{098E55AA-2691-4EBF-A954-8735E73F52BB}"/>
    <cellStyle name="Anteckning 2 6_121231-130331" xfId="17177" xr:uid="{0DCCBA6A-8464-4927-932C-F5E17FE5D1CC}"/>
    <cellStyle name="Anteckning 2 7" xfId="17178" xr:uid="{6E8AB8B7-123D-4950-9342-52FC7EE410B2}"/>
    <cellStyle name="Anteckning 2 7 2" xfId="17179" xr:uid="{E3E16973-5860-44DD-A587-1A06F7CE54A8}"/>
    <cellStyle name="Anteckning 2 7 2 2" xfId="17180" xr:uid="{B4A715D8-33AF-4D0A-AA5A-3983C5E07CAF}"/>
    <cellStyle name="Anteckning 2 7 2 2 2" xfId="17181" xr:uid="{3829706F-A9EF-4D1E-A73F-CBAE1D0950E8}"/>
    <cellStyle name="Anteckning 2 7 2 2_121231-130331" xfId="17182" xr:uid="{06A527EC-F30F-414D-A729-7C21D98BA638}"/>
    <cellStyle name="Anteckning 2 7 2 3" xfId="17183" xr:uid="{684826FE-E874-449F-A20D-0782C2C34097}"/>
    <cellStyle name="Anteckning 2 7 2 4" xfId="32687" xr:uid="{0B5C14BF-34A7-4FD1-8847-8D5BB7C7A7DE}"/>
    <cellStyle name="Anteckning 2 7 2_121231-130331" xfId="17184" xr:uid="{A0686ADD-BE8A-4698-8BE8-BC52BBAE2083}"/>
    <cellStyle name="Anteckning 2 7 3" xfId="17185" xr:uid="{86792C41-71A9-4535-989E-8DCDA24FFC15}"/>
    <cellStyle name="Anteckning 2 7 3 2" xfId="17186" xr:uid="{37CEDAC4-FEC4-488A-A664-CBC62AE7C9AA}"/>
    <cellStyle name="Anteckning 2 7 3_121231-130331" xfId="17187" xr:uid="{A544C407-DED3-4917-B2F2-7470BD12E0A3}"/>
    <cellStyle name="Anteckning 2 7 4" xfId="17188" xr:uid="{BFF4174B-8BC9-40B5-A313-6C113D21EC4B}"/>
    <cellStyle name="Anteckning 2 7 5" xfId="17189" xr:uid="{35C05B0D-535E-4FAF-BEB1-EA989E784473}"/>
    <cellStyle name="Anteckning 2 7 6" xfId="32688" xr:uid="{F588FDB8-8F3A-4E1A-8D18-F5C214EDA0BD}"/>
    <cellStyle name="Anteckning 2 7 7" xfId="35446" xr:uid="{EEC0CC8F-AADE-4B72-ABEA-E60BF350307B}"/>
    <cellStyle name="Anteckning 2 7 8" xfId="39240" xr:uid="{003AD11E-5C75-4312-9042-CBE5F719B09C}"/>
    <cellStyle name="Anteckning 2 7_121231-130331" xfId="17190" xr:uid="{3A985ACC-605C-4BF1-8BE7-343591486A62}"/>
    <cellStyle name="Anteckning 2 8" xfId="17191" xr:uid="{8BCEAB4C-9A8E-4D36-BC33-8586B063F5E3}"/>
    <cellStyle name="Anteckning 2 8 2" xfId="17192" xr:uid="{C380331D-1FC7-4324-94FA-26238004A702}"/>
    <cellStyle name="Anteckning 2 8 2 2" xfId="17193" xr:uid="{8F2E3917-9210-455C-A75F-00C7DE8317D8}"/>
    <cellStyle name="Anteckning 2 8 2 2 2" xfId="17194" xr:uid="{253B5245-90C9-42D5-AF7D-C9F83CF28152}"/>
    <cellStyle name="Anteckning 2 8 2 2_121231-130331" xfId="17195" xr:uid="{F30EA147-0FC7-4D2D-BEB7-CA803AC25A32}"/>
    <cellStyle name="Anteckning 2 8 2 3" xfId="17196" xr:uid="{B64F53D7-FD52-410C-AF84-E79EBC1CFA6F}"/>
    <cellStyle name="Anteckning 2 8 2 4" xfId="32689" xr:uid="{C2CABE6F-4B6A-42F7-8D7C-B403039B0041}"/>
    <cellStyle name="Anteckning 2 8 2_121231-130331" xfId="17197" xr:uid="{CAD9E3A5-4C10-4381-B6B7-2DDBE504D171}"/>
    <cellStyle name="Anteckning 2 8 3" xfId="17198" xr:uid="{E29AA5FA-2A4C-4F44-B716-E4BE8882CF53}"/>
    <cellStyle name="Anteckning 2 8 3 2" xfId="17199" xr:uid="{0F051080-AC61-4855-A1F4-353DA3BC1FCD}"/>
    <cellStyle name="Anteckning 2 8 3_121231-130331" xfId="17200" xr:uid="{B3C790A7-8846-4429-9986-1A79EA5D0C32}"/>
    <cellStyle name="Anteckning 2 8 4" xfId="17201" xr:uid="{21E5A83C-1966-4B83-9849-3D8BF66F3DCE}"/>
    <cellStyle name="Anteckning 2 8 5" xfId="17202" xr:uid="{2C66D0A3-666B-468E-9E49-F5AA309F240F}"/>
    <cellStyle name="Anteckning 2 8 6" xfId="32690" xr:uid="{B0E2BECF-DA56-4C24-AC9F-8B3914AFC8B9}"/>
    <cellStyle name="Anteckning 2 8 7" xfId="35447" xr:uid="{A1BFCD76-D43C-4567-80B3-252596263D26}"/>
    <cellStyle name="Anteckning 2 8 8" xfId="39239" xr:uid="{D94B977C-9202-46B7-93BB-E912957CA104}"/>
    <cellStyle name="Anteckning 2 8_121231-130331" xfId="17203" xr:uid="{33F9462A-B883-4C4A-87F8-9CD4EBE6A6EB}"/>
    <cellStyle name="Anteckning 2 9" xfId="17204" xr:uid="{1B1D5B8A-0BDE-4BED-B071-978F584378DD}"/>
    <cellStyle name="Anteckning 2 9 2" xfId="17205" xr:uid="{3EFDBC2D-BDCA-4176-9046-9AED0D8C1847}"/>
    <cellStyle name="Anteckning 2 9 2 2" xfId="17206" xr:uid="{625D83B1-BA0E-4DE5-AD8E-E2BDDB8D597F}"/>
    <cellStyle name="Anteckning 2 9 2 3" xfId="32691" xr:uid="{BB4A3316-9605-4CD6-8467-3C2B61F33767}"/>
    <cellStyle name="Anteckning 2 9 2_121231-130331" xfId="17207" xr:uid="{B3FA1636-5DCD-4C8C-8327-9C31D2E92A74}"/>
    <cellStyle name="Anteckning 2 9 3" xfId="17208" xr:uid="{80164BDC-5243-482E-9CB3-41AFA81B42A7}"/>
    <cellStyle name="Anteckning 2 9 3 2" xfId="17209" xr:uid="{77AAD36D-37A5-4694-8056-B0910BDB4A4F}"/>
    <cellStyle name="Anteckning 2 9 3_121231-130331" xfId="17210" xr:uid="{D064BF51-64D2-4B02-8C0B-88EE6FAFE18C}"/>
    <cellStyle name="Anteckning 2 9 4" xfId="17211" xr:uid="{C1CA9301-2C87-4088-9386-B4170A6EC270}"/>
    <cellStyle name="Anteckning 2 9 5" xfId="17212" xr:uid="{FC809C0F-6AF9-405C-BD40-687C8AC5069A}"/>
    <cellStyle name="Anteckning 2 9 6" xfId="32692" xr:uid="{8D76088B-439B-4BC3-8845-A35BB4DF4B5F}"/>
    <cellStyle name="Anteckning 2 9 7" xfId="35448" xr:uid="{115AA8FC-95A4-4436-9D26-93480FA6A378}"/>
    <cellStyle name="Anteckning 2 9 8" xfId="39238" xr:uid="{BF433859-0DEE-4EC8-B021-95465419FE2A}"/>
    <cellStyle name="Anteckning 2 9_121231-130331" xfId="17213" xr:uid="{B2468B2C-C930-4359-B9A5-E27B911617A3}"/>
    <cellStyle name="Anteckning 2_121231-130331" xfId="17214" xr:uid="{98ED771D-3705-4943-ACA3-97F28683806B}"/>
    <cellStyle name="Anteckning 20" xfId="17215" xr:uid="{A27C8764-6FE8-4D3E-AE72-EBD277D704D0}"/>
    <cellStyle name="Anteckning 20 10" xfId="17216" xr:uid="{291FEF78-7F98-463F-B1A6-A3A890FF4BE3}"/>
    <cellStyle name="Anteckning 20 11" xfId="17217" xr:uid="{1E7957EB-DCBA-45B3-A4E4-70E1EB04F8C6}"/>
    <cellStyle name="Anteckning 20 12" xfId="32693" xr:uid="{AEF4F5C8-E6ED-425E-9354-1638473DB495}"/>
    <cellStyle name="Anteckning 20 13" xfId="35449" xr:uid="{CDD07649-B218-467A-AC19-68B55D598A79}"/>
    <cellStyle name="Anteckning 20 2" xfId="17218" xr:uid="{C25F6DD2-EE91-4FB0-8593-5F9B3250AB1C}"/>
    <cellStyle name="Anteckning 20 2 2" xfId="17219" xr:uid="{C317CB6F-0F7B-4F60-BF85-70932566CBBE}"/>
    <cellStyle name="Anteckning 20 2 2 2" xfId="17220" xr:uid="{447B7707-CF00-4D41-88D3-D7CC43C4C917}"/>
    <cellStyle name="Anteckning 20 2 2 2 2" xfId="17221" xr:uid="{AAACCCD1-458E-47ED-97A4-5AE0054BF046}"/>
    <cellStyle name="Anteckning 20 2 2 2 3" xfId="32694" xr:uid="{1A957B64-652E-4639-928D-B1FD0FABF500}"/>
    <cellStyle name="Anteckning 20 2 2 2_121231-130331" xfId="17222" xr:uid="{9875906D-FDCB-4444-865F-D9B253A2D858}"/>
    <cellStyle name="Anteckning 20 2 2 3" xfId="17223" xr:uid="{FA6F2CFD-D807-4B4B-8E16-7BACCC6853C8}"/>
    <cellStyle name="Anteckning 20 2 2 3 2" xfId="17224" xr:uid="{086DC253-051A-4C0C-84A5-9E7B80EE4680}"/>
    <cellStyle name="Anteckning 20 2 2 3_121231-130331" xfId="17225" xr:uid="{EBF25C06-5129-4878-A5BF-801A93348C00}"/>
    <cellStyle name="Anteckning 20 2 2 4" xfId="17226" xr:uid="{B0661D82-4C07-4B77-8CA6-19CAD58C262A}"/>
    <cellStyle name="Anteckning 20 2 2 5" xfId="17227" xr:uid="{F2B52A8F-9074-469E-9DE1-10868C51C651}"/>
    <cellStyle name="Anteckning 20 2 2 6" xfId="32695" xr:uid="{E51DED79-92F0-4849-AE62-CF726F627E6F}"/>
    <cellStyle name="Anteckning 20 2 2 7" xfId="35451" xr:uid="{49B8B76E-8419-4A7A-B2E6-DE34AC104BD9}"/>
    <cellStyle name="Anteckning 20 2 2 8" xfId="39236" xr:uid="{65624785-41CC-4354-8051-D5892BCFB3FC}"/>
    <cellStyle name="Anteckning 20 2 2_121231-130331" xfId="17228" xr:uid="{60EDF288-5363-4E42-BE8B-EB40DC6E40E3}"/>
    <cellStyle name="Anteckning 20 2 3" xfId="17229" xr:uid="{7D6B5348-D4E1-4DC9-91F3-54E2FC86D563}"/>
    <cellStyle name="Anteckning 20 2 3 2" xfId="17230" xr:uid="{7A44ED4C-4E89-4621-99D9-3A85DD8C6E9F}"/>
    <cellStyle name="Anteckning 20 2 3 2 2" xfId="17231" xr:uid="{D58C24EF-5423-4CA1-BABB-ABC7420F0AB2}"/>
    <cellStyle name="Anteckning 20 2 3 2_121231-130331" xfId="17232" xr:uid="{22533A1C-5EC1-49B9-B7DF-227D0ED028FA}"/>
    <cellStyle name="Anteckning 20 2 3 3" xfId="17233" xr:uid="{6E6D4872-FD67-447E-B691-65490C92C9E2}"/>
    <cellStyle name="Anteckning 20 2 3 4" xfId="32696" xr:uid="{00405B19-D851-4BA2-9698-96617665FC72}"/>
    <cellStyle name="Anteckning 20 2 3_121231-130331" xfId="17234" xr:uid="{ED077032-3C84-4042-8355-0DAA1ADD3F19}"/>
    <cellStyle name="Anteckning 20 2 4" xfId="17235" xr:uid="{FA234254-001F-4DDC-9A74-091EF745B958}"/>
    <cellStyle name="Anteckning 20 2 4 2" xfId="17236" xr:uid="{A5E0BC1A-416F-4A11-8F54-14CD4256C86F}"/>
    <cellStyle name="Anteckning 20 2 4_121231-130331" xfId="17237" xr:uid="{2EF7D2B3-7A45-4925-9344-4033F9A6A00C}"/>
    <cellStyle name="Anteckning 20 2 5" xfId="17238" xr:uid="{7E57EF05-734D-4A58-9E96-F02D1E0D7D07}"/>
    <cellStyle name="Anteckning 20 2 6" xfId="17239" xr:uid="{C503219C-2E9A-4C23-98E7-8CB460E077BE}"/>
    <cellStyle name="Anteckning 20 2 7" xfId="32697" xr:uid="{8B51BD7C-E0CA-4AB5-B259-1DCA6ACC2B8E}"/>
    <cellStyle name="Anteckning 20 2 8" xfId="35450" xr:uid="{2E8F6885-855C-4B35-993F-1FC92B0AE70D}"/>
    <cellStyle name="Anteckning 20 2 9" xfId="39237" xr:uid="{511CFA7A-3461-487C-888C-9732B9343576}"/>
    <cellStyle name="Anteckning 20 2_121231-130331" xfId="17240" xr:uid="{507F9E26-5D79-4691-956B-C6730DC16EC0}"/>
    <cellStyle name="Anteckning 20 3" xfId="17241" xr:uid="{7B2EE246-BE08-4E78-8988-D0568057AD03}"/>
    <cellStyle name="Anteckning 20 3 2" xfId="17242" xr:uid="{6CB2DD50-94FC-4EBD-A4A9-D546A42CF1A4}"/>
    <cellStyle name="Anteckning 20 3 2 2" xfId="17243" xr:uid="{B695FF2C-1C40-44E2-B168-CED7C9B3CD46}"/>
    <cellStyle name="Anteckning 20 3 2 2 2" xfId="17244" xr:uid="{6826EF19-1B1B-4A5E-94B5-8849CD54B200}"/>
    <cellStyle name="Anteckning 20 3 2 2_121231-130331" xfId="17245" xr:uid="{8397CEA3-2EF9-4D6E-98E2-A50A3A2B8CC9}"/>
    <cellStyle name="Anteckning 20 3 2 3" xfId="17246" xr:uid="{CA03FA28-91ED-47A1-8565-09678189D3B6}"/>
    <cellStyle name="Anteckning 20 3 2 4" xfId="32698" xr:uid="{51AF6335-28AE-4B2C-B5CE-B731B1D6E38A}"/>
    <cellStyle name="Anteckning 20 3 2_121231-130331" xfId="17247" xr:uid="{AE22DEF2-878B-48F7-9017-9DD21EA5A2F2}"/>
    <cellStyle name="Anteckning 20 3 3" xfId="17248" xr:uid="{1DBC6915-D33F-4E55-AD42-9BF62CC816CF}"/>
    <cellStyle name="Anteckning 20 3 3 2" xfId="17249" xr:uid="{DDCB76F7-E069-401F-8677-1EEBA7E26CC0}"/>
    <cellStyle name="Anteckning 20 3 3_121231-130331" xfId="17250" xr:uid="{F98349D7-0EA7-4DC3-AA35-80359CCF0710}"/>
    <cellStyle name="Anteckning 20 3 4" xfId="17251" xr:uid="{2CE57CF8-F7A6-4087-8C9B-32C1259FBD0C}"/>
    <cellStyle name="Anteckning 20 3 5" xfId="17252" xr:uid="{872411C7-6DB4-4418-8F71-F1405D42AA14}"/>
    <cellStyle name="Anteckning 20 3 6" xfId="32699" xr:uid="{03F5CBA2-84CC-4CE6-9F24-560B35677815}"/>
    <cellStyle name="Anteckning 20 3 7" xfId="35452" xr:uid="{7CEAFC82-68DF-4D1F-B8D0-14FC1F66734B}"/>
    <cellStyle name="Anteckning 20 3 8" xfId="39235" xr:uid="{CBD9F5F3-6656-4683-A7B5-76595AB5C25D}"/>
    <cellStyle name="Anteckning 20 3_121231-130331" xfId="17253" xr:uid="{B1EB0C07-1F46-4D1C-B7C9-8FCA86529FF7}"/>
    <cellStyle name="Anteckning 20 4" xfId="17254" xr:uid="{277418E3-8624-4B9B-A923-7B164C24382C}"/>
    <cellStyle name="Anteckning 20 4 2" xfId="17255" xr:uid="{7F29BD8C-B5BE-4961-8907-476EDD93D435}"/>
    <cellStyle name="Anteckning 20 4 2 2" xfId="17256" xr:uid="{F675399D-3221-43FB-9A4D-28207D158696}"/>
    <cellStyle name="Anteckning 20 4 2 2 2" xfId="17257" xr:uid="{01EA1B63-B40E-4C8A-B11F-A3C522A45644}"/>
    <cellStyle name="Anteckning 20 4 2 2_121231-130331" xfId="17258" xr:uid="{C5838E1E-68EE-4E20-B863-A5872E16E3BA}"/>
    <cellStyle name="Anteckning 20 4 2 3" xfId="17259" xr:uid="{F47C3726-2EBA-4449-B27E-2DE3394730DC}"/>
    <cellStyle name="Anteckning 20 4 2 4" xfId="32700" xr:uid="{B7C411F1-1C41-4142-9E5D-4C2317A6B5AA}"/>
    <cellStyle name="Anteckning 20 4 2_121231-130331" xfId="17260" xr:uid="{2DED13D5-8B74-4374-ACFA-0B4F94D5AC97}"/>
    <cellStyle name="Anteckning 20 4 3" xfId="17261" xr:uid="{5CDEE0E8-E884-4031-B590-CE7FA559FDB2}"/>
    <cellStyle name="Anteckning 20 4 3 2" xfId="17262" xr:uid="{019A81DC-5EB9-45F2-8A40-3D2A7BC72544}"/>
    <cellStyle name="Anteckning 20 4 3_121231-130331" xfId="17263" xr:uid="{FB290D68-6ED0-468A-A11E-B1D4F9FDAA06}"/>
    <cellStyle name="Anteckning 20 4 4" xfId="17264" xr:uid="{DDFC84C1-D22C-41B2-BB1A-742075774607}"/>
    <cellStyle name="Anteckning 20 4 5" xfId="17265" xr:uid="{EA50AC8C-C541-439F-A7BB-E52BD25ECCB1}"/>
    <cellStyle name="Anteckning 20 4 6" xfId="32701" xr:uid="{452B565F-5F7E-423B-A3F2-8ACB2A8DD7D6}"/>
    <cellStyle name="Anteckning 20 4 7" xfId="35453" xr:uid="{584D8A0F-A1FD-4201-8FE8-59291C2810BC}"/>
    <cellStyle name="Anteckning 20 4 8" xfId="39234" xr:uid="{ECB29AE3-4C51-4DA0-8AC9-6A82786CAB67}"/>
    <cellStyle name="Anteckning 20 4_121231-130331" xfId="17266" xr:uid="{9F00BD74-0410-468C-979E-797323957468}"/>
    <cellStyle name="Anteckning 20 5" xfId="17267" xr:uid="{C76BA86E-68D7-4939-A972-5C51AF916BE2}"/>
    <cellStyle name="Anteckning 20 5 2" xfId="17268" xr:uid="{7186526E-B27D-4119-8021-5E5657682A2A}"/>
    <cellStyle name="Anteckning 20 5 2 2" xfId="17269" xr:uid="{E9AAB15A-AF91-43D1-8165-B4600E8178C3}"/>
    <cellStyle name="Anteckning 20 5 2 2 2" xfId="17270" xr:uid="{4B02DAF1-49FF-4E4D-A011-5DCC5A0B85D9}"/>
    <cellStyle name="Anteckning 20 5 2 2_121231-130331" xfId="17271" xr:uid="{C025EDD1-87F2-4DFB-9831-6E579A291D14}"/>
    <cellStyle name="Anteckning 20 5 2 3" xfId="17272" xr:uid="{5161E2C1-202D-4A80-9B13-89950A7E4A65}"/>
    <cellStyle name="Anteckning 20 5 2 4" xfId="32702" xr:uid="{0C688F0B-6CBF-433A-BA9B-9A4849E76FB1}"/>
    <cellStyle name="Anteckning 20 5 2_121231-130331" xfId="17273" xr:uid="{6A64E517-7CB6-4157-B3AA-A015B615A19C}"/>
    <cellStyle name="Anteckning 20 5 3" xfId="17274" xr:uid="{0D13E050-957F-406D-A48C-17A614DAD0B3}"/>
    <cellStyle name="Anteckning 20 5 3 2" xfId="17275" xr:uid="{187EC3D6-731D-4C6B-8D0D-59E87F5ADF85}"/>
    <cellStyle name="Anteckning 20 5 3_121231-130331" xfId="17276" xr:uid="{016015DF-1859-482B-A157-927E99D2A2D3}"/>
    <cellStyle name="Anteckning 20 5 4" xfId="17277" xr:uid="{2FECD614-EB38-4DA2-8787-D939FD7B874C}"/>
    <cellStyle name="Anteckning 20 5 5" xfId="17278" xr:uid="{04AA1705-1A25-4095-945B-4A29308C7005}"/>
    <cellStyle name="Anteckning 20 5 6" xfId="32703" xr:uid="{385235EB-8814-40E5-8D12-023E4889C992}"/>
    <cellStyle name="Anteckning 20 5 7" xfId="35454" xr:uid="{3F072B99-E152-423B-BCE7-7953D9AA948F}"/>
    <cellStyle name="Anteckning 20 5 8" xfId="39233" xr:uid="{44F73212-411C-4B93-9815-FF9E91868FAC}"/>
    <cellStyle name="Anteckning 20 5_121231-130331" xfId="17279" xr:uid="{AB21E842-14D9-4E60-8110-03072E0C5620}"/>
    <cellStyle name="Anteckning 20 6" xfId="17280" xr:uid="{86650717-F96A-4686-B4F1-EB7EFACCEBD5}"/>
    <cellStyle name="Anteckning 20 6 2" xfId="17281" xr:uid="{CD6D93C7-89BB-4929-B8EB-E183C72342DB}"/>
    <cellStyle name="Anteckning 20 6 2 2" xfId="17282" xr:uid="{2B2D162B-2076-454A-9B55-7AB03CD3E762}"/>
    <cellStyle name="Anteckning 20 6 2 3" xfId="32704" xr:uid="{93BE075A-AD15-4B3D-9A5B-527448537507}"/>
    <cellStyle name="Anteckning 20 6 2_121231-130331" xfId="17283" xr:uid="{A99E1144-619C-4F5F-8296-C4B054BF32E3}"/>
    <cellStyle name="Anteckning 20 6 3" xfId="17284" xr:uid="{84A2593B-92A8-419D-B273-08D868E4DF4B}"/>
    <cellStyle name="Anteckning 20 6 3 2" xfId="17285" xr:uid="{ED9938AD-A8F8-43D8-85A9-CF5F96445528}"/>
    <cellStyle name="Anteckning 20 6 3_121231-130331" xfId="17286" xr:uid="{05578D58-1C89-4252-BAF3-7DB1288360C6}"/>
    <cellStyle name="Anteckning 20 6 4" xfId="17287" xr:uid="{9B57B0D9-386E-4459-93EA-9610878A2081}"/>
    <cellStyle name="Anteckning 20 6 5" xfId="17288" xr:uid="{91D373D4-22DD-43F8-979E-C522ADC974FD}"/>
    <cellStyle name="Anteckning 20 6 6" xfId="32705" xr:uid="{493B3903-3323-41CF-AC9F-2156A2AAF196}"/>
    <cellStyle name="Anteckning 20 6 7" xfId="35455" xr:uid="{8392E5FE-AEB7-44F9-A487-1A166CC9E3BC}"/>
    <cellStyle name="Anteckning 20 6 8" xfId="39232" xr:uid="{68BD8FCD-950B-4181-83F5-60A0AC12B372}"/>
    <cellStyle name="Anteckning 20 6_121231-130331" xfId="17289" xr:uid="{A717A1BC-D9F3-4266-8E0E-AA3148117105}"/>
    <cellStyle name="Anteckning 20 7" xfId="17290" xr:uid="{28368D05-A90D-4933-881C-3FAAA1A778D7}"/>
    <cellStyle name="Anteckning 20 7 2" xfId="17291" xr:uid="{4F345C9F-F760-446D-A305-06E9DBCEDF79}"/>
    <cellStyle name="Anteckning 20 7 2 2" xfId="17292" xr:uid="{9DB5C5C8-C195-443C-8448-0B51F5101FC9}"/>
    <cellStyle name="Anteckning 20 7 2_121231-130331" xfId="17293" xr:uid="{7ECD5E61-5730-4A74-B83C-4D2AD3902429}"/>
    <cellStyle name="Anteckning 20 7 3" xfId="17294" xr:uid="{1FD87815-AC0E-4120-A518-EC95A0D51D36}"/>
    <cellStyle name="Anteckning 20 7 4" xfId="32706" xr:uid="{57E3F782-3559-4218-A741-20ED664E39EC}"/>
    <cellStyle name="Anteckning 20 7_121231-130331" xfId="17295" xr:uid="{B316805A-66CE-41EA-B6C5-3FC90BCBFABE}"/>
    <cellStyle name="Anteckning 20 8" xfId="17296" xr:uid="{049FAE9C-3B64-4D99-BA9F-DE285B49BA9E}"/>
    <cellStyle name="Anteckning 20 8 2" xfId="17297" xr:uid="{2D6B97F4-377A-4602-90B0-9FFABC0AAA7D}"/>
    <cellStyle name="Anteckning 20 8_121231-130331" xfId="17298" xr:uid="{FD407227-94CF-4740-83E0-F2D33182595C}"/>
    <cellStyle name="Anteckning 20 9" xfId="17299" xr:uid="{87F8AE0A-04F7-437A-A2DF-CD2EC796943D}"/>
    <cellStyle name="Anteckning 20_121231-130331" xfId="17300" xr:uid="{89626EBA-660E-410A-96B5-9CFA89167632}"/>
    <cellStyle name="Anteckning 21" xfId="17301" xr:uid="{7616F65C-BF61-4460-A209-42ABE9E5FF5C}"/>
    <cellStyle name="Anteckning 21 10" xfId="17302" xr:uid="{11BC089C-A68A-4FEE-BB27-26B9F137C242}"/>
    <cellStyle name="Anteckning 21 11" xfId="32707" xr:uid="{19EDBB71-0DC8-4BD1-88B9-BA63275CE880}"/>
    <cellStyle name="Anteckning 21 12" xfId="35456" xr:uid="{59BA219B-C199-43A2-AF36-848F9C9E9184}"/>
    <cellStyle name="Anteckning 21 2" xfId="17303" xr:uid="{65D65CD2-7464-49E3-8D78-4B71256D230B}"/>
    <cellStyle name="Anteckning 21 2 2" xfId="17304" xr:uid="{535EF6CB-AE7A-49F9-B75A-89B161C3324D}"/>
    <cellStyle name="Anteckning 21 2 2 2" xfId="17305" xr:uid="{ECCCDBB0-4708-4CBD-A27C-D704775D5220}"/>
    <cellStyle name="Anteckning 21 2 2 2 2" xfId="17306" xr:uid="{12EB0127-172F-4144-8B27-BA15E29FDE7B}"/>
    <cellStyle name="Anteckning 21 2 2 2 3" xfId="32708" xr:uid="{7C35542F-D024-4AA9-9605-75B2BDEAF520}"/>
    <cellStyle name="Anteckning 21 2 2 2_121231-130331" xfId="17307" xr:uid="{615D3160-DA53-472F-9014-D8A7FEC417AF}"/>
    <cellStyle name="Anteckning 21 2 2 3" xfId="17308" xr:uid="{9D9C499B-249B-4AA4-98C2-3EECC3B33E73}"/>
    <cellStyle name="Anteckning 21 2 2 3 2" xfId="17309" xr:uid="{2EEB9654-0C6A-42E0-AE92-1D161740EE9F}"/>
    <cellStyle name="Anteckning 21 2 2 3_121231-130331" xfId="17310" xr:uid="{743A87A8-02D9-4BE2-9049-EC4C1F1C2742}"/>
    <cellStyle name="Anteckning 21 2 2 4" xfId="17311" xr:uid="{C45C8C39-A0F0-4C35-A851-B1A0E5D15B3D}"/>
    <cellStyle name="Anteckning 21 2 2 5" xfId="17312" xr:uid="{F3D2554B-5901-4CCC-8D6B-E7385CE967F1}"/>
    <cellStyle name="Anteckning 21 2 2 6" xfId="32709" xr:uid="{9709BB12-A4BD-4E1D-BAB2-F5B20F236995}"/>
    <cellStyle name="Anteckning 21 2 2 7" xfId="35458" xr:uid="{21F4D738-2DA3-4D02-856A-A3231F032287}"/>
    <cellStyle name="Anteckning 21 2 2 8" xfId="39230" xr:uid="{837D17CA-CCD1-4F9C-B987-F00C7EFF959D}"/>
    <cellStyle name="Anteckning 21 2 2_121231-130331" xfId="17313" xr:uid="{9AACAC6E-20BF-42E9-B3CF-56CDAD2BB918}"/>
    <cellStyle name="Anteckning 21 2 3" xfId="17314" xr:uid="{AB0DA641-509D-42B6-A9B6-DD9C68EF1C78}"/>
    <cellStyle name="Anteckning 21 2 3 2" xfId="17315" xr:uid="{52002020-B9BE-45EE-833E-0E4DC72562B3}"/>
    <cellStyle name="Anteckning 21 2 3 2 2" xfId="17316" xr:uid="{2FA48E16-5373-4D72-9128-BBEF9A9D382A}"/>
    <cellStyle name="Anteckning 21 2 3 2_121231-130331" xfId="17317" xr:uid="{7EE8BD8D-5F01-4AA5-91A2-38E2B67CF796}"/>
    <cellStyle name="Anteckning 21 2 3 3" xfId="17318" xr:uid="{A3B99EF9-70C3-4DDC-8C5C-0CE3C43BEFD2}"/>
    <cellStyle name="Anteckning 21 2 3 4" xfId="32710" xr:uid="{3A5EF428-5B27-4C69-A5EA-B323F19F86A3}"/>
    <cellStyle name="Anteckning 21 2 3_121231-130331" xfId="17319" xr:uid="{493CD8DD-569B-4EA1-8F3B-FFCB251FC012}"/>
    <cellStyle name="Anteckning 21 2 4" xfId="17320" xr:uid="{6B24709B-CB19-4705-8863-EDD3D832B696}"/>
    <cellStyle name="Anteckning 21 2 4 2" xfId="17321" xr:uid="{09E39ED8-223A-476A-B845-EED2C37E5075}"/>
    <cellStyle name="Anteckning 21 2 4_121231-130331" xfId="17322" xr:uid="{7CA757C6-E17D-4743-BC8D-E9DA5B58EE68}"/>
    <cellStyle name="Anteckning 21 2 5" xfId="17323" xr:uid="{813BAF93-1077-477A-A0A7-CF0F393E1E30}"/>
    <cellStyle name="Anteckning 21 2 6" xfId="17324" xr:uid="{A9C937B9-1AC0-43FB-AA08-362C1962D0C1}"/>
    <cellStyle name="Anteckning 21 2 7" xfId="32711" xr:uid="{2374FECE-7B67-4CDB-8A20-2FEADA6F3D34}"/>
    <cellStyle name="Anteckning 21 2 8" xfId="35457" xr:uid="{B8CE2047-5C41-438C-895C-1DA50B02E0CF}"/>
    <cellStyle name="Anteckning 21 2 9" xfId="39231" xr:uid="{AA2E2D3C-0812-492A-8435-18AEE2CD8271}"/>
    <cellStyle name="Anteckning 21 2_121231-130331" xfId="17325" xr:uid="{9CFB69A4-152C-44A3-ABA6-AE9B46E5F6ED}"/>
    <cellStyle name="Anteckning 21 3" xfId="17326" xr:uid="{A41EFF54-7979-441B-8E77-7D1B9BC1136F}"/>
    <cellStyle name="Anteckning 21 3 2" xfId="17327" xr:uid="{EA746854-7EA3-4709-889C-6AA6C8F0826A}"/>
    <cellStyle name="Anteckning 21 3 2 2" xfId="17328" xr:uid="{C491B914-863B-4049-B305-B02CA62E41BE}"/>
    <cellStyle name="Anteckning 21 3 2 2 2" xfId="17329" xr:uid="{9C4BB6E0-E26B-455D-906F-D4271BED6049}"/>
    <cellStyle name="Anteckning 21 3 2 2_121231-130331" xfId="17330" xr:uid="{A0B9099F-FC62-42F0-8647-BF89E0228CEF}"/>
    <cellStyle name="Anteckning 21 3 2 3" xfId="17331" xr:uid="{2CFE4397-7542-4AFD-B032-D8B5E22F074F}"/>
    <cellStyle name="Anteckning 21 3 2 4" xfId="32712" xr:uid="{1D93A224-3C63-4B30-B351-1363D7D5DCAA}"/>
    <cellStyle name="Anteckning 21 3 2_121231-130331" xfId="17332" xr:uid="{9F71194D-A20D-4D01-9BA1-B9EE486D83B4}"/>
    <cellStyle name="Anteckning 21 3 3" xfId="17333" xr:uid="{3E75C8F4-5D0B-4025-A954-37C892A61B48}"/>
    <cellStyle name="Anteckning 21 3 3 2" xfId="17334" xr:uid="{321FA59A-9231-499D-8BDC-0653FAE49F7C}"/>
    <cellStyle name="Anteckning 21 3 3_121231-130331" xfId="17335" xr:uid="{DDAF0438-6025-4CF2-9313-C2626D3DB315}"/>
    <cellStyle name="Anteckning 21 3 4" xfId="17336" xr:uid="{6C26AFA4-F3AE-43CC-BEE4-C45BD750051A}"/>
    <cellStyle name="Anteckning 21 3 5" xfId="17337" xr:uid="{27392360-57D1-4D22-ADCB-E9EBEC644670}"/>
    <cellStyle name="Anteckning 21 3 6" xfId="32713" xr:uid="{4EB22501-1CB1-44A1-AC83-A4FAA53DA5F4}"/>
    <cellStyle name="Anteckning 21 3 7" xfId="35459" xr:uid="{67559A99-E63A-4476-8FDF-91B4A80BDE75}"/>
    <cellStyle name="Anteckning 21 3 8" xfId="39229" xr:uid="{DAC47588-DF72-4D5B-9897-5BEB7D5B9D25}"/>
    <cellStyle name="Anteckning 21 3_121231-130331" xfId="17338" xr:uid="{EBF902A3-B2A7-4EF9-A7FC-62907A4ED923}"/>
    <cellStyle name="Anteckning 21 4" xfId="17339" xr:uid="{C4E9549D-8D09-4DA5-911A-6C1FC00699A6}"/>
    <cellStyle name="Anteckning 21 4 2" xfId="17340" xr:uid="{2A034D08-C10B-422C-8122-610AA19F809F}"/>
    <cellStyle name="Anteckning 21 4 2 2" xfId="17341" xr:uid="{541B4AED-0DF6-4E18-8740-C37F98BBEDE8}"/>
    <cellStyle name="Anteckning 21 4 2 2 2" xfId="17342" xr:uid="{24A94D24-A5C0-4091-B636-F437F40217F6}"/>
    <cellStyle name="Anteckning 21 4 2 2_121231-130331" xfId="17343" xr:uid="{B8EC5473-2944-407D-9542-71B47FD3FC7E}"/>
    <cellStyle name="Anteckning 21 4 2 3" xfId="17344" xr:uid="{5BF01E1D-D251-4115-AC15-BECC0A00133B}"/>
    <cellStyle name="Anteckning 21 4 2 4" xfId="32714" xr:uid="{C33F3D88-D023-44F8-9147-5A9A4AEA085B}"/>
    <cellStyle name="Anteckning 21 4 2_121231-130331" xfId="17345" xr:uid="{46B6B1CF-B2B4-4EF2-9D58-B7803076E17E}"/>
    <cellStyle name="Anteckning 21 4 3" xfId="17346" xr:uid="{F3160239-BAAF-4CC4-94C0-29C182DF2B05}"/>
    <cellStyle name="Anteckning 21 4 3 2" xfId="17347" xr:uid="{7D7E1997-2D9D-4E2E-B206-D288A966E368}"/>
    <cellStyle name="Anteckning 21 4 3_121231-130331" xfId="17348" xr:uid="{F6C676F9-AC98-43CA-9B14-FFB90A378FEA}"/>
    <cellStyle name="Anteckning 21 4 4" xfId="17349" xr:uid="{4188EAD9-5FE6-4D94-8923-8568C85703CD}"/>
    <cellStyle name="Anteckning 21 4 5" xfId="17350" xr:uid="{88B222DB-001C-459C-9466-557F8C0FC835}"/>
    <cellStyle name="Anteckning 21 4 6" xfId="32715" xr:uid="{700FA012-A3B5-4A63-945C-FBB544174FEF}"/>
    <cellStyle name="Anteckning 21 4 7" xfId="35460" xr:uid="{2F5F9518-D4BB-477B-9F6B-7B3907FF5953}"/>
    <cellStyle name="Anteckning 21 4 8" xfId="39228" xr:uid="{C3A07AD6-F182-4654-B0ED-AAB84DA2BDD6}"/>
    <cellStyle name="Anteckning 21 4_121231-130331" xfId="17351" xr:uid="{48CA82CA-D709-4D6E-AFB3-CD3BB7358958}"/>
    <cellStyle name="Anteckning 21 5" xfId="17352" xr:uid="{197798DB-D6EB-4D11-9A33-389D60D5D466}"/>
    <cellStyle name="Anteckning 21 5 2" xfId="17353" xr:uid="{30F1534F-1526-45C2-AFBC-21CA244BA98B}"/>
    <cellStyle name="Anteckning 21 5 2 2" xfId="17354" xr:uid="{1DB6F24F-63E5-4114-ADD9-DFA88E6B030A}"/>
    <cellStyle name="Anteckning 21 5 2 2 2" xfId="17355" xr:uid="{5126AB7E-F221-4C8C-BF5E-C56FA8715321}"/>
    <cellStyle name="Anteckning 21 5 2 2_121231-130331" xfId="17356" xr:uid="{7646FB1F-5470-4D22-BC16-368D7711E57C}"/>
    <cellStyle name="Anteckning 21 5 2 3" xfId="17357" xr:uid="{50A3E954-C4F1-4649-ABDE-5151A3C3EE7C}"/>
    <cellStyle name="Anteckning 21 5 2 4" xfId="32716" xr:uid="{62122DA4-FC3B-4CFF-AA5D-AF46AEC7CC70}"/>
    <cellStyle name="Anteckning 21 5 2_121231-130331" xfId="17358" xr:uid="{5B6ED9C2-5DCA-434B-85D1-CFAC6ACDD1ED}"/>
    <cellStyle name="Anteckning 21 5 3" xfId="17359" xr:uid="{0AA46770-34AE-451D-8F19-DA47E6080F77}"/>
    <cellStyle name="Anteckning 21 5 3 2" xfId="17360" xr:uid="{DB92BDBA-D538-4335-9E40-953C794279EC}"/>
    <cellStyle name="Anteckning 21 5 3_121231-130331" xfId="17361" xr:uid="{21AA6E3C-D9D5-4291-9C5C-3B61AF11599D}"/>
    <cellStyle name="Anteckning 21 5 4" xfId="17362" xr:uid="{BC8A53A5-9E23-4230-9E76-4DA037625442}"/>
    <cellStyle name="Anteckning 21 5 5" xfId="17363" xr:uid="{422832F9-4CA2-457A-ADF9-1E56B026732A}"/>
    <cellStyle name="Anteckning 21 5 6" xfId="32717" xr:uid="{9D69A9D1-9CBA-438E-829D-B14729CECD6D}"/>
    <cellStyle name="Anteckning 21 5 7" xfId="35461" xr:uid="{28266E25-70C1-450E-931A-1FED27AD30FD}"/>
    <cellStyle name="Anteckning 21 5 8" xfId="39227" xr:uid="{E2CB0491-DA29-4500-89FA-79B97A1BB6A3}"/>
    <cellStyle name="Anteckning 21 5_121231-130331" xfId="17364" xr:uid="{E02C1E60-1851-40FC-8BF1-F8510CF8D23B}"/>
    <cellStyle name="Anteckning 21 6" xfId="17365" xr:uid="{FFE8303B-6472-43F4-A8B9-1C2FC7F37BE0}"/>
    <cellStyle name="Anteckning 21 6 2" xfId="17366" xr:uid="{3A46DB20-848C-44D5-B2E4-FF4C4EA7B9F8}"/>
    <cellStyle name="Anteckning 21 6 2 2" xfId="17367" xr:uid="{4B63E0BB-688F-490A-A68A-78C91998ED60}"/>
    <cellStyle name="Anteckning 21 6 2 3" xfId="32718" xr:uid="{28F5FC00-41F1-4A3A-91AC-051277DC836B}"/>
    <cellStyle name="Anteckning 21 6 2_121231-130331" xfId="17368" xr:uid="{E17A7E48-18F5-4D64-87DF-B398E90CBA72}"/>
    <cellStyle name="Anteckning 21 6 3" xfId="17369" xr:uid="{252D335C-3B91-4443-908F-9C74AC60DF70}"/>
    <cellStyle name="Anteckning 21 6 3 2" xfId="17370" xr:uid="{0812651A-CA05-4797-A29E-183290799435}"/>
    <cellStyle name="Anteckning 21 6 3_121231-130331" xfId="17371" xr:uid="{8E3B3159-FD3F-40C3-805B-7A22DCE69277}"/>
    <cellStyle name="Anteckning 21 6 4" xfId="17372" xr:uid="{E9CEEE6C-05AD-40D5-9AB3-2065344C486D}"/>
    <cellStyle name="Anteckning 21 6 5" xfId="17373" xr:uid="{47DA5E12-463F-4EF5-BE9A-E7C02DB5D8A5}"/>
    <cellStyle name="Anteckning 21 6 6" xfId="32719" xr:uid="{9DF7B6FA-32B8-44C8-BAEC-35B463238582}"/>
    <cellStyle name="Anteckning 21 6 7" xfId="35462" xr:uid="{7482FB1E-2898-4F56-BDF0-8D9DB4FEF2C0}"/>
    <cellStyle name="Anteckning 21 6 8" xfId="39226" xr:uid="{9AA6BB37-06C2-41D2-B598-9E8C17834FF9}"/>
    <cellStyle name="Anteckning 21 6_121231-130331" xfId="17374" xr:uid="{3A008373-FD61-4F5F-8245-EB630E91CFD0}"/>
    <cellStyle name="Anteckning 21 7" xfId="17375" xr:uid="{14AEF746-7BA2-4979-8E8E-B668528EAFF9}"/>
    <cellStyle name="Anteckning 21 7 2" xfId="17376" xr:uid="{37CAD77A-8A6A-4CEC-B48A-A1779EC24635}"/>
    <cellStyle name="Anteckning 21 7 2 2" xfId="17377" xr:uid="{AE71F6DA-5D86-4F0E-966F-EEADD190A565}"/>
    <cellStyle name="Anteckning 21 7 2_121231-130331" xfId="17378" xr:uid="{2A1D22B1-AC6D-49CC-AE4E-7A96265D0FF7}"/>
    <cellStyle name="Anteckning 21 7 3" xfId="17379" xr:uid="{DF7CC51F-FF57-43C2-AF4B-946699E48AB4}"/>
    <cellStyle name="Anteckning 21 7 4" xfId="17380" xr:uid="{0F674C3D-D11B-4984-AF24-D8172CF7F214}"/>
    <cellStyle name="Anteckning 21 7 5" xfId="32720" xr:uid="{3D4DE77C-561A-4DE9-86F0-950CAA02197B}"/>
    <cellStyle name="Anteckning 21 7_121231-130331" xfId="17381" xr:uid="{1249CE8C-75EB-4804-BABD-2F43E71EC8A3}"/>
    <cellStyle name="Anteckning 21 8" xfId="17382" xr:uid="{96856508-3065-4B6D-87DD-C704232E89DE}"/>
    <cellStyle name="Anteckning 21 8 2" xfId="17383" xr:uid="{14294C17-653D-4962-8487-55BCB68CFFB3}"/>
    <cellStyle name="Anteckning 21 8_121231-130331" xfId="17384" xr:uid="{89100794-5FAD-4810-9ABC-1C109C39DAE5}"/>
    <cellStyle name="Anteckning 21 9" xfId="17385" xr:uid="{12BF3BED-872F-4442-AECA-8D5384F7C82E}"/>
    <cellStyle name="Anteckning 21_121231-130331" xfId="17386" xr:uid="{8746B957-34AB-439C-A62F-88EAF84D841A}"/>
    <cellStyle name="Anteckning 22" xfId="17387" xr:uid="{003DF2F8-3F70-4547-9889-B252A451BF26}"/>
    <cellStyle name="Anteckning 22 10" xfId="17388" xr:uid="{09F928A3-EDC2-408D-B375-0A1FFD6DD3E7}"/>
    <cellStyle name="Anteckning 22 11" xfId="32721" xr:uid="{F246A124-2266-445D-9FCD-1BA64C268A84}"/>
    <cellStyle name="Anteckning 22 12" xfId="35463" xr:uid="{4D5284AB-0365-45F7-B5FF-2255A3C3AC18}"/>
    <cellStyle name="Anteckning 22 2" xfId="17389" xr:uid="{F6A87BD6-8730-49B8-A38A-CF9B3A2CAEFF}"/>
    <cellStyle name="Anteckning 22 2 2" xfId="17390" xr:uid="{BC1D3D60-C4A6-4359-BCFB-81B028FB4105}"/>
    <cellStyle name="Anteckning 22 2 2 2" xfId="17391" xr:uid="{5B0D3445-4D35-41CD-932B-D01C9C319412}"/>
    <cellStyle name="Anteckning 22 2 2 2 2" xfId="17392" xr:uid="{3B02BEF7-6B09-4904-B238-8DCB01091534}"/>
    <cellStyle name="Anteckning 22 2 2 2 3" xfId="32722" xr:uid="{3C01998E-1DFA-4D00-8C3A-0AB1981FE9D2}"/>
    <cellStyle name="Anteckning 22 2 2 2_121231-130331" xfId="17393" xr:uid="{DB9EEEC5-727F-402E-ADFE-A546C125A7A1}"/>
    <cellStyle name="Anteckning 22 2 2 3" xfId="17394" xr:uid="{DB631780-E6E2-40C8-9ECD-1B7DD57DA3E8}"/>
    <cellStyle name="Anteckning 22 2 2 3 2" xfId="17395" xr:uid="{F6FFF022-C471-4F2D-A327-7AC08A636695}"/>
    <cellStyle name="Anteckning 22 2 2 3_121231-130331" xfId="17396" xr:uid="{8557821E-2BF5-4D40-AAFA-1C44963ADEBE}"/>
    <cellStyle name="Anteckning 22 2 2 4" xfId="17397" xr:uid="{0E9C9780-F49E-419B-868D-2C4F41DC3177}"/>
    <cellStyle name="Anteckning 22 2 2 5" xfId="17398" xr:uid="{3695A57B-BE67-4F30-84B7-FD4B6224CEC1}"/>
    <cellStyle name="Anteckning 22 2 2 6" xfId="32723" xr:uid="{896CAA10-8142-4B95-B29B-ECDB578CBA6F}"/>
    <cellStyle name="Anteckning 22 2 2 7" xfId="35465" xr:uid="{31C3A5D5-FD87-4854-9F76-9F4B0B973085}"/>
    <cellStyle name="Anteckning 22 2 2 8" xfId="39224" xr:uid="{F05171E3-F841-41DC-8950-A8F74A15BCA2}"/>
    <cellStyle name="Anteckning 22 2 2_121231-130331" xfId="17399" xr:uid="{83299E65-3A2F-4A37-B5D5-900CED978E69}"/>
    <cellStyle name="Anteckning 22 2 3" xfId="17400" xr:uid="{000121E2-A9A5-4E78-A336-8EE839A2F697}"/>
    <cellStyle name="Anteckning 22 2 3 2" xfId="17401" xr:uid="{D0EB7076-E5C4-4FEC-A8F8-75BB259DCCB5}"/>
    <cellStyle name="Anteckning 22 2 3 2 2" xfId="17402" xr:uid="{6584B5C2-A600-4840-9AF9-0859EC648B4B}"/>
    <cellStyle name="Anteckning 22 2 3 2_121231-130331" xfId="17403" xr:uid="{1FCE3AFB-7A69-4878-BAC2-930E5A254542}"/>
    <cellStyle name="Anteckning 22 2 3 3" xfId="17404" xr:uid="{2BBC924A-31E6-4778-B88E-AB8DC21566BE}"/>
    <cellStyle name="Anteckning 22 2 3 4" xfId="32724" xr:uid="{599B9AD1-F291-4F73-92C9-3960CC8DBB20}"/>
    <cellStyle name="Anteckning 22 2 3_121231-130331" xfId="17405" xr:uid="{D4952510-92AC-4171-8B28-AD03EEB20E3A}"/>
    <cellStyle name="Anteckning 22 2 4" xfId="17406" xr:uid="{1CE981BC-3BFC-4FB3-9B59-3F68A29ABFE9}"/>
    <cellStyle name="Anteckning 22 2 4 2" xfId="17407" xr:uid="{ED2B49EB-F458-4384-B5ED-5F32EAF940E9}"/>
    <cellStyle name="Anteckning 22 2 4_121231-130331" xfId="17408" xr:uid="{DF6C1928-27CB-465A-AFFD-0A1433BFA992}"/>
    <cellStyle name="Anteckning 22 2 5" xfId="17409" xr:uid="{8BA49246-4FCB-47AA-9E05-E0D9B8A32818}"/>
    <cellStyle name="Anteckning 22 2 6" xfId="17410" xr:uid="{2CFE6F32-43C7-4F44-AF7D-D6DCD6B41CE5}"/>
    <cellStyle name="Anteckning 22 2 7" xfId="32725" xr:uid="{4362C844-D7EE-4ED5-9EB2-B49075BFCEF7}"/>
    <cellStyle name="Anteckning 22 2 8" xfId="35464" xr:uid="{A01205F8-BF3A-4295-8704-2E92A2F666C2}"/>
    <cellStyle name="Anteckning 22 2 9" xfId="39225" xr:uid="{B0293A28-2E97-4F81-B5B8-D28189FC3D0D}"/>
    <cellStyle name="Anteckning 22 2_121231-130331" xfId="17411" xr:uid="{2FB4F9DF-9B61-4CA0-8751-C432F8994679}"/>
    <cellStyle name="Anteckning 22 3" xfId="17412" xr:uid="{784AC59A-4033-45D1-8DB7-9DCE95638D5E}"/>
    <cellStyle name="Anteckning 22 3 2" xfId="17413" xr:uid="{7ED6177F-F200-4266-9C11-30A68E769728}"/>
    <cellStyle name="Anteckning 22 3 2 2" xfId="17414" xr:uid="{741067ED-3295-43BD-97BF-CA061AD15CB0}"/>
    <cellStyle name="Anteckning 22 3 2 2 2" xfId="17415" xr:uid="{C495F917-3CD2-4F5F-BB5C-B7A556698782}"/>
    <cellStyle name="Anteckning 22 3 2 2_121231-130331" xfId="17416" xr:uid="{2B30DFC3-DC79-4EC6-AEB4-50CAE9BFE35F}"/>
    <cellStyle name="Anteckning 22 3 2 3" xfId="17417" xr:uid="{3B8F470A-CD77-451C-98B5-AE29B521D716}"/>
    <cellStyle name="Anteckning 22 3 2 4" xfId="32726" xr:uid="{5D53EA1B-FFF9-4816-891E-014A1F402CC8}"/>
    <cellStyle name="Anteckning 22 3 2_121231-130331" xfId="17418" xr:uid="{A498057B-3983-4F8F-804F-9346A969AC89}"/>
    <cellStyle name="Anteckning 22 3 3" xfId="17419" xr:uid="{30A1A7AA-5737-4B08-BEFF-E1C6276DCD62}"/>
    <cellStyle name="Anteckning 22 3 3 2" xfId="17420" xr:uid="{ABDE4533-DE84-4F4D-B70D-298FBE2EC30E}"/>
    <cellStyle name="Anteckning 22 3 3_121231-130331" xfId="17421" xr:uid="{62609687-628D-46F5-8150-883AF56DCC09}"/>
    <cellStyle name="Anteckning 22 3 4" xfId="17422" xr:uid="{3BA9DDE2-2F1E-4259-B3F8-78E96F394565}"/>
    <cellStyle name="Anteckning 22 3 5" xfId="17423" xr:uid="{92432FC8-1AE7-4F69-B277-560F7892D28F}"/>
    <cellStyle name="Anteckning 22 3 6" xfId="32727" xr:uid="{C90DF6AD-492E-45BF-9A60-2593A77E5E0B}"/>
    <cellStyle name="Anteckning 22 3 7" xfId="35466" xr:uid="{D2DC65FB-91D9-45C0-B16C-A5E552AD3996}"/>
    <cellStyle name="Anteckning 22 3 8" xfId="39223" xr:uid="{EBEEA849-8204-4A68-8C4B-D21351B4BC61}"/>
    <cellStyle name="Anteckning 22 3_121231-130331" xfId="17424" xr:uid="{C3AB9862-F1E8-4F70-A1FE-D20DCDEA5C61}"/>
    <cellStyle name="Anteckning 22 4" xfId="17425" xr:uid="{514A13CE-DAA8-4042-B9D4-9AFBBCB04ECA}"/>
    <cellStyle name="Anteckning 22 4 2" xfId="17426" xr:uid="{777014D9-831F-4C33-85C7-F9F0F522117D}"/>
    <cellStyle name="Anteckning 22 4 2 2" xfId="17427" xr:uid="{8332B584-C6C4-4270-BF98-BA3EDAE4CBC1}"/>
    <cellStyle name="Anteckning 22 4 2 2 2" xfId="17428" xr:uid="{B6ABA5FB-926D-4A6A-B1BB-16971EC57350}"/>
    <cellStyle name="Anteckning 22 4 2 2_121231-130331" xfId="17429" xr:uid="{BBC7B550-645A-48E3-8B65-83B1AA8239A2}"/>
    <cellStyle name="Anteckning 22 4 2 3" xfId="17430" xr:uid="{9C822906-7A89-4C18-A714-C916FF3A115E}"/>
    <cellStyle name="Anteckning 22 4 2 4" xfId="32728" xr:uid="{937D8E92-6319-48FB-A39D-0EB741E84C37}"/>
    <cellStyle name="Anteckning 22 4 2_121231-130331" xfId="17431" xr:uid="{64D981FE-38E3-420D-A030-049A457E8BB9}"/>
    <cellStyle name="Anteckning 22 4 3" xfId="17432" xr:uid="{0B28B1C8-A126-41BF-8373-76A632791A33}"/>
    <cellStyle name="Anteckning 22 4 3 2" xfId="17433" xr:uid="{8438BD55-9ECA-42D4-9CEB-5E776F795A2F}"/>
    <cellStyle name="Anteckning 22 4 3_121231-130331" xfId="17434" xr:uid="{DFBDBC9E-4803-41DE-A12A-96943054A220}"/>
    <cellStyle name="Anteckning 22 4 4" xfId="17435" xr:uid="{9912099D-50E4-418B-BF1D-5AD75675AAB8}"/>
    <cellStyle name="Anteckning 22 4 5" xfId="17436" xr:uid="{8EFB42D5-4558-43A2-BA6A-1B294D93EBB5}"/>
    <cellStyle name="Anteckning 22 4 6" xfId="32729" xr:uid="{FBE3601B-5359-4269-A3CE-8B52A5619937}"/>
    <cellStyle name="Anteckning 22 4 7" xfId="35467" xr:uid="{C3DEB652-D9FF-4520-8281-C8F4E0190BF8}"/>
    <cellStyle name="Anteckning 22 4 8" xfId="39222" xr:uid="{7E8DE364-33F1-4D0B-92E1-EB57D9000D6D}"/>
    <cellStyle name="Anteckning 22 4_121231-130331" xfId="17437" xr:uid="{D0CE1C27-75ED-4E1D-B40E-BF713326500C}"/>
    <cellStyle name="Anteckning 22 5" xfId="17438" xr:uid="{7EEB0EE2-AB8D-4BD8-8C87-F25E47606C27}"/>
    <cellStyle name="Anteckning 22 5 2" xfId="17439" xr:uid="{23A28E4E-0653-47B4-B345-B0717B241040}"/>
    <cellStyle name="Anteckning 22 5 2 2" xfId="17440" xr:uid="{0EC9E550-6E12-4E27-A654-B858BA789CD5}"/>
    <cellStyle name="Anteckning 22 5 2 2 2" xfId="17441" xr:uid="{337272EA-5989-40BB-A9F9-A1421E15EF4B}"/>
    <cellStyle name="Anteckning 22 5 2 2_121231-130331" xfId="17442" xr:uid="{A896F855-8E11-441E-9C47-BC14542AA560}"/>
    <cellStyle name="Anteckning 22 5 2 3" xfId="17443" xr:uid="{7525D2F7-4068-4753-ABE6-388EAA9C1D7E}"/>
    <cellStyle name="Anteckning 22 5 2 4" xfId="32730" xr:uid="{EF420F24-1003-459D-BBD5-006151B31FA7}"/>
    <cellStyle name="Anteckning 22 5 2_121231-130331" xfId="17444" xr:uid="{6061D37D-9BA7-4AD5-A585-4F1D0B636410}"/>
    <cellStyle name="Anteckning 22 5 3" xfId="17445" xr:uid="{400CE4BF-663C-491E-96BB-61B587F86BEA}"/>
    <cellStyle name="Anteckning 22 5 3 2" xfId="17446" xr:uid="{E0618B3F-7BBB-43BF-8B9E-C8BFFCC727CF}"/>
    <cellStyle name="Anteckning 22 5 3_121231-130331" xfId="17447" xr:uid="{48A3D004-7BB1-4D53-884E-B659AE6B0E4C}"/>
    <cellStyle name="Anteckning 22 5 4" xfId="17448" xr:uid="{4C69C1E8-46EF-44C3-BE18-7206FC8025CA}"/>
    <cellStyle name="Anteckning 22 5 5" xfId="17449" xr:uid="{FE78C404-DE83-4D90-9635-5F7BFA75D695}"/>
    <cellStyle name="Anteckning 22 5 6" xfId="32731" xr:uid="{2C4AD61B-1039-42E1-AB3D-0EB5011A28DA}"/>
    <cellStyle name="Anteckning 22 5 7" xfId="35468" xr:uid="{453F2B77-72DD-4671-B778-4EEDC17DA38D}"/>
    <cellStyle name="Anteckning 22 5 8" xfId="39221" xr:uid="{36CDFE25-2EA9-4316-9B6B-28EDA8B2EFD6}"/>
    <cellStyle name="Anteckning 22 5_121231-130331" xfId="17450" xr:uid="{6C7B540F-5D90-4E1A-8DAD-521423FF1B00}"/>
    <cellStyle name="Anteckning 22 6" xfId="17451" xr:uid="{A72AF712-1283-4F39-9B04-E718ABF3CD74}"/>
    <cellStyle name="Anteckning 22 6 2" xfId="17452" xr:uid="{488404E0-2CE5-492A-A9EF-51570F946BED}"/>
    <cellStyle name="Anteckning 22 6 2 2" xfId="17453" xr:uid="{292B8283-231B-4F49-89A6-1D6AA6248058}"/>
    <cellStyle name="Anteckning 22 6 2 3" xfId="32732" xr:uid="{3F875BAC-510A-4000-ACDC-F329DEDE67D7}"/>
    <cellStyle name="Anteckning 22 6 2_121231-130331" xfId="17454" xr:uid="{7C35933C-3C65-4F42-BACD-CCE98DC89846}"/>
    <cellStyle name="Anteckning 22 6 3" xfId="17455" xr:uid="{70C7E507-583C-4D10-B520-C7219419782C}"/>
    <cellStyle name="Anteckning 22 6 3 2" xfId="17456" xr:uid="{6F35A411-B985-4F1D-B7B7-98E79DC14F87}"/>
    <cellStyle name="Anteckning 22 6 3_121231-130331" xfId="17457" xr:uid="{A73FDAE4-996A-45E5-A506-A6FA5F5E30B2}"/>
    <cellStyle name="Anteckning 22 6 4" xfId="17458" xr:uid="{BEDFD9C9-34A1-47FB-80BC-CE4EF588B22B}"/>
    <cellStyle name="Anteckning 22 6 5" xfId="17459" xr:uid="{985E2AD6-6C96-42FD-9D18-1C712655B1BC}"/>
    <cellStyle name="Anteckning 22 6 6" xfId="32733" xr:uid="{DB7563DB-81F8-465C-B68A-2E3D2AA04E67}"/>
    <cellStyle name="Anteckning 22 6 7" xfId="35469" xr:uid="{B9C2CB8E-5338-453F-AEC6-A7096F34B8FF}"/>
    <cellStyle name="Anteckning 22 6 8" xfId="39220" xr:uid="{296824BD-6914-45B7-8013-47D4234B7192}"/>
    <cellStyle name="Anteckning 22 6_121231-130331" xfId="17460" xr:uid="{0E399DBB-AD64-460E-BB70-94367982BB14}"/>
    <cellStyle name="Anteckning 22 7" xfId="17461" xr:uid="{822BFDC2-C940-4C1B-BAF6-D3C5078E34DC}"/>
    <cellStyle name="Anteckning 22 7 2" xfId="17462" xr:uid="{296C1096-E09B-4F1D-9D67-15BB7564C2C0}"/>
    <cellStyle name="Anteckning 22 7 2 2" xfId="17463" xr:uid="{7FE728DE-1FC3-4A1A-BF41-B9439C8870E6}"/>
    <cellStyle name="Anteckning 22 7 2_121231-130331" xfId="17464" xr:uid="{624F3BFF-55F4-4587-891B-7EA712FF402E}"/>
    <cellStyle name="Anteckning 22 7 3" xfId="17465" xr:uid="{07E2A609-A814-4AA5-8512-4C5940E77E84}"/>
    <cellStyle name="Anteckning 22 7 4" xfId="32734" xr:uid="{BABA5DB8-99B6-41BD-8CB1-92D2CE84D8CD}"/>
    <cellStyle name="Anteckning 22 7_121231-130331" xfId="17466" xr:uid="{D6172D16-4D04-4874-AE27-DA3FB7D15C17}"/>
    <cellStyle name="Anteckning 22 8" xfId="17467" xr:uid="{6565B801-4734-4DA6-9818-D63A125AC762}"/>
    <cellStyle name="Anteckning 22 8 2" xfId="17468" xr:uid="{DFB326EA-0F51-460C-B051-250618CB706E}"/>
    <cellStyle name="Anteckning 22 8_121231-130331" xfId="17469" xr:uid="{AB8F1E70-FBEC-4F5B-B1ED-C368176BD20D}"/>
    <cellStyle name="Anteckning 22 9" xfId="17470" xr:uid="{BF81E84A-D129-4B04-BD2A-4A481113EAB5}"/>
    <cellStyle name="Anteckning 22_121231-130331" xfId="17471" xr:uid="{6B1FA144-808E-40CF-B1F4-0A6D1E2118B4}"/>
    <cellStyle name="Anteckning 23" xfId="17472" xr:uid="{D082DFB3-6A3C-49B4-BF8B-DF2CADAFA906}"/>
    <cellStyle name="Anteckning 23 10" xfId="17473" xr:uid="{A909B46F-9437-4BDD-A922-ADDF59F838DB}"/>
    <cellStyle name="Anteckning 23 11" xfId="32735" xr:uid="{5CAE0E8B-5190-4241-9BA9-5CFAD36102FB}"/>
    <cellStyle name="Anteckning 23 12" xfId="35470" xr:uid="{A05ACE4A-55D5-4FA7-9798-05F090CFD28E}"/>
    <cellStyle name="Anteckning 23 2" xfId="17474" xr:uid="{91659368-B74F-4E8F-90EF-AE5F020AADFB}"/>
    <cellStyle name="Anteckning 23 2 2" xfId="17475" xr:uid="{1685F95D-E612-4D63-ADFB-E82C537DE750}"/>
    <cellStyle name="Anteckning 23 2 2 2" xfId="17476" xr:uid="{195A2C15-6052-4635-9F01-095834B45D1D}"/>
    <cellStyle name="Anteckning 23 2 2 2 2" xfId="17477" xr:uid="{A986BFF4-71D5-409E-892A-E7D3199B3799}"/>
    <cellStyle name="Anteckning 23 2 2 2 3" xfId="32736" xr:uid="{6FB539D2-3A76-45FB-83E1-F445A3D53985}"/>
    <cellStyle name="Anteckning 23 2 2 2_121231-130331" xfId="17478" xr:uid="{BEAEACCA-4CF2-44AF-A620-8994EA31CBE8}"/>
    <cellStyle name="Anteckning 23 2 2 3" xfId="17479" xr:uid="{EBF660D4-6D39-46DF-927C-5D422DDA3CDB}"/>
    <cellStyle name="Anteckning 23 2 2 3 2" xfId="17480" xr:uid="{F3F86C0F-97E0-48D6-AB72-68201F7C511E}"/>
    <cellStyle name="Anteckning 23 2 2 3_121231-130331" xfId="17481" xr:uid="{6A1DE63A-56BF-47C7-A0C8-B67AA049099D}"/>
    <cellStyle name="Anteckning 23 2 2 4" xfId="17482" xr:uid="{81047B32-C5D4-4ED5-B0BD-B527E297E14B}"/>
    <cellStyle name="Anteckning 23 2 2 5" xfId="17483" xr:uid="{3630689E-524B-4B45-8456-0EE9B854AB2C}"/>
    <cellStyle name="Anteckning 23 2 2 6" xfId="32737" xr:uid="{95964BC9-DF27-40D3-B852-951CFA172C68}"/>
    <cellStyle name="Anteckning 23 2 2 7" xfId="35472" xr:uid="{A9D47812-588B-409C-846B-C159FAD9B1B6}"/>
    <cellStyle name="Anteckning 23 2 2 8" xfId="39218" xr:uid="{AE2482C0-B538-460C-A096-6C5F88E5D838}"/>
    <cellStyle name="Anteckning 23 2 2_121231-130331" xfId="17484" xr:uid="{BC5648FA-A02E-4443-800F-EFA50424F86D}"/>
    <cellStyle name="Anteckning 23 2 3" xfId="17485" xr:uid="{62B1B429-7BBE-4FE7-B1AE-151643D0479E}"/>
    <cellStyle name="Anteckning 23 2 3 2" xfId="17486" xr:uid="{D2D48BD0-BDFD-4DD3-BA5D-15C2919E58BB}"/>
    <cellStyle name="Anteckning 23 2 3 2 2" xfId="17487" xr:uid="{15C5C7D0-CC41-4437-8CCC-EB44FB537B8A}"/>
    <cellStyle name="Anteckning 23 2 3 2_121231-130331" xfId="17488" xr:uid="{6A0A550C-F169-410E-A00D-D88BF889A8DA}"/>
    <cellStyle name="Anteckning 23 2 3 3" xfId="17489" xr:uid="{A5D5F740-8DAB-4543-BD7F-79F65454793C}"/>
    <cellStyle name="Anteckning 23 2 3 4" xfId="32738" xr:uid="{1EF29279-91D5-43B7-8616-AF9E090A960D}"/>
    <cellStyle name="Anteckning 23 2 3_121231-130331" xfId="17490" xr:uid="{10145182-E479-405D-BFBC-B7B62EA58C3C}"/>
    <cellStyle name="Anteckning 23 2 4" xfId="17491" xr:uid="{D1114197-9A08-4B58-85BE-C53A480D5235}"/>
    <cellStyle name="Anteckning 23 2 4 2" xfId="17492" xr:uid="{6B06A60B-9773-407D-A70A-43F87E302F5C}"/>
    <cellStyle name="Anteckning 23 2 4_121231-130331" xfId="17493" xr:uid="{0DD4E692-B6AD-4A5D-BF0C-60BDAA2E8300}"/>
    <cellStyle name="Anteckning 23 2 5" xfId="17494" xr:uid="{E59B7D66-9A7B-4835-8F75-D8B917D745E4}"/>
    <cellStyle name="Anteckning 23 2 6" xfId="17495" xr:uid="{A7A10AB5-2FE3-4602-AE85-F5FB51E96569}"/>
    <cellStyle name="Anteckning 23 2 7" xfId="32739" xr:uid="{65A10339-72B6-4DB6-BA0A-751B0159430C}"/>
    <cellStyle name="Anteckning 23 2 8" xfId="35471" xr:uid="{B1EB6D8C-424E-43E5-AF64-DDDC57794AC7}"/>
    <cellStyle name="Anteckning 23 2 9" xfId="39219" xr:uid="{697F5D95-E6AB-499A-96CC-B2E2935066ED}"/>
    <cellStyle name="Anteckning 23 2_121231-130331" xfId="17496" xr:uid="{B24FE566-D7EF-4CDA-BE3C-4642D0553068}"/>
    <cellStyle name="Anteckning 23 3" xfId="17497" xr:uid="{8B7DFFAE-2756-4F2E-9979-903981B52ECE}"/>
    <cellStyle name="Anteckning 23 3 2" xfId="17498" xr:uid="{7B20F6C6-249D-4D7C-95CC-8B8501B7342A}"/>
    <cellStyle name="Anteckning 23 3 2 2" xfId="17499" xr:uid="{17A530C7-9C2B-494B-9EDD-29D3757D1E67}"/>
    <cellStyle name="Anteckning 23 3 2 2 2" xfId="17500" xr:uid="{E7943A3D-3FE5-4F1D-B43A-2276035CDB02}"/>
    <cellStyle name="Anteckning 23 3 2 2_121231-130331" xfId="17501" xr:uid="{BE29DA23-A78C-4063-B94C-02D981AC71E5}"/>
    <cellStyle name="Anteckning 23 3 2 3" xfId="17502" xr:uid="{706745CC-0409-4394-B7F5-EF893DE5794C}"/>
    <cellStyle name="Anteckning 23 3 2 4" xfId="32740" xr:uid="{AB4AEC5E-B9B9-4802-BB50-70DA23D561D7}"/>
    <cellStyle name="Anteckning 23 3 2_121231-130331" xfId="17503" xr:uid="{21058158-4202-4E0C-A63C-31976D2FC999}"/>
    <cellStyle name="Anteckning 23 3 3" xfId="17504" xr:uid="{3D2D2F22-DD93-4D20-8BF6-9565956EEFC3}"/>
    <cellStyle name="Anteckning 23 3 3 2" xfId="17505" xr:uid="{348BDFA8-3060-4F34-ACC7-950C79F29E21}"/>
    <cellStyle name="Anteckning 23 3 3_121231-130331" xfId="17506" xr:uid="{152BA274-93E7-45C0-B88A-395FD76B348D}"/>
    <cellStyle name="Anteckning 23 3 4" xfId="17507" xr:uid="{D0224729-4713-4573-A5A6-1C6DD49EAECA}"/>
    <cellStyle name="Anteckning 23 3 5" xfId="17508" xr:uid="{695AFB69-A0C5-4E1E-8937-FA1186CD7472}"/>
    <cellStyle name="Anteckning 23 3 6" xfId="32741" xr:uid="{020BCD07-80E2-45F7-B2E3-EC508306CF4F}"/>
    <cellStyle name="Anteckning 23 3 7" xfId="35473" xr:uid="{4B4E0B1E-C4BD-4B47-98D2-9FCE6FC7B706}"/>
    <cellStyle name="Anteckning 23 3 8" xfId="39217" xr:uid="{DE58D77A-A6CB-46B2-A3BD-5B8DA3FB4B57}"/>
    <cellStyle name="Anteckning 23 3_121231-130331" xfId="17509" xr:uid="{B44C45B4-A953-4F00-B055-8ABB7A75288A}"/>
    <cellStyle name="Anteckning 23 4" xfId="17510" xr:uid="{40BFF144-A628-4B28-9FCB-9EAC47E2393F}"/>
    <cellStyle name="Anteckning 23 4 2" xfId="17511" xr:uid="{F2049EB1-1C03-404F-BF29-5CB9005632F3}"/>
    <cellStyle name="Anteckning 23 4 2 2" xfId="17512" xr:uid="{2CAC5DFC-0F10-47FA-BF42-0299B5F8316B}"/>
    <cellStyle name="Anteckning 23 4 2 2 2" xfId="17513" xr:uid="{75F0C0EE-1CA2-455B-B4B3-DB7986D5D8BB}"/>
    <cellStyle name="Anteckning 23 4 2 2_121231-130331" xfId="17514" xr:uid="{D676C323-C94D-456E-8BE0-539DF1AC7983}"/>
    <cellStyle name="Anteckning 23 4 2 3" xfId="17515" xr:uid="{BB9BB227-FC41-40A9-89E4-A00E6789B066}"/>
    <cellStyle name="Anteckning 23 4 2 4" xfId="32742" xr:uid="{1B05D943-65CF-4B34-8544-2011A023D0B0}"/>
    <cellStyle name="Anteckning 23 4 2_121231-130331" xfId="17516" xr:uid="{B63C43B2-D931-40B6-91DD-1F8FFE1EB9AF}"/>
    <cellStyle name="Anteckning 23 4 3" xfId="17517" xr:uid="{07DC6A53-7E8B-4353-8891-9B8C220B8CDE}"/>
    <cellStyle name="Anteckning 23 4 3 2" xfId="17518" xr:uid="{16421ACA-9C2D-489B-8C8B-B0E3008243A9}"/>
    <cellStyle name="Anteckning 23 4 3_121231-130331" xfId="17519" xr:uid="{A2B3683E-A418-4D59-B0B4-631638A6C809}"/>
    <cellStyle name="Anteckning 23 4 4" xfId="17520" xr:uid="{6C65B80F-9F52-4AE3-AD05-D5C271D85987}"/>
    <cellStyle name="Anteckning 23 4 5" xfId="17521" xr:uid="{613A748E-6028-4BCA-A269-5960B0A6B2FB}"/>
    <cellStyle name="Anteckning 23 4 6" xfId="32743" xr:uid="{7B1705D5-4D2D-492D-B9F5-96F75D4CF21F}"/>
    <cellStyle name="Anteckning 23 4 7" xfId="35474" xr:uid="{9B8EF19F-E120-463E-816B-6970FA3AB64E}"/>
    <cellStyle name="Anteckning 23 4 8" xfId="39216" xr:uid="{C0FC6B8C-A3E1-4D82-B5E6-C7426E228FA2}"/>
    <cellStyle name="Anteckning 23 4_121231-130331" xfId="17522" xr:uid="{92E0D96B-5B35-46DC-A574-9880A4726C29}"/>
    <cellStyle name="Anteckning 23 5" xfId="17523" xr:uid="{6C037C67-6E81-4C32-90D9-561BECFD1F7F}"/>
    <cellStyle name="Anteckning 23 5 2" xfId="17524" xr:uid="{F053F304-D51C-4808-B0B6-9EE107CC0BEF}"/>
    <cellStyle name="Anteckning 23 5 2 2" xfId="17525" xr:uid="{AD6F3258-3B6E-4BCC-88A8-175F78EAF90F}"/>
    <cellStyle name="Anteckning 23 5 2 2 2" xfId="17526" xr:uid="{871A087B-B0CE-4352-A38E-6023763DACF7}"/>
    <cellStyle name="Anteckning 23 5 2 2_121231-130331" xfId="17527" xr:uid="{72AEB222-EDE9-46D0-A9C2-C2B273416D59}"/>
    <cellStyle name="Anteckning 23 5 2 3" xfId="17528" xr:uid="{013F550A-75C9-4047-B9C3-449C26A78BB6}"/>
    <cellStyle name="Anteckning 23 5 2 4" xfId="32744" xr:uid="{B949A188-123F-4863-8C56-D93813D14DDB}"/>
    <cellStyle name="Anteckning 23 5 2_121231-130331" xfId="17529" xr:uid="{9CCF3061-11CE-4C14-B21E-81E1FF430905}"/>
    <cellStyle name="Anteckning 23 5 3" xfId="17530" xr:uid="{4728AE3D-E49C-49B2-93D8-DF855301F2EC}"/>
    <cellStyle name="Anteckning 23 5 3 2" xfId="17531" xr:uid="{C3FC0B58-695A-4538-8D29-9C64A07C867E}"/>
    <cellStyle name="Anteckning 23 5 3_121231-130331" xfId="17532" xr:uid="{11CFA283-F43C-42C6-B1FE-E56823D5B0C6}"/>
    <cellStyle name="Anteckning 23 5 4" xfId="17533" xr:uid="{8F036661-9A78-4324-9CBE-1F176992EB9A}"/>
    <cellStyle name="Anteckning 23 5 5" xfId="17534" xr:uid="{14A27132-0C31-4C2D-BD07-9EF3A7403A7E}"/>
    <cellStyle name="Anteckning 23 5 6" xfId="32745" xr:uid="{793C9F4C-9EE5-452D-BA63-C65F41AAB41E}"/>
    <cellStyle name="Anteckning 23 5 7" xfId="35475" xr:uid="{9D3E5011-315F-4052-84B8-FC017B5D72B8}"/>
    <cellStyle name="Anteckning 23 5 8" xfId="39215" xr:uid="{FBBF9CF3-0ACF-470F-AF8B-B6B91D336A7A}"/>
    <cellStyle name="Anteckning 23 5_121231-130331" xfId="17535" xr:uid="{5F389E3A-7C6F-4EDD-8E45-A5D83BCAD78F}"/>
    <cellStyle name="Anteckning 23 6" xfId="17536" xr:uid="{566A9CAF-44CD-4968-96E0-6E992C9DE595}"/>
    <cellStyle name="Anteckning 23 6 2" xfId="17537" xr:uid="{24C7F365-1472-44A8-AAD2-F98889937F12}"/>
    <cellStyle name="Anteckning 23 6 2 2" xfId="17538" xr:uid="{6084ED20-18F9-4B6A-B52D-2680423A9FEC}"/>
    <cellStyle name="Anteckning 23 6 2 3" xfId="32746" xr:uid="{F3A65D91-66D4-4221-90BC-E2CBC8414A92}"/>
    <cellStyle name="Anteckning 23 6 2_121231-130331" xfId="17539" xr:uid="{B8F84A75-A259-4B69-8D62-64C4C356FD22}"/>
    <cellStyle name="Anteckning 23 6 3" xfId="17540" xr:uid="{73AC76F6-32F9-4573-B209-C67CE1487C62}"/>
    <cellStyle name="Anteckning 23 6 3 2" xfId="17541" xr:uid="{E6678BAD-A3AC-43A5-977C-B3C8B07B2A88}"/>
    <cellStyle name="Anteckning 23 6 3_121231-130331" xfId="17542" xr:uid="{3CA10043-CBFD-4B17-AF53-1E0600BFACC6}"/>
    <cellStyle name="Anteckning 23 6 4" xfId="17543" xr:uid="{CAFA3B03-1B97-485C-B0F2-247F02C76432}"/>
    <cellStyle name="Anteckning 23 6 5" xfId="17544" xr:uid="{4D176218-6862-48B3-99EF-7E4EAA739F09}"/>
    <cellStyle name="Anteckning 23 6 6" xfId="32747" xr:uid="{64F8298E-74AC-4B13-828A-42AF97800E15}"/>
    <cellStyle name="Anteckning 23 6 7" xfId="35476" xr:uid="{C0EEF376-705E-4BEE-BBE1-A1AA7268D92C}"/>
    <cellStyle name="Anteckning 23 6 8" xfId="39214" xr:uid="{BB005325-A31C-4629-9044-E4D63004ADC7}"/>
    <cellStyle name="Anteckning 23 6_121231-130331" xfId="17545" xr:uid="{53B5BF96-9930-4A27-8FCB-BD6737E43E61}"/>
    <cellStyle name="Anteckning 23 7" xfId="17546" xr:uid="{A252A245-67A8-46DD-A08C-5161D4758AD0}"/>
    <cellStyle name="Anteckning 23 7 2" xfId="17547" xr:uid="{B5794D3B-8BFD-4BD8-A1FF-B43B9FD5DB45}"/>
    <cellStyle name="Anteckning 23 7 2 2" xfId="17548" xr:uid="{BCA2520C-F47D-44F0-A2A8-CCDAF4D2E668}"/>
    <cellStyle name="Anteckning 23 7 2_121231-130331" xfId="17549" xr:uid="{DFF177A3-3012-4A13-A6B8-FAC210934FA2}"/>
    <cellStyle name="Anteckning 23 7 3" xfId="17550" xr:uid="{DB3DC1D9-A42F-49F6-A520-5931BF456E25}"/>
    <cellStyle name="Anteckning 23 7 4" xfId="32748" xr:uid="{059A201F-92C5-433D-AC12-FDBDF1894180}"/>
    <cellStyle name="Anteckning 23 7_121231-130331" xfId="17551" xr:uid="{47791C83-FC63-4B36-9C8D-A3BF7EB7273B}"/>
    <cellStyle name="Anteckning 23 8" xfId="17552" xr:uid="{64C1CA9D-EE86-43DB-A1E5-933B414D1E82}"/>
    <cellStyle name="Anteckning 23 8 2" xfId="17553" xr:uid="{4A5B383D-FB56-448E-AF65-4933231401D1}"/>
    <cellStyle name="Anteckning 23 8_121231-130331" xfId="17554" xr:uid="{DF393181-DB1A-433A-B260-7D86AFA41313}"/>
    <cellStyle name="Anteckning 23 9" xfId="17555" xr:uid="{453C4873-CCCF-4D06-8A49-36EC0459F882}"/>
    <cellStyle name="Anteckning 23_121231-130331" xfId="17556" xr:uid="{CB34C49D-C11B-4A29-B8E9-A773B9787D02}"/>
    <cellStyle name="Anteckning 24" xfId="17557" xr:uid="{3EF77C27-8D49-4B96-A662-BE8B5D0A3881}"/>
    <cellStyle name="Anteckning 24 10" xfId="17558" xr:uid="{50C2949F-B5BE-4602-A49B-4F13F1E18F2D}"/>
    <cellStyle name="Anteckning 24 11" xfId="32749" xr:uid="{3E9B0A8D-A91F-4A93-B70B-86ABA445EC52}"/>
    <cellStyle name="Anteckning 24 12" xfId="35477" xr:uid="{4537AB44-7513-4BE4-BAD5-7F5C6A7F0909}"/>
    <cellStyle name="Anteckning 24 2" xfId="17559" xr:uid="{980BAA56-1D5E-45CB-8AC8-6C8CBF697E38}"/>
    <cellStyle name="Anteckning 24 2 2" xfId="17560" xr:uid="{22BA4E8D-82B1-4E21-8CC2-D5AC7B3F060D}"/>
    <cellStyle name="Anteckning 24 2 2 2" xfId="17561" xr:uid="{729B0016-5999-427E-86B3-C9667766B35C}"/>
    <cellStyle name="Anteckning 24 2 2 2 2" xfId="17562" xr:uid="{492A4BB3-DF5F-48CF-B2BC-9821134CD593}"/>
    <cellStyle name="Anteckning 24 2 2 2 3" xfId="32750" xr:uid="{77847EC4-5C91-49AA-905A-BAA75BAF0A0A}"/>
    <cellStyle name="Anteckning 24 2 2 2_121231-130331" xfId="17563" xr:uid="{D751E1A2-A621-46CE-BC25-7C79700D0C4E}"/>
    <cellStyle name="Anteckning 24 2 2 3" xfId="17564" xr:uid="{AEFEAA3C-FBB2-4727-B4AA-59E14FDD326C}"/>
    <cellStyle name="Anteckning 24 2 2 3 2" xfId="17565" xr:uid="{62C903B3-FCFB-42E0-BCB2-B56E57D40749}"/>
    <cellStyle name="Anteckning 24 2 2 3_121231-130331" xfId="17566" xr:uid="{D39620F2-6566-4A00-A6B6-5988155D1594}"/>
    <cellStyle name="Anteckning 24 2 2 4" xfId="17567" xr:uid="{2680F27B-14A2-4165-B139-5A57CCD4443C}"/>
    <cellStyle name="Anteckning 24 2 2 5" xfId="17568" xr:uid="{6D9BB1DC-F4FF-4BCD-9407-0DEE92695917}"/>
    <cellStyle name="Anteckning 24 2 2 6" xfId="32751" xr:uid="{D812B813-6B65-4FA6-BA7B-DE2DCF2F35B6}"/>
    <cellStyle name="Anteckning 24 2 2 7" xfId="35479" xr:uid="{84DCA7E5-9F3D-4763-91A5-A31CB3895372}"/>
    <cellStyle name="Anteckning 24 2 2 8" xfId="39212" xr:uid="{FFB91917-5E21-4144-97E3-F29BF6F760FA}"/>
    <cellStyle name="Anteckning 24 2 2_121231-130331" xfId="17569" xr:uid="{DC12D890-0426-4AC3-92B1-83FB82DFE53F}"/>
    <cellStyle name="Anteckning 24 2 3" xfId="17570" xr:uid="{5589F196-D860-448D-AF54-BBC854FB0744}"/>
    <cellStyle name="Anteckning 24 2 3 2" xfId="17571" xr:uid="{8951E4F7-9D68-4FCA-8F92-BB5564EBE629}"/>
    <cellStyle name="Anteckning 24 2 3 2 2" xfId="17572" xr:uid="{BD6C4611-8058-4839-9065-6B25672BE329}"/>
    <cellStyle name="Anteckning 24 2 3 2_121231-130331" xfId="17573" xr:uid="{53B57C7F-CAEE-46B7-AE13-A7F140138688}"/>
    <cellStyle name="Anteckning 24 2 3 3" xfId="17574" xr:uid="{3C6B5179-11F3-4C48-BBAF-9445F592D7D3}"/>
    <cellStyle name="Anteckning 24 2 3 4" xfId="32752" xr:uid="{D08F9B83-AA4E-4CE3-BFCF-CE02FD551ACC}"/>
    <cellStyle name="Anteckning 24 2 3_121231-130331" xfId="17575" xr:uid="{E011E728-46B0-4B52-B80E-3BDE03693DE0}"/>
    <cellStyle name="Anteckning 24 2 4" xfId="17576" xr:uid="{3992FFFF-2ABA-4A8F-A026-0D6DE90D047D}"/>
    <cellStyle name="Anteckning 24 2 4 2" xfId="17577" xr:uid="{2E7735BF-9471-4D25-879E-12EDC27A69A8}"/>
    <cellStyle name="Anteckning 24 2 4_121231-130331" xfId="17578" xr:uid="{0C91AF23-8D9C-4E01-B6E3-E1BAF415C7BF}"/>
    <cellStyle name="Anteckning 24 2 5" xfId="17579" xr:uid="{C490ABAC-EB3D-48EA-9A20-6EC94C05DA67}"/>
    <cellStyle name="Anteckning 24 2 6" xfId="17580" xr:uid="{F611B2D5-691D-4BA1-855E-36DE2A620450}"/>
    <cellStyle name="Anteckning 24 2 7" xfId="32753" xr:uid="{991D95B8-8032-4D5D-86B3-2C75C5F0A6E9}"/>
    <cellStyle name="Anteckning 24 2 8" xfId="35478" xr:uid="{FAE0F393-1566-45DB-A9DF-57EF33909E4C}"/>
    <cellStyle name="Anteckning 24 2 9" xfId="39213" xr:uid="{09839CA0-8EE2-41E2-8D44-9021BD3CCD8B}"/>
    <cellStyle name="Anteckning 24 2_121231-130331" xfId="17581" xr:uid="{D16C9EFF-99E0-4181-9F0C-D526BC8A03A6}"/>
    <cellStyle name="Anteckning 24 3" xfId="17582" xr:uid="{58738371-2078-4ABB-9856-20B1D5D493CA}"/>
    <cellStyle name="Anteckning 24 3 2" xfId="17583" xr:uid="{4B2E9C77-9E21-4886-AEB1-687479C311F9}"/>
    <cellStyle name="Anteckning 24 3 2 2" xfId="17584" xr:uid="{8069CE89-0D3F-4F00-87B0-ABA8D9D2C09B}"/>
    <cellStyle name="Anteckning 24 3 2 2 2" xfId="17585" xr:uid="{E9EAE092-AF28-4227-A1BA-81B5B69D4E08}"/>
    <cellStyle name="Anteckning 24 3 2 2_121231-130331" xfId="17586" xr:uid="{C40FCCBE-6967-478B-8CD2-03F8ACFEEE20}"/>
    <cellStyle name="Anteckning 24 3 2 3" xfId="17587" xr:uid="{77F83095-06D4-4C67-8285-34A24ECE48EE}"/>
    <cellStyle name="Anteckning 24 3 2 4" xfId="32754" xr:uid="{7A23C157-0419-498B-9C86-F2A9269B99D7}"/>
    <cellStyle name="Anteckning 24 3 2_121231-130331" xfId="17588" xr:uid="{D88705F7-32ED-4707-B294-F83C023B2683}"/>
    <cellStyle name="Anteckning 24 3 3" xfId="17589" xr:uid="{79231BE2-D385-4D6B-B3E6-EBB63B6BDD08}"/>
    <cellStyle name="Anteckning 24 3 3 2" xfId="17590" xr:uid="{687B0C1E-1C6B-46A2-B830-4F65D912F262}"/>
    <cellStyle name="Anteckning 24 3 3_121231-130331" xfId="17591" xr:uid="{489CA8EB-7BDF-4A1F-902B-C5FE2B4101B6}"/>
    <cellStyle name="Anteckning 24 3 4" xfId="17592" xr:uid="{E6BDACF8-1ED9-48FD-A30C-A62D5D540B83}"/>
    <cellStyle name="Anteckning 24 3 5" xfId="17593" xr:uid="{963AE02E-4F6F-4FCC-B7E9-0F3568568D15}"/>
    <cellStyle name="Anteckning 24 3 6" xfId="32755" xr:uid="{FDEE196B-3544-47C7-BE5C-BB06F839554D}"/>
    <cellStyle name="Anteckning 24 3 7" xfId="35480" xr:uid="{8A440895-A4B8-4750-8730-E435D9C5E7B2}"/>
    <cellStyle name="Anteckning 24 3 8" xfId="39211" xr:uid="{6AECCAC4-6471-436A-903F-587EF2130079}"/>
    <cellStyle name="Anteckning 24 3_121231-130331" xfId="17594" xr:uid="{9C42FA2F-8738-4C71-A622-23ED445E80A8}"/>
    <cellStyle name="Anteckning 24 4" xfId="17595" xr:uid="{5880E35F-91AD-4040-B6FC-5C22C471ACD5}"/>
    <cellStyle name="Anteckning 24 4 2" xfId="17596" xr:uid="{684D4805-2876-4AB6-A2F0-6B95B2CCE947}"/>
    <cellStyle name="Anteckning 24 4 2 2" xfId="17597" xr:uid="{D6718E72-BCDE-4AE0-9CFD-3AF67F25A4DF}"/>
    <cellStyle name="Anteckning 24 4 2 2 2" xfId="17598" xr:uid="{978A531A-4BA5-4B17-956A-C297BD8A984A}"/>
    <cellStyle name="Anteckning 24 4 2 2_121231-130331" xfId="17599" xr:uid="{394405D5-F26D-4122-975B-B8B420CA8F57}"/>
    <cellStyle name="Anteckning 24 4 2 3" xfId="17600" xr:uid="{3BDD9E02-B575-4BDD-A86A-49432A64A993}"/>
    <cellStyle name="Anteckning 24 4 2 4" xfId="32756" xr:uid="{F1EAF7FC-4F3A-4FF8-8327-5A32D3A8B173}"/>
    <cellStyle name="Anteckning 24 4 2_121231-130331" xfId="17601" xr:uid="{B26A515F-740A-4FBA-AA5C-14C5A7CEA803}"/>
    <cellStyle name="Anteckning 24 4 3" xfId="17602" xr:uid="{B18D5449-8C17-4EFD-B4CC-C1155D79E846}"/>
    <cellStyle name="Anteckning 24 4 3 2" xfId="17603" xr:uid="{1BEBAEDC-E5A2-46B9-ACFC-FD113C045C35}"/>
    <cellStyle name="Anteckning 24 4 3_121231-130331" xfId="17604" xr:uid="{30CE9DF2-DA83-4948-AD9F-E6A7586E53F9}"/>
    <cellStyle name="Anteckning 24 4 4" xfId="17605" xr:uid="{C7C3F60F-689D-4705-BA95-04A2AAD223E5}"/>
    <cellStyle name="Anteckning 24 4 5" xfId="17606" xr:uid="{94E7B46B-8ACD-45C2-AD02-94E8B9DE1B26}"/>
    <cellStyle name="Anteckning 24 4 6" xfId="32757" xr:uid="{E0EA56F8-60CD-4154-8803-CBC863482803}"/>
    <cellStyle name="Anteckning 24 4 7" xfId="35481" xr:uid="{25415C51-E0CD-42F6-9135-3C2A198DC524}"/>
    <cellStyle name="Anteckning 24 4 8" xfId="39210" xr:uid="{155FD103-8718-4FF3-B4DA-86EBAB55DCBA}"/>
    <cellStyle name="Anteckning 24 4_121231-130331" xfId="17607" xr:uid="{D021B8AC-8A65-4C17-9A22-A5A994811E37}"/>
    <cellStyle name="Anteckning 24 5" xfId="17608" xr:uid="{03B43C5A-0C65-43C3-9B8B-4B90AC1970EC}"/>
    <cellStyle name="Anteckning 24 5 2" xfId="17609" xr:uid="{2B84BB82-61DE-4D40-BED4-FB76420C801F}"/>
    <cellStyle name="Anteckning 24 5 2 2" xfId="17610" xr:uid="{17AF3F45-FD8C-41FF-8827-A4D2F9A146CF}"/>
    <cellStyle name="Anteckning 24 5 2 2 2" xfId="17611" xr:uid="{4FD31BD7-56E0-496B-A2AD-A16B579D90C7}"/>
    <cellStyle name="Anteckning 24 5 2 2_121231-130331" xfId="17612" xr:uid="{F757BB7B-1619-4C3D-BC93-DC488F0616F5}"/>
    <cellStyle name="Anteckning 24 5 2 3" xfId="17613" xr:uid="{CA20D4A8-AFC6-48E1-8DDF-10D934D41717}"/>
    <cellStyle name="Anteckning 24 5 2 4" xfId="32758" xr:uid="{7326E0FE-5590-4226-BFD3-6BF9436F251D}"/>
    <cellStyle name="Anteckning 24 5 2_121231-130331" xfId="17614" xr:uid="{D2F38A51-8548-44FF-B994-AC2B841A0A56}"/>
    <cellStyle name="Anteckning 24 5 3" xfId="17615" xr:uid="{D43635C9-610B-48B9-8E9F-C7652CE5360A}"/>
    <cellStyle name="Anteckning 24 5 3 2" xfId="17616" xr:uid="{09C31106-7100-4F97-A312-3149B604FE3D}"/>
    <cellStyle name="Anteckning 24 5 3_121231-130331" xfId="17617" xr:uid="{412E4A01-36BE-4692-BB99-2E1F8D235B90}"/>
    <cellStyle name="Anteckning 24 5 4" xfId="17618" xr:uid="{793E7D2F-90C5-44AB-8224-B93C904CC42B}"/>
    <cellStyle name="Anteckning 24 5 5" xfId="17619" xr:uid="{DDACF649-33BC-46B1-A9E9-03F971C4E45B}"/>
    <cellStyle name="Anteckning 24 5 6" xfId="32759" xr:uid="{CF6E8E18-C16A-4AE9-B5C0-71FBDD64EC47}"/>
    <cellStyle name="Anteckning 24 5 7" xfId="35482" xr:uid="{60EC11DD-9E62-465A-860F-0EAC18511CA1}"/>
    <cellStyle name="Anteckning 24 5 8" xfId="39209" xr:uid="{1CE5B0F6-53DA-4CD8-80C0-C85C9998A0F9}"/>
    <cellStyle name="Anteckning 24 5_121231-130331" xfId="17620" xr:uid="{5FC6B9F6-4532-4F93-901F-452DEA90341F}"/>
    <cellStyle name="Anteckning 24 6" xfId="17621" xr:uid="{ED76A5BA-9831-457C-B6A4-87CA18C20D5E}"/>
    <cellStyle name="Anteckning 24 6 2" xfId="17622" xr:uid="{CDDC2591-4453-490B-950D-558D0BCAD276}"/>
    <cellStyle name="Anteckning 24 6 2 2" xfId="17623" xr:uid="{6BCEAD3B-2E8E-4CDB-9473-DEBA6D299E6F}"/>
    <cellStyle name="Anteckning 24 6 2 3" xfId="32760" xr:uid="{38ADCEF8-193C-45D2-B3C4-008559678D86}"/>
    <cellStyle name="Anteckning 24 6 2_121231-130331" xfId="17624" xr:uid="{ACAFF66D-4C7B-4292-BEA3-44A1C7AAA361}"/>
    <cellStyle name="Anteckning 24 6 3" xfId="17625" xr:uid="{1A4C710D-5F37-4047-84DF-B01289E711AC}"/>
    <cellStyle name="Anteckning 24 6 3 2" xfId="17626" xr:uid="{E9A038DF-E387-45AC-A0FD-A3686585EA6C}"/>
    <cellStyle name="Anteckning 24 6 3_121231-130331" xfId="17627" xr:uid="{944B1EE6-1C28-40AC-B3C0-F67C748322E9}"/>
    <cellStyle name="Anteckning 24 6 4" xfId="17628" xr:uid="{83F16118-B831-42DE-B696-70C75C1C3F7D}"/>
    <cellStyle name="Anteckning 24 6 5" xfId="17629" xr:uid="{7E29D874-2F17-449E-A592-F68353A2C1FD}"/>
    <cellStyle name="Anteckning 24 6 6" xfId="32761" xr:uid="{70F72879-41FF-4317-979E-2C40A998706B}"/>
    <cellStyle name="Anteckning 24 6 7" xfId="35483" xr:uid="{E6881970-0623-4D54-8645-2B2EE5AB7599}"/>
    <cellStyle name="Anteckning 24 6 8" xfId="39208" xr:uid="{F1BCC194-FC6F-4330-9CB8-68D17D427988}"/>
    <cellStyle name="Anteckning 24 6_121231-130331" xfId="17630" xr:uid="{1EAAA666-7676-4DBE-AD15-892EC1DF3091}"/>
    <cellStyle name="Anteckning 24 7" xfId="17631" xr:uid="{407392DE-39B2-47A1-A57C-CA6CE29ACC88}"/>
    <cellStyle name="Anteckning 24 7 2" xfId="17632" xr:uid="{5307EA27-265C-4F50-AF82-F7DAC4C52805}"/>
    <cellStyle name="Anteckning 24 7 2 2" xfId="17633" xr:uid="{BD5811F8-E8A0-4B6C-AB17-2659CF0AEDD1}"/>
    <cellStyle name="Anteckning 24 7 2_121231-130331" xfId="17634" xr:uid="{6C61EEF5-2E7F-4947-9684-F69BFF1ADF83}"/>
    <cellStyle name="Anteckning 24 7 3" xfId="17635" xr:uid="{1B7E8A21-1A5B-413B-A7D8-0115DC2402FA}"/>
    <cellStyle name="Anteckning 24 7 4" xfId="32762" xr:uid="{A7AA2FCA-C4DD-4387-9B57-1224E76BDF57}"/>
    <cellStyle name="Anteckning 24 7_121231-130331" xfId="17636" xr:uid="{EDE84E39-F1F5-487A-A1F3-A54F5EC7C648}"/>
    <cellStyle name="Anteckning 24 8" xfId="17637" xr:uid="{7676307E-2B29-49E5-9204-BD33D67434C5}"/>
    <cellStyle name="Anteckning 24 8 2" xfId="17638" xr:uid="{CA5341F5-FF62-45EB-AE4C-B1E740A3F2A5}"/>
    <cellStyle name="Anteckning 24 8_121231-130331" xfId="17639" xr:uid="{937C1CE1-D982-4CBB-8FA1-7EAD60689BA6}"/>
    <cellStyle name="Anteckning 24 9" xfId="17640" xr:uid="{95826D22-8DDC-4BAE-A315-B6DF9B3C61DF}"/>
    <cellStyle name="Anteckning 24_121231-130331" xfId="17641" xr:uid="{936A9106-EC32-441A-8DEA-ED5D17C23A33}"/>
    <cellStyle name="Anteckning 25" xfId="17642" xr:uid="{5824C6DE-F7B4-4079-B659-41F028DFF5BE}"/>
    <cellStyle name="Anteckning 25 10" xfId="17643" xr:uid="{2B6341D6-B317-4E14-9B27-D4FE8F9B7CEE}"/>
    <cellStyle name="Anteckning 25 11" xfId="32763" xr:uid="{658735F7-BDC5-42BE-B477-629D67FE88E3}"/>
    <cellStyle name="Anteckning 25 12" xfId="35484" xr:uid="{7E8CE221-9A52-4CC3-B1B6-76BD627DD6AA}"/>
    <cellStyle name="Anteckning 25 2" xfId="17644" xr:uid="{F35BDBC1-7343-4715-95AA-A291A7AB79CB}"/>
    <cellStyle name="Anteckning 25 2 2" xfId="17645" xr:uid="{DEB71C03-9B61-4D95-B9C9-906898F384E9}"/>
    <cellStyle name="Anteckning 25 2 2 2" xfId="17646" xr:uid="{DF98BFD4-5C02-4807-803F-9DC582CC4140}"/>
    <cellStyle name="Anteckning 25 2 2 2 2" xfId="17647" xr:uid="{0AD13B83-9A08-4286-8D5C-F134AC61FB8D}"/>
    <cellStyle name="Anteckning 25 2 2 2 3" xfId="32764" xr:uid="{52CAE15E-330E-404E-BBC8-B25D57F6E1D4}"/>
    <cellStyle name="Anteckning 25 2 2 2_121231-130331" xfId="17648" xr:uid="{A50BE131-30D3-4A68-97A5-4A342B417857}"/>
    <cellStyle name="Anteckning 25 2 2 3" xfId="17649" xr:uid="{71687C3D-8C43-4AA1-8112-EC33EFE73641}"/>
    <cellStyle name="Anteckning 25 2 2 3 2" xfId="17650" xr:uid="{28822DF0-213E-420B-BDF6-8D866A34CF0F}"/>
    <cellStyle name="Anteckning 25 2 2 3_121231-130331" xfId="17651" xr:uid="{A97913E6-903E-461F-BED2-07DAA1FE9139}"/>
    <cellStyle name="Anteckning 25 2 2 4" xfId="17652" xr:uid="{6E4CB1C1-454C-4AA1-8776-A4DEA4290ED6}"/>
    <cellStyle name="Anteckning 25 2 2 5" xfId="17653" xr:uid="{B746FB3D-7B25-42BC-ACA4-93FF66AAAA8F}"/>
    <cellStyle name="Anteckning 25 2 2 6" xfId="32765" xr:uid="{E265AA53-F6D7-4452-96AD-2C35349906B3}"/>
    <cellStyle name="Anteckning 25 2 2 7" xfId="35486" xr:uid="{2970BA90-E2B5-4AA9-A4C1-ACE459D79C96}"/>
    <cellStyle name="Anteckning 25 2 2 8" xfId="39206" xr:uid="{47D7F0BC-4088-456E-A782-0B1F93A76712}"/>
    <cellStyle name="Anteckning 25 2 2_121231-130331" xfId="17654" xr:uid="{97AE0D00-3055-4533-9EBE-8D67EB3858C4}"/>
    <cellStyle name="Anteckning 25 2 3" xfId="17655" xr:uid="{89EB33D4-FA41-4A4D-8911-0143824F50E6}"/>
    <cellStyle name="Anteckning 25 2 3 2" xfId="17656" xr:uid="{763E6C68-63C4-49C2-8B4A-230BE9AB7FD2}"/>
    <cellStyle name="Anteckning 25 2 3 2 2" xfId="17657" xr:uid="{45CF1B2A-64B8-45CE-BD0E-79ED40969E1A}"/>
    <cellStyle name="Anteckning 25 2 3 2_121231-130331" xfId="17658" xr:uid="{089BE382-76F7-4D95-84EA-F0AEEF7D07D0}"/>
    <cellStyle name="Anteckning 25 2 3 3" xfId="17659" xr:uid="{257F1E55-E3CD-4EA6-8A63-BA203C02D2B0}"/>
    <cellStyle name="Anteckning 25 2 3 4" xfId="32766" xr:uid="{E0CC62ED-7270-4DAD-B421-40FBFEED5E13}"/>
    <cellStyle name="Anteckning 25 2 3_121231-130331" xfId="17660" xr:uid="{D89639B0-DA9B-4E54-92D7-C3557E79DB8E}"/>
    <cellStyle name="Anteckning 25 2 4" xfId="17661" xr:uid="{6817DE0C-FF06-4F06-A49D-50A9FD73559C}"/>
    <cellStyle name="Anteckning 25 2 4 2" xfId="17662" xr:uid="{8DC0FDC3-A91F-4A82-9CA4-5AB8AA492D0F}"/>
    <cellStyle name="Anteckning 25 2 4_121231-130331" xfId="17663" xr:uid="{9122336B-0305-4906-9BC3-C276384EB44A}"/>
    <cellStyle name="Anteckning 25 2 5" xfId="17664" xr:uid="{9CE980C2-1B22-4517-9C5B-96F636A7E665}"/>
    <cellStyle name="Anteckning 25 2 6" xfId="17665" xr:uid="{D16CE2A7-A1D3-419F-844E-579AF1A6EEC6}"/>
    <cellStyle name="Anteckning 25 2 7" xfId="32767" xr:uid="{B7795DBF-0A7C-4F7D-BBAE-1B4EA888DA66}"/>
    <cellStyle name="Anteckning 25 2 8" xfId="35485" xr:uid="{BD0ED8D8-919C-4BE6-8B65-8D7F6003DFA2}"/>
    <cellStyle name="Anteckning 25 2 9" xfId="39207" xr:uid="{3E6304D5-D56B-4DDB-9D2C-F63C4140F879}"/>
    <cellStyle name="Anteckning 25 2_121231-130331" xfId="17666" xr:uid="{3581ED20-3D29-4608-BC18-A5DF98308B17}"/>
    <cellStyle name="Anteckning 25 3" xfId="17667" xr:uid="{EC440E3C-F2BC-4594-BA72-0F7BCFDC80DF}"/>
    <cellStyle name="Anteckning 25 3 2" xfId="17668" xr:uid="{EC309D0D-E252-4912-B500-55B89EAC0FBA}"/>
    <cellStyle name="Anteckning 25 3 2 2" xfId="17669" xr:uid="{BA0B72A1-275A-4387-A560-1D2185EE5A1F}"/>
    <cellStyle name="Anteckning 25 3 2 2 2" xfId="17670" xr:uid="{83B8B69C-81FF-49F7-BD01-D389EEC72102}"/>
    <cellStyle name="Anteckning 25 3 2 2_121231-130331" xfId="17671" xr:uid="{DF4ED504-B358-4386-B07B-EFBD51030820}"/>
    <cellStyle name="Anteckning 25 3 2 3" xfId="17672" xr:uid="{D9652DF9-6F0F-491F-A038-DD718F03F9CE}"/>
    <cellStyle name="Anteckning 25 3 2 4" xfId="32768" xr:uid="{90D28694-1E88-406D-AA17-40C66547FC28}"/>
    <cellStyle name="Anteckning 25 3 2_121231-130331" xfId="17673" xr:uid="{587EA8BE-DDAE-4548-B93A-56E920BB8BE8}"/>
    <cellStyle name="Anteckning 25 3 3" xfId="17674" xr:uid="{5EE7E811-1622-4346-A4A3-2F420960BC83}"/>
    <cellStyle name="Anteckning 25 3 3 2" xfId="17675" xr:uid="{853487FA-C845-4D02-8928-FB1D75EFCFE3}"/>
    <cellStyle name="Anteckning 25 3 3_121231-130331" xfId="17676" xr:uid="{58949615-B807-476B-8502-D1E34EDF743D}"/>
    <cellStyle name="Anteckning 25 3 4" xfId="17677" xr:uid="{D63DB5A0-9C59-4100-8C19-D8151E539F95}"/>
    <cellStyle name="Anteckning 25 3 5" xfId="17678" xr:uid="{63444839-208D-460B-A0F6-03777EFCC1EA}"/>
    <cellStyle name="Anteckning 25 3 6" xfId="32769" xr:uid="{771B53C5-A00A-4B05-ABFD-9E7CFC13DDB9}"/>
    <cellStyle name="Anteckning 25 3 7" xfId="35487" xr:uid="{B51B4259-7084-4592-B01E-3F7950B0BFFF}"/>
    <cellStyle name="Anteckning 25 3 8" xfId="39205" xr:uid="{EB9A2C70-41B9-4C67-B9A9-097C25AFDF9B}"/>
    <cellStyle name="Anteckning 25 3_121231-130331" xfId="17679" xr:uid="{805993F9-639D-49C9-8C14-B55961E72C97}"/>
    <cellStyle name="Anteckning 25 4" xfId="17680" xr:uid="{6811D4D7-94E3-4508-A171-B88797EB74BC}"/>
    <cellStyle name="Anteckning 25 4 2" xfId="17681" xr:uid="{4596BA84-056E-44EA-A81B-EA8C1DFB2376}"/>
    <cellStyle name="Anteckning 25 4 2 2" xfId="17682" xr:uid="{47225C95-23AA-43E4-8C0A-9C4308F13E98}"/>
    <cellStyle name="Anteckning 25 4 2 2 2" xfId="17683" xr:uid="{D14B73B3-5BE7-475C-9727-9025B32DC39D}"/>
    <cellStyle name="Anteckning 25 4 2 2_121231-130331" xfId="17684" xr:uid="{15C24546-F38C-4F69-9A9D-F6405C15567B}"/>
    <cellStyle name="Anteckning 25 4 2 3" xfId="17685" xr:uid="{F8E33B3A-C1E7-4322-BB8C-737528986989}"/>
    <cellStyle name="Anteckning 25 4 2 4" xfId="32770" xr:uid="{17C94D9E-063F-471B-B9CB-7EC74DA9A47B}"/>
    <cellStyle name="Anteckning 25 4 2_121231-130331" xfId="17686" xr:uid="{FA7D2C8F-A095-4461-A4BF-8157DA49513A}"/>
    <cellStyle name="Anteckning 25 4 3" xfId="17687" xr:uid="{725FCEA0-47DD-46F0-926C-9ED17DDCC85D}"/>
    <cellStyle name="Anteckning 25 4 3 2" xfId="17688" xr:uid="{6453AE8E-15C1-400C-960D-12805ECFB98D}"/>
    <cellStyle name="Anteckning 25 4 3_121231-130331" xfId="17689" xr:uid="{0B0BC4F0-EF91-4FCC-8BCD-383C5E770E53}"/>
    <cellStyle name="Anteckning 25 4 4" xfId="17690" xr:uid="{A635B397-AC5C-4D79-BA99-E35EA007D54C}"/>
    <cellStyle name="Anteckning 25 4 5" xfId="17691" xr:uid="{C222E442-29BC-4DFB-A47C-1FBF4E22B6B5}"/>
    <cellStyle name="Anteckning 25 4 6" xfId="32771" xr:uid="{F503BD4F-52B4-4530-8E17-91D0CA47BA5A}"/>
    <cellStyle name="Anteckning 25 4 7" xfId="35488" xr:uid="{23804A5A-0DAA-44B9-9A18-6E1E20A9CFC9}"/>
    <cellStyle name="Anteckning 25 4 8" xfId="39204" xr:uid="{EAE1BEB2-24E1-44CD-A579-72DEAC34835E}"/>
    <cellStyle name="Anteckning 25 4_121231-130331" xfId="17692" xr:uid="{05952D41-AAC2-4733-813F-2BAFDEFD9854}"/>
    <cellStyle name="Anteckning 25 5" xfId="17693" xr:uid="{C1ED232B-5287-407E-BA9E-C713084DF7A4}"/>
    <cellStyle name="Anteckning 25 5 2" xfId="17694" xr:uid="{15EBB557-64A9-43DD-836F-DFFE2ABBE904}"/>
    <cellStyle name="Anteckning 25 5 2 2" xfId="17695" xr:uid="{329B32C9-472D-4339-90B7-5CC56D866C2C}"/>
    <cellStyle name="Anteckning 25 5 2 2 2" xfId="17696" xr:uid="{B22BA094-5154-48DB-A821-6DCA95CA6320}"/>
    <cellStyle name="Anteckning 25 5 2 2_121231-130331" xfId="17697" xr:uid="{1F529C2B-5B2D-4A8B-B61C-8214B1BE07FC}"/>
    <cellStyle name="Anteckning 25 5 2 3" xfId="17698" xr:uid="{BC11B9B8-A76B-4EB8-B4CB-31314177B485}"/>
    <cellStyle name="Anteckning 25 5 2 4" xfId="32772" xr:uid="{4D3C4E38-C12B-4059-B8E9-4B5B4DADFCE5}"/>
    <cellStyle name="Anteckning 25 5 2_121231-130331" xfId="17699" xr:uid="{A10722C8-41A4-4931-9EFA-7254469AD4FA}"/>
    <cellStyle name="Anteckning 25 5 3" xfId="17700" xr:uid="{F728F70A-F3DC-453D-BAB0-C828311DAD13}"/>
    <cellStyle name="Anteckning 25 5 3 2" xfId="17701" xr:uid="{C8B9CAED-0648-480D-A61D-8AC4346AE1BE}"/>
    <cellStyle name="Anteckning 25 5 3_121231-130331" xfId="17702" xr:uid="{5302BA9E-36DA-49B9-8F8E-9781237CE084}"/>
    <cellStyle name="Anteckning 25 5 4" xfId="17703" xr:uid="{82ECC33E-DCFE-4020-9A4B-B4600D5DF12E}"/>
    <cellStyle name="Anteckning 25 5 5" xfId="17704" xr:uid="{3477CBF8-9370-4F6C-BF92-765BDCF88677}"/>
    <cellStyle name="Anteckning 25 5 6" xfId="32773" xr:uid="{59270AA0-07FD-4FCC-935B-0CDFAE022E14}"/>
    <cellStyle name="Anteckning 25 5 7" xfId="35489" xr:uid="{CFB318A2-712B-4942-BD74-4E953EC09E0F}"/>
    <cellStyle name="Anteckning 25 5 8" xfId="39203" xr:uid="{548B8304-B35F-4057-B1FC-EB9342E6D5DF}"/>
    <cellStyle name="Anteckning 25 5_121231-130331" xfId="17705" xr:uid="{F61329A7-D947-4EBF-89B5-43FBA1D8AB7B}"/>
    <cellStyle name="Anteckning 25 6" xfId="17706" xr:uid="{74D9BAA7-4018-4BC2-8433-FA5526862DE0}"/>
    <cellStyle name="Anteckning 25 6 2" xfId="17707" xr:uid="{10CDB400-140C-4A3D-97E8-991C8A91550F}"/>
    <cellStyle name="Anteckning 25 6 2 2" xfId="17708" xr:uid="{171077BE-6AAC-4B1F-8685-4693929DED8C}"/>
    <cellStyle name="Anteckning 25 6 2 3" xfId="32774" xr:uid="{2DA51AAC-FDCE-42EB-B108-8A09B32F8BCD}"/>
    <cellStyle name="Anteckning 25 6 2_121231-130331" xfId="17709" xr:uid="{1B11763A-7F21-456B-A600-CD173BF6794A}"/>
    <cellStyle name="Anteckning 25 6 3" xfId="17710" xr:uid="{8709F57C-107D-4D70-9B9D-F63A4D16B264}"/>
    <cellStyle name="Anteckning 25 6 3 2" xfId="17711" xr:uid="{E7D05319-805A-4451-B5DB-5605DF7395DA}"/>
    <cellStyle name="Anteckning 25 6 3_121231-130331" xfId="17712" xr:uid="{4D88ED79-A958-4F9A-96C8-5BDCB29BB1AF}"/>
    <cellStyle name="Anteckning 25 6 4" xfId="17713" xr:uid="{8512288C-E560-4E30-A6DE-D9F34211CF93}"/>
    <cellStyle name="Anteckning 25 6 5" xfId="17714" xr:uid="{E106307A-D1C1-43B9-829A-91C001899324}"/>
    <cellStyle name="Anteckning 25 6 6" xfId="32775" xr:uid="{AD4F756C-2E31-4BD4-A259-2567CA76FCE1}"/>
    <cellStyle name="Anteckning 25 6 7" xfId="35490" xr:uid="{10722FFB-A22C-4A26-850C-3A1DE9887E4A}"/>
    <cellStyle name="Anteckning 25 6 8" xfId="39202" xr:uid="{0FBCBBA9-15EF-4011-BA3F-A471E743EF4B}"/>
    <cellStyle name="Anteckning 25 6_121231-130331" xfId="17715" xr:uid="{AFF36D99-BB2E-49FA-BED7-02E6B8E4B37F}"/>
    <cellStyle name="Anteckning 25 7" xfId="17716" xr:uid="{C855363E-F29E-4C99-BE0F-03DBA5AFA604}"/>
    <cellStyle name="Anteckning 25 7 2" xfId="17717" xr:uid="{AE581852-5873-49FC-86D8-239696821B66}"/>
    <cellStyle name="Anteckning 25 7 2 2" xfId="17718" xr:uid="{0FBC3761-A35B-4EFA-8AAF-F546CFECC8F4}"/>
    <cellStyle name="Anteckning 25 7 2_121231-130331" xfId="17719" xr:uid="{863AD162-FAE8-473B-9186-1ADAB33B7D52}"/>
    <cellStyle name="Anteckning 25 7 3" xfId="17720" xr:uid="{AAA02422-FA82-45A2-B8BC-24F1F7E2CDF7}"/>
    <cellStyle name="Anteckning 25 7 4" xfId="32776" xr:uid="{42896D22-5AFB-4FE6-B687-541AF506C225}"/>
    <cellStyle name="Anteckning 25 7_121231-130331" xfId="17721" xr:uid="{62C0BBA1-8992-43C1-9263-EE36605CAB0B}"/>
    <cellStyle name="Anteckning 25 8" xfId="17722" xr:uid="{4833D8A9-FDE8-434C-80F8-DFC31A490FD4}"/>
    <cellStyle name="Anteckning 25 8 2" xfId="17723" xr:uid="{E006BF23-059F-4962-8894-7DBBCAC4EDB0}"/>
    <cellStyle name="Anteckning 25 8_121231-130331" xfId="17724" xr:uid="{313DDE99-7216-4D0F-B77D-FF0EA2AAC6C4}"/>
    <cellStyle name="Anteckning 25 9" xfId="17725" xr:uid="{FC52A732-BF50-4D33-88B1-474F7101A751}"/>
    <cellStyle name="Anteckning 25_121231-130331" xfId="17726" xr:uid="{6A022707-54FA-438A-A40C-E2CD01B00F95}"/>
    <cellStyle name="Anteckning 26" xfId="17727" xr:uid="{6EDCDBD2-82DD-4DAE-AFAD-E08A713D561E}"/>
    <cellStyle name="Anteckning 26 10" xfId="17728" xr:uid="{1D1708F6-CF43-4525-93A9-195E1DEBE9B2}"/>
    <cellStyle name="Anteckning 26 11" xfId="32777" xr:uid="{F1C955C4-A82A-488D-BDDA-1A89924993DE}"/>
    <cellStyle name="Anteckning 26 12" xfId="35491" xr:uid="{4378B9FE-7503-4ACB-832F-FFF1D144C9E9}"/>
    <cellStyle name="Anteckning 26 2" xfId="17729" xr:uid="{A6C2F8CF-5E0F-48D5-A66A-5C1F1ADD34E8}"/>
    <cellStyle name="Anteckning 26 2 2" xfId="17730" xr:uid="{568D6268-BB04-44AE-BB5A-D1B02FC7AEC0}"/>
    <cellStyle name="Anteckning 26 2 2 2" xfId="17731" xr:uid="{34208406-C162-48B9-84EE-3D75D192BD23}"/>
    <cellStyle name="Anteckning 26 2 2 2 2" xfId="17732" xr:uid="{849FE995-8AF3-4C62-A639-B7FB1628A2C7}"/>
    <cellStyle name="Anteckning 26 2 2 2 3" xfId="32778" xr:uid="{BBE6A842-1729-43D5-9B3D-CEE8129CE987}"/>
    <cellStyle name="Anteckning 26 2 2 2_121231-130331" xfId="17733" xr:uid="{573A1DA0-02F2-4484-B70B-C68CC26F73D6}"/>
    <cellStyle name="Anteckning 26 2 2 3" xfId="17734" xr:uid="{92B5D546-7A46-43BE-AE18-D2DD2B2BFC48}"/>
    <cellStyle name="Anteckning 26 2 2 3 2" xfId="17735" xr:uid="{8569DB6D-E480-4A84-9E20-B1B345052A2A}"/>
    <cellStyle name="Anteckning 26 2 2 3_121231-130331" xfId="17736" xr:uid="{9AE1B618-9B6A-4E3C-880E-B336256F7842}"/>
    <cellStyle name="Anteckning 26 2 2 4" xfId="17737" xr:uid="{7062C222-46A7-4A52-8B5B-E42AC8CC3EC3}"/>
    <cellStyle name="Anteckning 26 2 2 5" xfId="17738" xr:uid="{CF4CAD1F-3AEE-4F31-B4ED-A47A08049995}"/>
    <cellStyle name="Anteckning 26 2 2 6" xfId="32779" xr:uid="{A74E4E6D-0B10-4AB3-84EA-56DECDCA5E8A}"/>
    <cellStyle name="Anteckning 26 2 2 7" xfId="35493" xr:uid="{20D7B9E5-313D-4174-B2F4-3D97152B5550}"/>
    <cellStyle name="Anteckning 26 2 2 8" xfId="39200" xr:uid="{D30432DA-24E7-4DAE-9C98-5E7FD13EE7CE}"/>
    <cellStyle name="Anteckning 26 2 2_121231-130331" xfId="17739" xr:uid="{288F32AC-4038-4020-979E-90A210F43261}"/>
    <cellStyle name="Anteckning 26 2 3" xfId="17740" xr:uid="{E0115160-CC1D-42EB-87D6-77AE39BCE540}"/>
    <cellStyle name="Anteckning 26 2 3 2" xfId="17741" xr:uid="{8CA270D2-EB1F-400E-A951-438D06ADD2BE}"/>
    <cellStyle name="Anteckning 26 2 3 2 2" xfId="17742" xr:uid="{F719D784-EF1E-4B90-B020-9D3C2C899CCD}"/>
    <cellStyle name="Anteckning 26 2 3 2_121231-130331" xfId="17743" xr:uid="{B67DB4A3-931E-4F48-B616-E349400E7A2E}"/>
    <cellStyle name="Anteckning 26 2 3 3" xfId="17744" xr:uid="{E7857986-01AA-4AB2-B602-C27416FBBA50}"/>
    <cellStyle name="Anteckning 26 2 3 4" xfId="32780" xr:uid="{3F45F20D-ABBE-4AFA-AD23-50D72A0FA980}"/>
    <cellStyle name="Anteckning 26 2 3_121231-130331" xfId="17745" xr:uid="{7EA85D25-ED18-41EF-85C0-0ABFB57E4E79}"/>
    <cellStyle name="Anteckning 26 2 4" xfId="17746" xr:uid="{6B700377-15D6-4098-88DB-AD4E41E9E252}"/>
    <cellStyle name="Anteckning 26 2 4 2" xfId="17747" xr:uid="{2469664F-832B-4045-93D1-7EED71DCFEB5}"/>
    <cellStyle name="Anteckning 26 2 4_121231-130331" xfId="17748" xr:uid="{B1D5AE80-ABA4-4B8B-9905-68744A318E07}"/>
    <cellStyle name="Anteckning 26 2 5" xfId="17749" xr:uid="{6F20FDA1-8A3D-4B3A-A15F-B1C8F8FE29F4}"/>
    <cellStyle name="Anteckning 26 2 6" xfId="17750" xr:uid="{5572B4CD-8207-460E-AFD6-B8A8C8A72CAB}"/>
    <cellStyle name="Anteckning 26 2 7" xfId="32781" xr:uid="{D24F6030-2DE8-4EE5-B8DE-A4F8C956FA48}"/>
    <cellStyle name="Anteckning 26 2 8" xfId="35492" xr:uid="{3E2E1324-BF5F-40D3-B22D-88A895AB4860}"/>
    <cellStyle name="Anteckning 26 2 9" xfId="39201" xr:uid="{D3C30D5F-53F5-4112-8C92-22D2BB150278}"/>
    <cellStyle name="Anteckning 26 2_121231-130331" xfId="17751" xr:uid="{1EEAF30A-A58B-405D-8615-12A8BA4F433B}"/>
    <cellStyle name="Anteckning 26 3" xfId="17752" xr:uid="{9F6F4A78-D9BD-45D0-A006-C200357763F0}"/>
    <cellStyle name="Anteckning 26 3 2" xfId="17753" xr:uid="{B329E28F-2C2D-4F93-8892-2862F8BBB3EE}"/>
    <cellStyle name="Anteckning 26 3 2 2" xfId="17754" xr:uid="{C380E7D0-164B-4582-ACC1-E156A2BF701F}"/>
    <cellStyle name="Anteckning 26 3 2 2 2" xfId="17755" xr:uid="{867AF074-E6D8-4A76-9108-1D7E033E1824}"/>
    <cellStyle name="Anteckning 26 3 2 2_121231-130331" xfId="17756" xr:uid="{022AC7E9-B7FA-471D-BDBF-EBCB0D42DE7E}"/>
    <cellStyle name="Anteckning 26 3 2 3" xfId="17757" xr:uid="{EF510B0E-BF8C-466D-9455-C5816A0AEDDB}"/>
    <cellStyle name="Anteckning 26 3 2 4" xfId="32782" xr:uid="{D9D8EB48-6CCA-48D9-A4BB-BF5943B26724}"/>
    <cellStyle name="Anteckning 26 3 2_121231-130331" xfId="17758" xr:uid="{43244A8A-6E02-4F5E-AC4D-1B94D94D7FA7}"/>
    <cellStyle name="Anteckning 26 3 3" xfId="17759" xr:uid="{E9247F91-C91D-4C87-90B5-9AD1EA70C06B}"/>
    <cellStyle name="Anteckning 26 3 3 2" xfId="17760" xr:uid="{402E6CD2-DF18-4E64-AB31-F837F57CC347}"/>
    <cellStyle name="Anteckning 26 3 3_121231-130331" xfId="17761" xr:uid="{2B3BFC34-0084-4E02-808B-2E4BF9D3BFB7}"/>
    <cellStyle name="Anteckning 26 3 4" xfId="17762" xr:uid="{1FF30D79-C441-4537-A840-D027728BBDE9}"/>
    <cellStyle name="Anteckning 26 3 5" xfId="17763" xr:uid="{74645390-2C8E-4302-A5BD-6A6BA659829B}"/>
    <cellStyle name="Anteckning 26 3 6" xfId="32783" xr:uid="{65316D36-7E80-45A2-AD9C-53BC886E247E}"/>
    <cellStyle name="Anteckning 26 3 7" xfId="35494" xr:uid="{6E750F2D-98A9-45BB-850D-CECC77A86453}"/>
    <cellStyle name="Anteckning 26 3 8" xfId="39199" xr:uid="{DA576008-0A89-4A11-9B75-35A29B75BE2B}"/>
    <cellStyle name="Anteckning 26 3_121231-130331" xfId="17764" xr:uid="{588711FB-92A8-4D83-8417-FBA7B1AD13E7}"/>
    <cellStyle name="Anteckning 26 4" xfId="17765" xr:uid="{3E0F062F-33E6-4FA5-BA3A-5940947517EB}"/>
    <cellStyle name="Anteckning 26 4 2" xfId="17766" xr:uid="{214D5E8D-2472-4DC1-B84E-BAB0D8218359}"/>
    <cellStyle name="Anteckning 26 4 2 2" xfId="17767" xr:uid="{640A9BEE-E1A4-4AAD-8544-B423B5477CE7}"/>
    <cellStyle name="Anteckning 26 4 2 2 2" xfId="17768" xr:uid="{4A0AFA36-F97A-4DA0-B1CC-0BC88670538F}"/>
    <cellStyle name="Anteckning 26 4 2 2_121231-130331" xfId="17769" xr:uid="{C30B3AAD-FBD6-44A5-97A0-885A73163690}"/>
    <cellStyle name="Anteckning 26 4 2 3" xfId="17770" xr:uid="{EE224CD5-848F-4406-9897-DBF4AF91718C}"/>
    <cellStyle name="Anteckning 26 4 2 4" xfId="32784" xr:uid="{A85D71B2-223D-4858-B76F-0E7DB91F60D8}"/>
    <cellStyle name="Anteckning 26 4 2_121231-130331" xfId="17771" xr:uid="{DD762D50-8EB4-4CE4-97B3-4874A85FB380}"/>
    <cellStyle name="Anteckning 26 4 3" xfId="17772" xr:uid="{26151023-4F45-4A96-A17E-58AD22CF4FCD}"/>
    <cellStyle name="Anteckning 26 4 3 2" xfId="17773" xr:uid="{7ABEF548-B882-4981-B7E9-CA8C97377D1C}"/>
    <cellStyle name="Anteckning 26 4 3_121231-130331" xfId="17774" xr:uid="{5FD73B53-CF81-4187-BB16-04B68D07589F}"/>
    <cellStyle name="Anteckning 26 4 4" xfId="17775" xr:uid="{9F039D32-E7D3-460C-B4B4-A91328D84F9B}"/>
    <cellStyle name="Anteckning 26 4 5" xfId="17776" xr:uid="{C5B08DFA-BE3B-4F22-8DEE-84D35670C874}"/>
    <cellStyle name="Anteckning 26 4 6" xfId="32785" xr:uid="{8142A7EA-ACBD-455F-9B4A-DC7848209EB6}"/>
    <cellStyle name="Anteckning 26 4 7" xfId="35495" xr:uid="{5D376D47-5FA6-47E8-B243-86160F2E1768}"/>
    <cellStyle name="Anteckning 26 4 8" xfId="39198" xr:uid="{CB0063A6-67DE-41D0-B5EA-BD04124A123B}"/>
    <cellStyle name="Anteckning 26 4_121231-130331" xfId="17777" xr:uid="{77232DB4-8EC2-4C93-A970-AA402FA55FA9}"/>
    <cellStyle name="Anteckning 26 5" xfId="17778" xr:uid="{7501C6C5-3B4C-476C-ADCC-688ABCA3BA6A}"/>
    <cellStyle name="Anteckning 26 5 2" xfId="17779" xr:uid="{4E488921-8A1D-4040-B2D4-96D62B7C52EE}"/>
    <cellStyle name="Anteckning 26 5 2 2" xfId="17780" xr:uid="{1D6A299A-082B-4F3D-A326-E468F9D319B1}"/>
    <cellStyle name="Anteckning 26 5 2 2 2" xfId="17781" xr:uid="{C2B2568F-3C87-4994-9D20-CE080AA9936D}"/>
    <cellStyle name="Anteckning 26 5 2 2_121231-130331" xfId="17782" xr:uid="{EC731B5E-ED66-4DD1-A7CA-3EF7788E86B7}"/>
    <cellStyle name="Anteckning 26 5 2 3" xfId="17783" xr:uid="{A9F6A3FE-6863-476C-B5A6-C4764AFA6D76}"/>
    <cellStyle name="Anteckning 26 5 2 4" xfId="32786" xr:uid="{1B362677-0114-4DD9-B4C1-76E3C6BA899D}"/>
    <cellStyle name="Anteckning 26 5 2_121231-130331" xfId="17784" xr:uid="{12D81BE9-02C0-4AFB-A0DC-C6C8701107CC}"/>
    <cellStyle name="Anteckning 26 5 3" xfId="17785" xr:uid="{0F2F6A25-0BAC-4AB0-A640-EF35A41DB3D8}"/>
    <cellStyle name="Anteckning 26 5 3 2" xfId="17786" xr:uid="{A0526B2A-89BB-4C66-8401-63FE02C8DFF5}"/>
    <cellStyle name="Anteckning 26 5 3_121231-130331" xfId="17787" xr:uid="{3D85C5B6-3B9D-4627-BAEE-64E45A48AFFC}"/>
    <cellStyle name="Anteckning 26 5 4" xfId="17788" xr:uid="{E8079B2A-19FD-48E0-9B1C-AF5F57D2491B}"/>
    <cellStyle name="Anteckning 26 5 5" xfId="17789" xr:uid="{6F6B3524-63F6-4A79-B850-1CC7548BF010}"/>
    <cellStyle name="Anteckning 26 5 6" xfId="32787" xr:uid="{13443DA0-88F3-45ED-B620-0C1C95526F18}"/>
    <cellStyle name="Anteckning 26 5 7" xfId="35496" xr:uid="{F135C618-DCDE-4E64-9556-FC98766D1132}"/>
    <cellStyle name="Anteckning 26 5 8" xfId="39197" xr:uid="{6E6D3FC3-54B2-4555-AB89-65E7A95A922C}"/>
    <cellStyle name="Anteckning 26 5_121231-130331" xfId="17790" xr:uid="{B87A1D52-818C-4843-8282-0415FCBEDDC9}"/>
    <cellStyle name="Anteckning 26 6" xfId="17791" xr:uid="{5BB06A5C-5FAA-4ED4-B0C2-ED2F0BAF061C}"/>
    <cellStyle name="Anteckning 26 6 2" xfId="17792" xr:uid="{D9E1213C-E767-4E58-88EE-2CFFD5A8E179}"/>
    <cellStyle name="Anteckning 26 6 2 2" xfId="17793" xr:uid="{2C90D842-0D06-4B4F-AF83-F68624B11207}"/>
    <cellStyle name="Anteckning 26 6 2 3" xfId="32788" xr:uid="{1E552799-AF47-4D08-B161-4007442F3F4A}"/>
    <cellStyle name="Anteckning 26 6 2_121231-130331" xfId="17794" xr:uid="{0F056269-0A84-4CE7-8567-F49D8DB539B5}"/>
    <cellStyle name="Anteckning 26 6 3" xfId="17795" xr:uid="{833DF8B1-C95A-41AC-BDD1-E59A14F0CE04}"/>
    <cellStyle name="Anteckning 26 6 3 2" xfId="17796" xr:uid="{F8CBC2A8-5F3D-491A-80F2-37F6A087EDE7}"/>
    <cellStyle name="Anteckning 26 6 3_121231-130331" xfId="17797" xr:uid="{5128C1FE-FBA4-4561-8D62-26BEAEB4A176}"/>
    <cellStyle name="Anteckning 26 6 4" xfId="17798" xr:uid="{099CA982-C19E-49D5-AB87-540D33F7B7CE}"/>
    <cellStyle name="Anteckning 26 6 5" xfId="17799" xr:uid="{880B905D-55BD-4568-A5F8-B2FF3C3B07C3}"/>
    <cellStyle name="Anteckning 26 6 6" xfId="32789" xr:uid="{4EB254C4-3DD2-43C4-9F97-1170814A90C3}"/>
    <cellStyle name="Anteckning 26 6 7" xfId="35497" xr:uid="{93D51A27-2F8B-48EB-B95F-D1718EA2F411}"/>
    <cellStyle name="Anteckning 26 6 8" xfId="39196" xr:uid="{34BB814D-E075-4E33-B5B5-69824FDCDA04}"/>
    <cellStyle name="Anteckning 26 6_121231-130331" xfId="17800" xr:uid="{4C288C60-4D3F-492D-ABF5-A50127C8D8E9}"/>
    <cellStyle name="Anteckning 26 7" xfId="17801" xr:uid="{C04B08F3-AA13-4DDD-BFDD-6E9DDEB6563A}"/>
    <cellStyle name="Anteckning 26 7 2" xfId="17802" xr:uid="{A6853652-9751-43D1-8F6C-BA9905C4F2EC}"/>
    <cellStyle name="Anteckning 26 7 2 2" xfId="17803" xr:uid="{52165824-1E99-4AE7-8913-DE11F41468E2}"/>
    <cellStyle name="Anteckning 26 7 2_121231-130331" xfId="17804" xr:uid="{B25937F8-1365-43DF-B2E8-9E9E449BDCF0}"/>
    <cellStyle name="Anteckning 26 7 3" xfId="17805" xr:uid="{CFB19348-F433-40FB-9273-2B89F913A029}"/>
    <cellStyle name="Anteckning 26 7 4" xfId="32790" xr:uid="{434CC15B-65EE-418E-9717-B3B7AEDC3F69}"/>
    <cellStyle name="Anteckning 26 7_121231-130331" xfId="17806" xr:uid="{87EC3BB2-C1AF-463A-A3BB-19D2C2124D3B}"/>
    <cellStyle name="Anteckning 26 8" xfId="17807" xr:uid="{D634504A-F4AC-49F1-8BEE-44C33214249F}"/>
    <cellStyle name="Anteckning 26 8 2" xfId="17808" xr:uid="{82BB6307-3234-498B-8E43-7178ACFFB0E3}"/>
    <cellStyle name="Anteckning 26 8_121231-130331" xfId="17809" xr:uid="{C13F1B67-E017-4BD2-A596-5C38AB16F494}"/>
    <cellStyle name="Anteckning 26 9" xfId="17810" xr:uid="{94313D86-3104-4242-84D8-B8065303187A}"/>
    <cellStyle name="Anteckning 26_121231-130331" xfId="17811" xr:uid="{2BC8417F-902C-477F-AF67-6FC8475C3D61}"/>
    <cellStyle name="Anteckning 27" xfId="17812" xr:uid="{51442FB6-78F4-41AC-9831-E396C168A1DD}"/>
    <cellStyle name="Anteckning 27 10" xfId="17813" xr:uid="{55313C02-900D-488C-8987-D7A3075F1EBD}"/>
    <cellStyle name="Anteckning 27 11" xfId="32791" xr:uid="{2F4ED467-D0ED-4DC7-B964-993282D8049F}"/>
    <cellStyle name="Anteckning 27 12" xfId="35498" xr:uid="{2B437529-C823-4CFA-8532-7ABBE1345967}"/>
    <cellStyle name="Anteckning 27 2" xfId="17814" xr:uid="{DD9CD085-5306-4388-89DF-856765CB8474}"/>
    <cellStyle name="Anteckning 27 2 2" xfId="17815" xr:uid="{C55090E9-1DF6-4A50-A4BB-FF6E965F17C8}"/>
    <cellStyle name="Anteckning 27 2 2 2" xfId="17816" xr:uid="{D721D572-3900-4CC3-AD22-903CC5EFC0BB}"/>
    <cellStyle name="Anteckning 27 2 2 2 2" xfId="17817" xr:uid="{8854EB84-D85C-455B-B860-9FB238AA41D7}"/>
    <cellStyle name="Anteckning 27 2 2 2 3" xfId="32792" xr:uid="{404B7E1A-514C-45EE-A939-EAA7E4146990}"/>
    <cellStyle name="Anteckning 27 2 2 2_121231-130331" xfId="17818" xr:uid="{22B10DA2-7C4E-40B9-ADF7-0AE6794FBF34}"/>
    <cellStyle name="Anteckning 27 2 2 3" xfId="17819" xr:uid="{95768E06-A051-4A9C-849D-422A0AF8E189}"/>
    <cellStyle name="Anteckning 27 2 2 3 2" xfId="17820" xr:uid="{9DEFB599-B57D-488E-A049-7142BC20F6C8}"/>
    <cellStyle name="Anteckning 27 2 2 3_121231-130331" xfId="17821" xr:uid="{3886554B-A6F7-4F1D-97E7-D84579738C9F}"/>
    <cellStyle name="Anteckning 27 2 2 4" xfId="17822" xr:uid="{A9E0E4B6-5168-4CB6-AF0A-1443F738D255}"/>
    <cellStyle name="Anteckning 27 2 2 5" xfId="17823" xr:uid="{23FFF1D1-F11A-41F5-ABB3-F8B2747825B7}"/>
    <cellStyle name="Anteckning 27 2 2 6" xfId="32793" xr:uid="{5549F105-FA31-4CB1-87F7-55EC15C1E9AE}"/>
    <cellStyle name="Anteckning 27 2 2 7" xfId="35500" xr:uid="{837AD754-E50E-43F5-9FD5-4BA4F2D2875D}"/>
    <cellStyle name="Anteckning 27 2 2 8" xfId="39194" xr:uid="{3F5506AD-42EF-40A6-A8A5-4EA4142A2D73}"/>
    <cellStyle name="Anteckning 27 2 2_121231-130331" xfId="17824" xr:uid="{9F8750DE-CD49-412C-AE7E-4AB45EC2927D}"/>
    <cellStyle name="Anteckning 27 2 3" xfId="17825" xr:uid="{6274B7AF-DCB1-4B67-B27F-256F3199DBB5}"/>
    <cellStyle name="Anteckning 27 2 3 2" xfId="17826" xr:uid="{FECA962E-C831-4DE6-A379-04D9ADF2E773}"/>
    <cellStyle name="Anteckning 27 2 3 2 2" xfId="17827" xr:uid="{30DC8066-59C6-4CC1-9B94-0D2907BFE737}"/>
    <cellStyle name="Anteckning 27 2 3 2_121231-130331" xfId="17828" xr:uid="{2DF53E9F-22DE-4319-987E-C8B8DAB2869D}"/>
    <cellStyle name="Anteckning 27 2 3 3" xfId="17829" xr:uid="{1338F46E-B1B6-4319-A653-1F293BCF77B5}"/>
    <cellStyle name="Anteckning 27 2 3 4" xfId="32794" xr:uid="{D77F2754-85FF-40AD-8C41-B73D8D421D20}"/>
    <cellStyle name="Anteckning 27 2 3_121231-130331" xfId="17830" xr:uid="{9F37A162-EC15-4ADA-A896-12FAB1BCD26E}"/>
    <cellStyle name="Anteckning 27 2 4" xfId="17831" xr:uid="{A8790F6B-A862-40CD-BC3D-E9A8D2802857}"/>
    <cellStyle name="Anteckning 27 2 4 2" xfId="17832" xr:uid="{4DC1C164-7CFC-40CA-BCAD-EBD6F71A83B6}"/>
    <cellStyle name="Anteckning 27 2 4_121231-130331" xfId="17833" xr:uid="{35E5AA55-E8DD-4BBB-8AB2-29339BE8C934}"/>
    <cellStyle name="Anteckning 27 2 5" xfId="17834" xr:uid="{6D5C8F3A-E5D6-469B-A803-9FFCF8DF7175}"/>
    <cellStyle name="Anteckning 27 2 6" xfId="17835" xr:uid="{D19B7CE1-F239-45BA-9E63-A3370CFABC7C}"/>
    <cellStyle name="Anteckning 27 2 7" xfId="32795" xr:uid="{65B14C11-C7D1-40E3-8D6B-FA86C8D013D6}"/>
    <cellStyle name="Anteckning 27 2 8" xfId="35499" xr:uid="{5D1BB462-3A58-4D81-9731-016E8735DE63}"/>
    <cellStyle name="Anteckning 27 2 9" xfId="39195" xr:uid="{853CA4EF-D393-4EA5-8867-C3726230C7AA}"/>
    <cellStyle name="Anteckning 27 2_121231-130331" xfId="17836" xr:uid="{C9AB1AD5-9103-4BD1-A2B3-7D187C8874AE}"/>
    <cellStyle name="Anteckning 27 3" xfId="17837" xr:uid="{EA02BF07-E092-4DC1-94EB-FEDA9B2E0ACD}"/>
    <cellStyle name="Anteckning 27 3 2" xfId="17838" xr:uid="{1878BB3B-C04E-442A-89F0-F622CCBA364D}"/>
    <cellStyle name="Anteckning 27 3 2 2" xfId="17839" xr:uid="{2EF9811E-1DF1-4068-BD01-6B8548FD5905}"/>
    <cellStyle name="Anteckning 27 3 2 2 2" xfId="17840" xr:uid="{AAADA3B7-CCB5-471D-B4C9-6C3CDDFD74D8}"/>
    <cellStyle name="Anteckning 27 3 2 2_121231-130331" xfId="17841" xr:uid="{85309971-0E01-441A-A95A-804711F916BC}"/>
    <cellStyle name="Anteckning 27 3 2 3" xfId="17842" xr:uid="{A2FB203C-804F-4A4C-ACB0-D440AD1AC712}"/>
    <cellStyle name="Anteckning 27 3 2 4" xfId="32796" xr:uid="{EFAAA469-9CE5-4CFF-9EAE-ACFE1D658F45}"/>
    <cellStyle name="Anteckning 27 3 2_121231-130331" xfId="17843" xr:uid="{D320B991-F52E-49F4-9AFE-E05CA9CB1447}"/>
    <cellStyle name="Anteckning 27 3 3" xfId="17844" xr:uid="{DF1F68A9-CD39-4516-8AC5-6ADD218021DE}"/>
    <cellStyle name="Anteckning 27 3 3 2" xfId="17845" xr:uid="{EDB65CEE-B217-4CBD-B7A2-07E320F30CA0}"/>
    <cellStyle name="Anteckning 27 3 3_121231-130331" xfId="17846" xr:uid="{66A5DCAE-7419-4F51-AC2D-1D4A08C66038}"/>
    <cellStyle name="Anteckning 27 3 4" xfId="17847" xr:uid="{D6236D4E-A1E5-4F58-87A4-FFB37235D9BE}"/>
    <cellStyle name="Anteckning 27 3 5" xfId="17848" xr:uid="{3F938A58-57B8-43B4-A489-93A7D98588E9}"/>
    <cellStyle name="Anteckning 27 3 6" xfId="32797" xr:uid="{B4031C9F-A9B5-487A-8EED-34E6D600A69A}"/>
    <cellStyle name="Anteckning 27 3 7" xfId="35501" xr:uid="{547EDC1F-A28D-4FB1-9515-62D16574B1BA}"/>
    <cellStyle name="Anteckning 27 3 8" xfId="39193" xr:uid="{CD1CB26A-E822-49D6-849E-D995CDD2E449}"/>
    <cellStyle name="Anteckning 27 3_121231-130331" xfId="17849" xr:uid="{C8C4D746-EFDD-4FD5-9737-A486668C51BA}"/>
    <cellStyle name="Anteckning 27 4" xfId="17850" xr:uid="{F6546A65-A3DF-4EDB-BCA7-0D0984962EC2}"/>
    <cellStyle name="Anteckning 27 4 2" xfId="17851" xr:uid="{D6195E64-B73F-4178-9C29-346B8FEE36DC}"/>
    <cellStyle name="Anteckning 27 4 2 2" xfId="17852" xr:uid="{C0DFBF94-DFB7-4435-88FD-61848217FD21}"/>
    <cellStyle name="Anteckning 27 4 2 2 2" xfId="17853" xr:uid="{850D5EAA-3268-402B-BFBC-48AF0548BD7D}"/>
    <cellStyle name="Anteckning 27 4 2 2_121231-130331" xfId="17854" xr:uid="{AFEA8088-7DA5-4093-B1AE-24F09D12E121}"/>
    <cellStyle name="Anteckning 27 4 2 3" xfId="17855" xr:uid="{49565D5B-6B40-4602-88B6-DA347DBAD2A4}"/>
    <cellStyle name="Anteckning 27 4 2 4" xfId="32798" xr:uid="{CBF97FF9-1F29-45B5-AB74-AE0DBAA5216F}"/>
    <cellStyle name="Anteckning 27 4 2_121231-130331" xfId="17856" xr:uid="{82A21029-222D-4073-877E-973A13107061}"/>
    <cellStyle name="Anteckning 27 4 3" xfId="17857" xr:uid="{47970E87-6A69-4007-9F39-BA88648DFA98}"/>
    <cellStyle name="Anteckning 27 4 3 2" xfId="17858" xr:uid="{3F15B0BD-C109-4504-A976-DF3E3F8E9325}"/>
    <cellStyle name="Anteckning 27 4 3_121231-130331" xfId="17859" xr:uid="{7C947328-0C7E-494E-B253-1718141B36B7}"/>
    <cellStyle name="Anteckning 27 4 4" xfId="17860" xr:uid="{485E3E3A-9718-47BB-8FD9-6190050AA0DB}"/>
    <cellStyle name="Anteckning 27 4 5" xfId="17861" xr:uid="{08BD98D1-AE97-40C8-992F-0D9F09BD6413}"/>
    <cellStyle name="Anteckning 27 4 6" xfId="32799" xr:uid="{5353416C-5A02-4AF0-9FE5-E6973AC4EB1E}"/>
    <cellStyle name="Anteckning 27 4 7" xfId="35502" xr:uid="{1F70AB39-547F-4955-8BFF-49E1B2E151DE}"/>
    <cellStyle name="Anteckning 27 4 8" xfId="39192" xr:uid="{A3E24D67-B03B-48D4-BC1E-65D2A57068B1}"/>
    <cellStyle name="Anteckning 27 4_121231-130331" xfId="17862" xr:uid="{764CDBBA-DEA8-43AD-BA4E-E753726A3F86}"/>
    <cellStyle name="Anteckning 27 5" xfId="17863" xr:uid="{A5704207-9A37-462F-8A07-FDB83732306E}"/>
    <cellStyle name="Anteckning 27 5 2" xfId="17864" xr:uid="{0B5C996A-CC80-4DB1-8DFE-E6897E9DE5D0}"/>
    <cellStyle name="Anteckning 27 5 2 2" xfId="17865" xr:uid="{A4760A10-714B-4538-9FF6-06B6CC2822AA}"/>
    <cellStyle name="Anteckning 27 5 2 2 2" xfId="17866" xr:uid="{7DF58765-621C-4993-8801-12C143FC0191}"/>
    <cellStyle name="Anteckning 27 5 2 2_121231-130331" xfId="17867" xr:uid="{7168EEC1-179B-46CF-9394-475DC60E55DF}"/>
    <cellStyle name="Anteckning 27 5 2 3" xfId="17868" xr:uid="{D20BD052-13BC-485A-9876-B1DDDE8F94B0}"/>
    <cellStyle name="Anteckning 27 5 2 4" xfId="32800" xr:uid="{91B220AA-E415-48FF-B074-EF3F32131EDD}"/>
    <cellStyle name="Anteckning 27 5 2_121231-130331" xfId="17869" xr:uid="{37C51F56-FAF1-4C94-8463-88C28F4C8CE1}"/>
    <cellStyle name="Anteckning 27 5 3" xfId="17870" xr:uid="{FB914677-1F44-47BB-BD61-4FD0AFE70175}"/>
    <cellStyle name="Anteckning 27 5 3 2" xfId="17871" xr:uid="{6E18FF5D-5736-4B8B-AB56-EEC309E5D660}"/>
    <cellStyle name="Anteckning 27 5 3_121231-130331" xfId="17872" xr:uid="{2C00519C-3040-4765-8266-607059ADFB68}"/>
    <cellStyle name="Anteckning 27 5 4" xfId="17873" xr:uid="{A7725BF9-8C61-4471-8BE1-B56295B89494}"/>
    <cellStyle name="Anteckning 27 5 5" xfId="17874" xr:uid="{0304350C-5D0D-4B9B-92FE-9DD642581D3A}"/>
    <cellStyle name="Anteckning 27 5 6" xfId="32801" xr:uid="{15B77998-700A-4689-87FA-2FBBDD708498}"/>
    <cellStyle name="Anteckning 27 5 7" xfId="35503" xr:uid="{9BD4474A-207C-45B3-BEF7-67EBD2EA9087}"/>
    <cellStyle name="Anteckning 27 5 8" xfId="39191" xr:uid="{9EF7366C-4EED-4F49-A325-919BCAB20D6D}"/>
    <cellStyle name="Anteckning 27 5_121231-130331" xfId="17875" xr:uid="{036C0762-16E0-418D-929C-9147BC7C93E7}"/>
    <cellStyle name="Anteckning 27 6" xfId="17876" xr:uid="{4D2ED699-E88E-4C96-9197-5494E7A98046}"/>
    <cellStyle name="Anteckning 27 6 2" xfId="17877" xr:uid="{8096E37A-26C6-4B7C-A88F-A737E23341F1}"/>
    <cellStyle name="Anteckning 27 6 2 2" xfId="17878" xr:uid="{F1618B01-FC81-4AAF-85B7-8B4E6688BADE}"/>
    <cellStyle name="Anteckning 27 6 2 3" xfId="32802" xr:uid="{9CC3B924-7EFF-4ABE-ABE2-27A0AA3D5E4F}"/>
    <cellStyle name="Anteckning 27 6 2_121231-130331" xfId="17879" xr:uid="{55055491-5403-495E-AD08-73E602B8E64B}"/>
    <cellStyle name="Anteckning 27 6 3" xfId="17880" xr:uid="{B11EDAA9-0FC9-4451-9ABA-1637B6D86FCA}"/>
    <cellStyle name="Anteckning 27 6 3 2" xfId="17881" xr:uid="{17DB1B79-69DB-4564-AB4C-71B3C1353924}"/>
    <cellStyle name="Anteckning 27 6 3_121231-130331" xfId="17882" xr:uid="{28E4FF59-A76D-4533-BD82-A0AF552A1936}"/>
    <cellStyle name="Anteckning 27 6 4" xfId="17883" xr:uid="{4A7641ED-8DFD-4962-8AC2-C03EEEDA3BF5}"/>
    <cellStyle name="Anteckning 27 6 5" xfId="17884" xr:uid="{161E2297-6FA8-4011-8D43-4066195A35FE}"/>
    <cellStyle name="Anteckning 27 6 6" xfId="32803" xr:uid="{6E11589D-6C54-444F-9D71-68C7C1D41B07}"/>
    <cellStyle name="Anteckning 27 6 7" xfId="35504" xr:uid="{1B0A778F-C6B1-47E6-BF6B-84A7BB14E119}"/>
    <cellStyle name="Anteckning 27 6 8" xfId="39190" xr:uid="{9598459E-CBE5-4053-ABFC-D05A145AED6E}"/>
    <cellStyle name="Anteckning 27 6_121231-130331" xfId="17885" xr:uid="{AFC6CD29-4431-4E87-AB38-766E1A45E0C1}"/>
    <cellStyle name="Anteckning 27 7" xfId="17886" xr:uid="{250DA9A4-F36F-4BAF-B6C5-00A45650D858}"/>
    <cellStyle name="Anteckning 27 7 2" xfId="17887" xr:uid="{11C95DCA-BE42-47B9-B230-D521C764EBF0}"/>
    <cellStyle name="Anteckning 27 7 2 2" xfId="17888" xr:uid="{B1521A30-7ED0-4641-89AD-4C36BA4A37B4}"/>
    <cellStyle name="Anteckning 27 7 2_121231-130331" xfId="17889" xr:uid="{68E9758A-CF9F-44A5-8DC9-17D552B65707}"/>
    <cellStyle name="Anteckning 27 7 3" xfId="17890" xr:uid="{C8628527-7CF2-4623-9FCB-AE65DA60366B}"/>
    <cellStyle name="Anteckning 27 7 4" xfId="32804" xr:uid="{8CFED8EB-37BA-41C3-AD93-A73A02077AD4}"/>
    <cellStyle name="Anteckning 27 7_121231-130331" xfId="17891" xr:uid="{F0388997-8BCE-4FFA-A08E-1F9CB2592C71}"/>
    <cellStyle name="Anteckning 27 8" xfId="17892" xr:uid="{6B271581-3B3F-4691-91DA-8B8BF41E8CC8}"/>
    <cellStyle name="Anteckning 27 8 2" xfId="17893" xr:uid="{11BD7E68-3056-4860-82A8-4AF55214577F}"/>
    <cellStyle name="Anteckning 27 8_121231-130331" xfId="17894" xr:uid="{2BCE84AD-76B4-4023-A902-D0D0A26C7D44}"/>
    <cellStyle name="Anteckning 27 9" xfId="17895" xr:uid="{BB3B96F2-375F-4309-A171-B9ED967EC5C5}"/>
    <cellStyle name="Anteckning 27_121231-130331" xfId="17896" xr:uid="{C5204D3C-263C-4580-9A9A-2170B08CD55D}"/>
    <cellStyle name="Anteckning 28" xfId="17897" xr:uid="{AC5941CF-E7A1-4DD6-8A5B-A2F3B655EF84}"/>
    <cellStyle name="Anteckning 28 10" xfId="17898" xr:uid="{2763DF25-F38C-4BEE-BC04-2D98B0FF990F}"/>
    <cellStyle name="Anteckning 28 11" xfId="32805" xr:uid="{693FFFF1-31E4-46E6-93BF-81FE772713EA}"/>
    <cellStyle name="Anteckning 28 12" xfId="35505" xr:uid="{E17828FF-8F4D-4B21-9C07-2F0E4493727A}"/>
    <cellStyle name="Anteckning 28 2" xfId="17899" xr:uid="{904E6A8C-9A86-47B5-AFCF-A190BAD70141}"/>
    <cellStyle name="Anteckning 28 2 2" xfId="17900" xr:uid="{7D91413D-8FD5-41ED-9129-C950996BE3F5}"/>
    <cellStyle name="Anteckning 28 2 2 2" xfId="17901" xr:uid="{4F89606D-AC28-42A0-9BCD-0038C68E6E86}"/>
    <cellStyle name="Anteckning 28 2 2 2 2" xfId="17902" xr:uid="{C7F81AB4-2A68-49A7-983C-A2E81DC742CC}"/>
    <cellStyle name="Anteckning 28 2 2 2 3" xfId="32806" xr:uid="{BCA259E7-6EAA-4170-9672-F2730D50991F}"/>
    <cellStyle name="Anteckning 28 2 2 2_121231-130331" xfId="17903" xr:uid="{53D18B16-517F-4E1D-8CCF-FB9DA6EDE6A0}"/>
    <cellStyle name="Anteckning 28 2 2 3" xfId="17904" xr:uid="{EB2CB07E-8405-4C5E-9174-AFD1B99ED231}"/>
    <cellStyle name="Anteckning 28 2 2 3 2" xfId="17905" xr:uid="{D499037F-7CFD-4D30-B2F6-402530F1126E}"/>
    <cellStyle name="Anteckning 28 2 2 3_121231-130331" xfId="17906" xr:uid="{3706B30F-5C54-4BB8-A69E-813659E9C97D}"/>
    <cellStyle name="Anteckning 28 2 2 4" xfId="17907" xr:uid="{B9D0595C-474D-46D5-9E26-133814B7D225}"/>
    <cellStyle name="Anteckning 28 2 2 5" xfId="17908" xr:uid="{FCAFBA4D-2254-4A49-A902-E5DC99551457}"/>
    <cellStyle name="Anteckning 28 2 2 6" xfId="32807" xr:uid="{A0BF2F4F-5DED-4675-948C-EE5B4C6D466D}"/>
    <cellStyle name="Anteckning 28 2 2 7" xfId="35507" xr:uid="{39F60016-5731-4BBA-80DB-6C6692A87A07}"/>
    <cellStyle name="Anteckning 28 2 2 8" xfId="39188" xr:uid="{419D30C8-0A21-41D7-B394-1B9F279167F4}"/>
    <cellStyle name="Anteckning 28 2 2_121231-130331" xfId="17909" xr:uid="{ACEA83E6-C02F-4545-AE37-0C202B4F93A8}"/>
    <cellStyle name="Anteckning 28 2 3" xfId="17910" xr:uid="{B90FA956-4D9F-4748-A44F-956B10D3802F}"/>
    <cellStyle name="Anteckning 28 2 3 2" xfId="17911" xr:uid="{A66C58D9-C97C-40B8-AA2E-C434B62AA82E}"/>
    <cellStyle name="Anteckning 28 2 3 2 2" xfId="17912" xr:uid="{E9EA37DC-192B-4B82-9DE2-E516A904BD10}"/>
    <cellStyle name="Anteckning 28 2 3 2_121231-130331" xfId="17913" xr:uid="{0A9F7001-F0F0-4017-BD9C-6B14FE8F7045}"/>
    <cellStyle name="Anteckning 28 2 3 3" xfId="17914" xr:uid="{7FF26C66-7855-49BB-AF50-E4A9D48792D1}"/>
    <cellStyle name="Anteckning 28 2 3 4" xfId="32808" xr:uid="{92FAC356-0A28-4B2D-9418-96E908F0882D}"/>
    <cellStyle name="Anteckning 28 2 3_121231-130331" xfId="17915" xr:uid="{BCCA586D-E3A8-469A-8E07-7C4FC2D99329}"/>
    <cellStyle name="Anteckning 28 2 4" xfId="17916" xr:uid="{ED81BA1A-253B-42A9-874A-4E888A0FF937}"/>
    <cellStyle name="Anteckning 28 2 4 2" xfId="17917" xr:uid="{E3371B48-C6C4-49C4-81F8-8DF1D83906F9}"/>
    <cellStyle name="Anteckning 28 2 4_121231-130331" xfId="17918" xr:uid="{17F5A400-16FD-4EC3-BB42-EA11FDD3322D}"/>
    <cellStyle name="Anteckning 28 2 5" xfId="17919" xr:uid="{688F8BC8-9680-4992-BBDA-A34DEB8E4334}"/>
    <cellStyle name="Anteckning 28 2 6" xfId="17920" xr:uid="{552CA0D6-68B0-436F-BA37-8BA8EEE244A6}"/>
    <cellStyle name="Anteckning 28 2 7" xfId="32809" xr:uid="{3E1BE9A4-C2F3-449A-9A11-0046677E886B}"/>
    <cellStyle name="Anteckning 28 2 8" xfId="35506" xr:uid="{CC014062-41A2-4FB9-B469-8E9E99CE536E}"/>
    <cellStyle name="Anteckning 28 2 9" xfId="39189" xr:uid="{713624CE-67FB-4496-82FF-79DC90A3F29D}"/>
    <cellStyle name="Anteckning 28 2_121231-130331" xfId="17921" xr:uid="{6DD5815A-08C7-49C5-A3F9-8287921B44B7}"/>
    <cellStyle name="Anteckning 28 3" xfId="17922" xr:uid="{FCADCF82-7F4F-424D-B91C-9826D47E507A}"/>
    <cellStyle name="Anteckning 28 3 2" xfId="17923" xr:uid="{5E823CA0-DE94-43B6-892D-10202C8338B7}"/>
    <cellStyle name="Anteckning 28 3 2 2" xfId="17924" xr:uid="{E2CAB60F-0FDB-4A83-B90C-0D21396B126E}"/>
    <cellStyle name="Anteckning 28 3 2 2 2" xfId="17925" xr:uid="{46536DDA-8960-49E6-B2BA-2AFCC2C007AC}"/>
    <cellStyle name="Anteckning 28 3 2 2_121231-130331" xfId="17926" xr:uid="{35FADD02-E389-42CF-8A77-5EC3D1E1298B}"/>
    <cellStyle name="Anteckning 28 3 2 3" xfId="17927" xr:uid="{0F4DEB8F-CB32-4AF7-9175-D2D00DA2BD33}"/>
    <cellStyle name="Anteckning 28 3 2 4" xfId="32810" xr:uid="{5810AB10-BACB-44DF-B317-0DE4115F9707}"/>
    <cellStyle name="Anteckning 28 3 2_121231-130331" xfId="17928" xr:uid="{C2A474B5-4AE6-442A-8D47-C0344685B6E8}"/>
    <cellStyle name="Anteckning 28 3 3" xfId="17929" xr:uid="{6E137E9D-432B-48D8-A26C-85AE30D5BAA6}"/>
    <cellStyle name="Anteckning 28 3 3 2" xfId="17930" xr:uid="{734D6615-2848-420F-B315-6489C87157A3}"/>
    <cellStyle name="Anteckning 28 3 3_121231-130331" xfId="17931" xr:uid="{00866BCA-6E5A-4817-8FDE-EBBC4F8CB240}"/>
    <cellStyle name="Anteckning 28 3 4" xfId="17932" xr:uid="{9C194670-E593-4B16-BABC-6D18695A379F}"/>
    <cellStyle name="Anteckning 28 3 5" xfId="17933" xr:uid="{035AEB0F-229C-46CB-96B0-733634CC77C5}"/>
    <cellStyle name="Anteckning 28 3 6" xfId="32811" xr:uid="{682FFEBE-516B-4C3F-81A3-B849F556FFEC}"/>
    <cellStyle name="Anteckning 28 3 7" xfId="35508" xr:uid="{31005E78-E106-4562-A42E-2B13C6B61625}"/>
    <cellStyle name="Anteckning 28 3 8" xfId="39187" xr:uid="{6F4A6A88-7D3C-4894-9C8E-EF15B901BDCE}"/>
    <cellStyle name="Anteckning 28 3_121231-130331" xfId="17934" xr:uid="{DAFCEA82-F9C8-4515-BF75-7D90F098240E}"/>
    <cellStyle name="Anteckning 28 4" xfId="17935" xr:uid="{BE09C28E-B2AE-4A31-A521-6961ED497E5B}"/>
    <cellStyle name="Anteckning 28 4 2" xfId="17936" xr:uid="{2DEFD975-C1F4-481F-9212-FD00B38921A0}"/>
    <cellStyle name="Anteckning 28 4 2 2" xfId="17937" xr:uid="{FDD5B0A1-4989-44CB-9E5A-B23A489F15B6}"/>
    <cellStyle name="Anteckning 28 4 2 2 2" xfId="17938" xr:uid="{786C2683-B0F4-4D78-B312-23D658D1DD0F}"/>
    <cellStyle name="Anteckning 28 4 2 2_121231-130331" xfId="17939" xr:uid="{8E519E93-5419-411D-9A64-01C3E98130DB}"/>
    <cellStyle name="Anteckning 28 4 2 3" xfId="17940" xr:uid="{170DD366-7E27-4A5B-8B48-8656A8414412}"/>
    <cellStyle name="Anteckning 28 4 2 4" xfId="32812" xr:uid="{5F514A49-FCBD-4E2A-84F9-75EF3EF2C88F}"/>
    <cellStyle name="Anteckning 28 4 2_121231-130331" xfId="17941" xr:uid="{3A5FB54F-C6BD-48B7-A4CE-F59C3E95DB04}"/>
    <cellStyle name="Anteckning 28 4 3" xfId="17942" xr:uid="{359323A0-EA27-497A-8ECF-42317B6368F5}"/>
    <cellStyle name="Anteckning 28 4 3 2" xfId="17943" xr:uid="{808953BD-4D97-4FD5-8E62-CC5B554F55DA}"/>
    <cellStyle name="Anteckning 28 4 3_121231-130331" xfId="17944" xr:uid="{0AD0A92B-672C-4069-AD63-8FD9FEDDD592}"/>
    <cellStyle name="Anteckning 28 4 4" xfId="17945" xr:uid="{F384C749-2C25-440C-A3F4-1061F4B719E6}"/>
    <cellStyle name="Anteckning 28 4 5" xfId="17946" xr:uid="{6EC14A20-1925-433A-AE78-9E0985D0F374}"/>
    <cellStyle name="Anteckning 28 4 6" xfId="32813" xr:uid="{46C65ED8-2D9E-4139-B0F7-916E28F9FAED}"/>
    <cellStyle name="Anteckning 28 4 7" xfId="35509" xr:uid="{0FD495C0-8EED-467A-9497-9DC4B23CD47E}"/>
    <cellStyle name="Anteckning 28 4 8" xfId="39186" xr:uid="{4376E265-3C36-467F-ACC4-957B83DEF2FD}"/>
    <cellStyle name="Anteckning 28 4_121231-130331" xfId="17947" xr:uid="{03AA2D3F-53B2-459C-834E-19B241FC87C4}"/>
    <cellStyle name="Anteckning 28 5" xfId="17948" xr:uid="{35A5F756-BDC7-4B8F-BA27-BBF6087439E6}"/>
    <cellStyle name="Anteckning 28 5 2" xfId="17949" xr:uid="{790B0872-D9DD-4F91-AC53-FF878E7F630E}"/>
    <cellStyle name="Anteckning 28 5 2 2" xfId="17950" xr:uid="{B435A3F7-6857-4DE3-875A-F2213228E7B3}"/>
    <cellStyle name="Anteckning 28 5 2 2 2" xfId="17951" xr:uid="{A924E9C8-7E42-49B8-874E-34FA22B2755D}"/>
    <cellStyle name="Anteckning 28 5 2 2_121231-130331" xfId="17952" xr:uid="{0C1B4D27-3EBD-48BA-9F0C-777796BBFC85}"/>
    <cellStyle name="Anteckning 28 5 2 3" xfId="17953" xr:uid="{140FA762-39A4-467E-B117-7D4B34D7E1D9}"/>
    <cellStyle name="Anteckning 28 5 2 4" xfId="32814" xr:uid="{C8862251-0D69-41B4-8D60-291575ADCB26}"/>
    <cellStyle name="Anteckning 28 5 2_121231-130331" xfId="17954" xr:uid="{31A7E5CF-37C8-488B-A5AB-AE3DD6BB4528}"/>
    <cellStyle name="Anteckning 28 5 3" xfId="17955" xr:uid="{B8937AEE-0078-4F37-84D4-00A9E3FFC6BF}"/>
    <cellStyle name="Anteckning 28 5 3 2" xfId="17956" xr:uid="{FCC07D92-A772-4406-9FAE-D799AC51648E}"/>
    <cellStyle name="Anteckning 28 5 3_121231-130331" xfId="17957" xr:uid="{16F7A410-E924-4CE2-BA82-4C9BA975EBCB}"/>
    <cellStyle name="Anteckning 28 5 4" xfId="17958" xr:uid="{1E20F41B-94BE-44D1-8EDA-C8E6609C7CD3}"/>
    <cellStyle name="Anteckning 28 5 5" xfId="17959" xr:uid="{1071098A-6595-4BFB-AE3D-21D4E004CE26}"/>
    <cellStyle name="Anteckning 28 5 6" xfId="32815" xr:uid="{F1FFF72A-BCC3-4153-83C9-1EB84235B4D1}"/>
    <cellStyle name="Anteckning 28 5 7" xfId="35510" xr:uid="{02EFDA26-52BA-48D8-8EAF-9C3D6FE65B84}"/>
    <cellStyle name="Anteckning 28 5 8" xfId="39185" xr:uid="{BA3C40EC-3955-4673-9E1B-09E1A7CB81E2}"/>
    <cellStyle name="Anteckning 28 5_121231-130331" xfId="17960" xr:uid="{BBB140FA-0788-46C0-ACD6-C083DB4AB170}"/>
    <cellStyle name="Anteckning 28 6" xfId="17961" xr:uid="{F569FB9B-3B25-4942-A629-091A2074A61B}"/>
    <cellStyle name="Anteckning 28 6 2" xfId="17962" xr:uid="{1FC13B85-B99F-4835-82E5-4364BF1EACCC}"/>
    <cellStyle name="Anteckning 28 6 2 2" xfId="17963" xr:uid="{CFD8766F-7342-4AF6-8DF3-3F26D7A26F6E}"/>
    <cellStyle name="Anteckning 28 6 2 3" xfId="32816" xr:uid="{E5CA9CF7-ABB3-45F2-87FD-FDC21D900C1B}"/>
    <cellStyle name="Anteckning 28 6 2_121231-130331" xfId="17964" xr:uid="{0F683B77-5C50-48C7-8C63-993D93F4BA0C}"/>
    <cellStyle name="Anteckning 28 6 3" xfId="17965" xr:uid="{2952A58E-D1C7-49C6-896D-6BE551A19E1E}"/>
    <cellStyle name="Anteckning 28 6 3 2" xfId="17966" xr:uid="{F59870F7-C343-49BE-A772-A8A46AEAF830}"/>
    <cellStyle name="Anteckning 28 6 3_121231-130331" xfId="17967" xr:uid="{B0DB517E-B014-480A-A9A5-F6B6052C92EE}"/>
    <cellStyle name="Anteckning 28 6 4" xfId="17968" xr:uid="{94C52510-582A-4F10-9A46-6B1F5D40B9EA}"/>
    <cellStyle name="Anteckning 28 6 5" xfId="17969" xr:uid="{EB654B10-3426-4C0C-9E24-EA30CA9E7255}"/>
    <cellStyle name="Anteckning 28 6 6" xfId="32817" xr:uid="{7F7D199B-F781-4C0B-8514-649635DD589F}"/>
    <cellStyle name="Anteckning 28 6 7" xfId="35511" xr:uid="{AA775463-E5C0-421D-9B7B-A148339F5AC5}"/>
    <cellStyle name="Anteckning 28 6 8" xfId="39184" xr:uid="{6DA3FC5A-BDB6-449F-9619-388DD30476F0}"/>
    <cellStyle name="Anteckning 28 6_121231-130331" xfId="17970" xr:uid="{DDB17D1B-6C78-4859-A791-35CDDB7B5033}"/>
    <cellStyle name="Anteckning 28 7" xfId="17971" xr:uid="{C76E9233-93FD-4A07-A804-1F387DB4CB2B}"/>
    <cellStyle name="Anteckning 28 7 2" xfId="17972" xr:uid="{92873618-03B6-4A7D-BC0C-DFB677106CF5}"/>
    <cellStyle name="Anteckning 28 7 2 2" xfId="17973" xr:uid="{38285AFE-0021-4376-AC24-D02BEFDA31A9}"/>
    <cellStyle name="Anteckning 28 7 2_121231-130331" xfId="17974" xr:uid="{256C2EB1-C76E-40FC-A1AF-5C05DA217E39}"/>
    <cellStyle name="Anteckning 28 7 3" xfId="17975" xr:uid="{C82C382D-8CA5-4AE4-A46A-FD3BAFF83A26}"/>
    <cellStyle name="Anteckning 28 7 4" xfId="32818" xr:uid="{38E5CC0D-1CBD-4ED5-8E59-6E745F6EE411}"/>
    <cellStyle name="Anteckning 28 7_121231-130331" xfId="17976" xr:uid="{11DB5FFC-C61B-40B1-898D-3CD6B4E3D925}"/>
    <cellStyle name="Anteckning 28 8" xfId="17977" xr:uid="{CBB873AD-5F64-4511-8364-C683FC8BA090}"/>
    <cellStyle name="Anteckning 28 8 2" xfId="17978" xr:uid="{09040488-3FAF-44B2-9B9A-C8F39866F771}"/>
    <cellStyle name="Anteckning 28 8_121231-130331" xfId="17979" xr:uid="{8DCDB212-F900-43BA-9B3B-69F12600C316}"/>
    <cellStyle name="Anteckning 28 9" xfId="17980" xr:uid="{B87A6D5A-78AF-4CBF-A839-18E25C06B831}"/>
    <cellStyle name="Anteckning 28_121231-130331" xfId="17981" xr:uid="{057C71F5-E20E-4635-B8B4-10ACA62134DC}"/>
    <cellStyle name="Anteckning 29" xfId="17982" xr:uid="{906B4AD6-1F86-446D-B257-B270B5AFC28F}"/>
    <cellStyle name="Anteckning 29 10" xfId="17983" xr:uid="{DC1E9E7F-F19F-43E0-BD12-6798443873D4}"/>
    <cellStyle name="Anteckning 29 11" xfId="32819" xr:uid="{7F10E76A-7E5C-45CD-8FA4-91C2ED527267}"/>
    <cellStyle name="Anteckning 29 12" xfId="35512" xr:uid="{084E0A08-77BA-4D21-AD35-BC852DCB4B4F}"/>
    <cellStyle name="Anteckning 29 2" xfId="17984" xr:uid="{D3D27A14-EFB4-468A-9CB1-1304BF6499C8}"/>
    <cellStyle name="Anteckning 29 2 2" xfId="17985" xr:uid="{63FE73DC-453A-4809-96F7-958254980128}"/>
    <cellStyle name="Anteckning 29 2 2 2" xfId="17986" xr:uid="{942B8E44-64F9-4FAE-9AB4-CF3E378B148B}"/>
    <cellStyle name="Anteckning 29 2 2 2 2" xfId="17987" xr:uid="{EA52862C-CDF4-4069-BE5F-B4949F469BAB}"/>
    <cellStyle name="Anteckning 29 2 2 2 3" xfId="32820" xr:uid="{6683AE20-87DF-40F4-B094-3563E5E87628}"/>
    <cellStyle name="Anteckning 29 2 2 2_121231-130331" xfId="17988" xr:uid="{217A2214-3227-4195-B1A0-2713E560B1E8}"/>
    <cellStyle name="Anteckning 29 2 2 3" xfId="17989" xr:uid="{B42D7099-E7CD-444D-9F1C-67F0B273F8DA}"/>
    <cellStyle name="Anteckning 29 2 2 3 2" xfId="17990" xr:uid="{8D8A154D-0938-4FD3-86AC-0330835020A3}"/>
    <cellStyle name="Anteckning 29 2 2 3_121231-130331" xfId="17991" xr:uid="{7965ABD4-0EA9-4CCC-A0E1-B79919C87862}"/>
    <cellStyle name="Anteckning 29 2 2 4" xfId="17992" xr:uid="{61CF7DDB-30CE-4AC9-9665-1EB3A1A8625A}"/>
    <cellStyle name="Anteckning 29 2 2 5" xfId="17993" xr:uid="{A6D5DC2E-6D9A-4B38-A57C-1D2FE749EA61}"/>
    <cellStyle name="Anteckning 29 2 2 6" xfId="32821" xr:uid="{F542A798-6606-49C4-9A4E-0BF961A60516}"/>
    <cellStyle name="Anteckning 29 2 2 7" xfId="35514" xr:uid="{D57E7A05-6802-444C-B722-E3F58D018D7C}"/>
    <cellStyle name="Anteckning 29 2 2 8" xfId="39182" xr:uid="{3B07A268-C4F5-48D7-98A1-CBDFE9C24C65}"/>
    <cellStyle name="Anteckning 29 2 2_121231-130331" xfId="17994" xr:uid="{FE6744F8-34CD-4C6B-8DBE-82A0C77C134D}"/>
    <cellStyle name="Anteckning 29 2 3" xfId="17995" xr:uid="{6D25A3E0-A42E-4EE3-9942-FA905108C6FE}"/>
    <cellStyle name="Anteckning 29 2 3 2" xfId="17996" xr:uid="{C4A97D31-F03E-42C5-A60D-688EC72BE04A}"/>
    <cellStyle name="Anteckning 29 2 3 2 2" xfId="17997" xr:uid="{C5498878-5509-4752-A09F-2911A251D3E8}"/>
    <cellStyle name="Anteckning 29 2 3 2_121231-130331" xfId="17998" xr:uid="{B05B3575-E40E-4CED-8457-6457E41C7BB8}"/>
    <cellStyle name="Anteckning 29 2 3 3" xfId="17999" xr:uid="{AF34BF3D-447E-46FE-97B2-5A1390444D80}"/>
    <cellStyle name="Anteckning 29 2 3 4" xfId="32822" xr:uid="{6AAE4971-A8E0-4154-9180-0E3EC3CB53B6}"/>
    <cellStyle name="Anteckning 29 2 3_121231-130331" xfId="18000" xr:uid="{B5B91BC1-B141-4F88-A0C4-75C047594C06}"/>
    <cellStyle name="Anteckning 29 2 4" xfId="18001" xr:uid="{57407BD0-C1E7-48CD-BE8B-FFCB50E79A91}"/>
    <cellStyle name="Anteckning 29 2 4 2" xfId="18002" xr:uid="{91B0D978-36C8-479C-B488-26D623B335D0}"/>
    <cellStyle name="Anteckning 29 2 4_121231-130331" xfId="18003" xr:uid="{A857F0E7-56B4-426A-AB39-D6EAD659584C}"/>
    <cellStyle name="Anteckning 29 2 5" xfId="18004" xr:uid="{BE327257-6867-4B62-9360-F2DD674F7ED9}"/>
    <cellStyle name="Anteckning 29 2 6" xfId="18005" xr:uid="{07D99BA6-DE8F-475A-9B55-FBCF4AE739C4}"/>
    <cellStyle name="Anteckning 29 2 7" xfId="32823" xr:uid="{225E925F-71B6-48F1-81E0-25E217CB7D85}"/>
    <cellStyle name="Anteckning 29 2 8" xfId="35513" xr:uid="{DDF25CE7-2409-4A07-8F48-F48DB1C5F50D}"/>
    <cellStyle name="Anteckning 29 2 9" xfId="39183" xr:uid="{C5F959BD-9186-4844-809A-03DE84784A98}"/>
    <cellStyle name="Anteckning 29 2_121231-130331" xfId="18006" xr:uid="{B53EB798-B9E5-4B0D-8811-2AE31C443D9D}"/>
    <cellStyle name="Anteckning 29 3" xfId="18007" xr:uid="{AC84B4A4-FE92-458F-B5CB-A82B5CB0D329}"/>
    <cellStyle name="Anteckning 29 3 2" xfId="18008" xr:uid="{A57DBAD8-1C88-4DD8-AA19-080423DDA1FA}"/>
    <cellStyle name="Anteckning 29 3 2 2" xfId="18009" xr:uid="{52493D9A-0CBC-4AC9-B617-547F56E89EA3}"/>
    <cellStyle name="Anteckning 29 3 2 2 2" xfId="18010" xr:uid="{2CA1BBB5-9CD4-462D-9764-6FD744C183BF}"/>
    <cellStyle name="Anteckning 29 3 2 2_121231-130331" xfId="18011" xr:uid="{449C6044-EFBE-49C4-830A-DF0BBF8F7FBB}"/>
    <cellStyle name="Anteckning 29 3 2 3" xfId="18012" xr:uid="{10A48BFE-CCF1-4BA7-A486-AC03ED0A9121}"/>
    <cellStyle name="Anteckning 29 3 2 4" xfId="32824" xr:uid="{7831C59E-B084-4CA6-A3FA-26CB3D7F5673}"/>
    <cellStyle name="Anteckning 29 3 2_121231-130331" xfId="18013" xr:uid="{2D7D42C5-1E8C-4651-88D8-DB54537DFF74}"/>
    <cellStyle name="Anteckning 29 3 3" xfId="18014" xr:uid="{BC31610E-3F5D-48E3-8EE8-B2DF321F3CFB}"/>
    <cellStyle name="Anteckning 29 3 3 2" xfId="18015" xr:uid="{365C037D-EF9F-4FB7-9801-4B8E30801A63}"/>
    <cellStyle name="Anteckning 29 3 3_121231-130331" xfId="18016" xr:uid="{42611556-B027-4B60-B92F-8A5E3E749981}"/>
    <cellStyle name="Anteckning 29 3 4" xfId="18017" xr:uid="{54736D29-3F28-47AF-A1B1-0C7C7EFDFF94}"/>
    <cellStyle name="Anteckning 29 3 5" xfId="18018" xr:uid="{AF768414-7419-487A-9F68-DCD9F140838C}"/>
    <cellStyle name="Anteckning 29 3 6" xfId="32825" xr:uid="{360D077D-F86D-4496-BAB2-E358EEF7B067}"/>
    <cellStyle name="Anteckning 29 3 7" xfId="35515" xr:uid="{C724054C-4FE4-464E-9524-0CC22C608CE9}"/>
    <cellStyle name="Anteckning 29 3 8" xfId="39181" xr:uid="{1984C61A-5AFB-4082-88BF-4CEE81C26888}"/>
    <cellStyle name="Anteckning 29 3_121231-130331" xfId="18019" xr:uid="{64176856-8CEB-432F-8D99-32AFD35EBCAD}"/>
    <cellStyle name="Anteckning 29 4" xfId="18020" xr:uid="{443C4B22-2D15-46CC-B370-66FE62A58F2E}"/>
    <cellStyle name="Anteckning 29 4 2" xfId="18021" xr:uid="{7DAC3CA7-F195-4D57-BB9B-F6B2BD0F0822}"/>
    <cellStyle name="Anteckning 29 4 2 2" xfId="18022" xr:uid="{9B61FD19-524D-4ADB-95C6-3A6DFB217E64}"/>
    <cellStyle name="Anteckning 29 4 2 2 2" xfId="18023" xr:uid="{A661F209-6158-4187-AC58-D7F962802955}"/>
    <cellStyle name="Anteckning 29 4 2 2_121231-130331" xfId="18024" xr:uid="{7346EEFC-3FC8-4C00-B521-29664C01D38C}"/>
    <cellStyle name="Anteckning 29 4 2 3" xfId="18025" xr:uid="{F533668C-E4BF-4DF4-811B-D969314BD4CE}"/>
    <cellStyle name="Anteckning 29 4 2 4" xfId="32826" xr:uid="{53370914-4310-4FA6-8EBF-F3CA659096A5}"/>
    <cellStyle name="Anteckning 29 4 2_121231-130331" xfId="18026" xr:uid="{68DD16EC-9C55-4432-B103-D544EFEFCA60}"/>
    <cellStyle name="Anteckning 29 4 3" xfId="18027" xr:uid="{D48467EF-3C10-4BF1-A186-6F9CCD5ED846}"/>
    <cellStyle name="Anteckning 29 4 3 2" xfId="18028" xr:uid="{1D6692C1-808F-4203-8514-07044EB290E1}"/>
    <cellStyle name="Anteckning 29 4 3_121231-130331" xfId="18029" xr:uid="{3090F6E5-7C80-4082-A828-9327E13296B4}"/>
    <cellStyle name="Anteckning 29 4 4" xfId="18030" xr:uid="{8EF0D9B7-3590-441D-B578-87130D907BAB}"/>
    <cellStyle name="Anteckning 29 4 5" xfId="18031" xr:uid="{13BCDE6D-4282-49F7-A42F-9B5C6FD7D231}"/>
    <cellStyle name="Anteckning 29 4 6" xfId="32827" xr:uid="{B06DCC8E-5CF6-49BB-ABA2-E211FAC89982}"/>
    <cellStyle name="Anteckning 29 4 7" xfId="35516" xr:uid="{37CAFF44-F702-4B69-B7A7-738112641BD4}"/>
    <cellStyle name="Anteckning 29 4 8" xfId="39180" xr:uid="{523DB612-BED9-48FC-A0B3-04CD141B0DC1}"/>
    <cellStyle name="Anteckning 29 4_121231-130331" xfId="18032" xr:uid="{4A55658A-E8A8-4C5C-8337-7FEA694A4FA8}"/>
    <cellStyle name="Anteckning 29 5" xfId="18033" xr:uid="{7B458D92-9582-47F1-B6CA-D80B27EA653B}"/>
    <cellStyle name="Anteckning 29 5 2" xfId="18034" xr:uid="{95BA9BA5-CF33-479F-904C-4ACB653B7CA9}"/>
    <cellStyle name="Anteckning 29 5 2 2" xfId="18035" xr:uid="{644FB53F-77B5-4877-A7DB-F35DD5FAC0A1}"/>
    <cellStyle name="Anteckning 29 5 2 2 2" xfId="18036" xr:uid="{62F6A6D2-62A3-42D4-8977-354E7695D21E}"/>
    <cellStyle name="Anteckning 29 5 2 2_121231-130331" xfId="18037" xr:uid="{19108CE1-C301-4E68-A0B2-9859C021C08E}"/>
    <cellStyle name="Anteckning 29 5 2 3" xfId="18038" xr:uid="{16D8ABFD-3666-4B0F-B226-D8C699D802C4}"/>
    <cellStyle name="Anteckning 29 5 2 4" xfId="32828" xr:uid="{BEFDDB9D-2835-4B03-84CF-C0BB448BECB9}"/>
    <cellStyle name="Anteckning 29 5 2_121231-130331" xfId="18039" xr:uid="{07A5A1FD-D7FF-424F-BE29-06E86EAD59CA}"/>
    <cellStyle name="Anteckning 29 5 3" xfId="18040" xr:uid="{4BEC8BE2-A855-4910-ADFE-0D71DA785FEF}"/>
    <cellStyle name="Anteckning 29 5 3 2" xfId="18041" xr:uid="{EF04F124-033F-403F-9028-1048DEEC67B8}"/>
    <cellStyle name="Anteckning 29 5 3_121231-130331" xfId="18042" xr:uid="{B77B4163-8808-446E-8B01-96D621CB30F0}"/>
    <cellStyle name="Anteckning 29 5 4" xfId="18043" xr:uid="{1D3B3316-FC16-45A9-9F6D-0AC6F9988E6D}"/>
    <cellStyle name="Anteckning 29 5 5" xfId="18044" xr:uid="{35E49FF2-DAE9-46C0-8519-EBC87BD74154}"/>
    <cellStyle name="Anteckning 29 5 6" xfId="32829" xr:uid="{EC62179A-DFD5-45FB-B58C-8CBBC592CB8C}"/>
    <cellStyle name="Anteckning 29 5 7" xfId="35517" xr:uid="{5A9FCB55-4578-44D7-B49E-54DE8193F909}"/>
    <cellStyle name="Anteckning 29 5 8" xfId="39179" xr:uid="{703DDCD5-9896-41E1-A2DE-C2E2574C580F}"/>
    <cellStyle name="Anteckning 29 5_121231-130331" xfId="18045" xr:uid="{D96736DD-B84D-43D1-92BD-9E68637CB3F4}"/>
    <cellStyle name="Anteckning 29 6" xfId="18046" xr:uid="{BC48DC29-FE97-4CFC-B3AE-3A51234805E2}"/>
    <cellStyle name="Anteckning 29 6 2" xfId="18047" xr:uid="{EF7913F4-C60A-4D55-A75F-6F714360247C}"/>
    <cellStyle name="Anteckning 29 6 2 2" xfId="18048" xr:uid="{261A86ED-1C8C-4FB8-8630-24A00B88D221}"/>
    <cellStyle name="Anteckning 29 6 2 3" xfId="32830" xr:uid="{B196160A-D315-47E0-9459-E045FDEE20A0}"/>
    <cellStyle name="Anteckning 29 6 2_121231-130331" xfId="18049" xr:uid="{C21348E7-681D-4E60-837E-EEAB020FB684}"/>
    <cellStyle name="Anteckning 29 6 3" xfId="18050" xr:uid="{E00D15AB-6ACA-4464-92FE-AAE3E5AFE06B}"/>
    <cellStyle name="Anteckning 29 6 3 2" xfId="18051" xr:uid="{D01275C1-4837-44FC-9F71-8D760B5AABCF}"/>
    <cellStyle name="Anteckning 29 6 3_121231-130331" xfId="18052" xr:uid="{6981CDFD-1663-45EC-AE19-435FC8FE6CBF}"/>
    <cellStyle name="Anteckning 29 6 4" xfId="18053" xr:uid="{A6D02F04-D21B-46DC-9069-A872BAF9B5E8}"/>
    <cellStyle name="Anteckning 29 6 5" xfId="18054" xr:uid="{CC840977-6CE2-4318-828C-EB2D51545979}"/>
    <cellStyle name="Anteckning 29 6 6" xfId="32831" xr:uid="{F8A427D2-8B62-4219-8D15-EAD2AAD0C710}"/>
    <cellStyle name="Anteckning 29 6 7" xfId="35518" xr:uid="{1236753E-63CE-4317-8AD1-3684268B8C32}"/>
    <cellStyle name="Anteckning 29 6 8" xfId="39178" xr:uid="{17DE631F-8EFD-4589-8382-16C8F3007173}"/>
    <cellStyle name="Anteckning 29 6_121231-130331" xfId="18055" xr:uid="{D99B12A0-7825-4EE9-82E6-8DE44BAE8C8E}"/>
    <cellStyle name="Anteckning 29 7" xfId="18056" xr:uid="{CABD3F0A-DF9C-48CA-B559-6E21B1A76F69}"/>
    <cellStyle name="Anteckning 29 7 2" xfId="18057" xr:uid="{E4F1F344-6E7F-44B8-9457-E6A724E4ECCF}"/>
    <cellStyle name="Anteckning 29 7 2 2" xfId="18058" xr:uid="{7F2D72A7-8080-44F2-8E5B-4E892BFAC91B}"/>
    <cellStyle name="Anteckning 29 7 2_121231-130331" xfId="18059" xr:uid="{514DE745-431B-4C93-8E80-743D55F393B6}"/>
    <cellStyle name="Anteckning 29 7 3" xfId="18060" xr:uid="{3F284336-9002-483C-BC2B-54D16777386F}"/>
    <cellStyle name="Anteckning 29 7 4" xfId="32832" xr:uid="{6B7D0BA5-718E-4F84-A530-68FD5AA18BAA}"/>
    <cellStyle name="Anteckning 29 7_121231-130331" xfId="18061" xr:uid="{10243EBC-D1E8-42AA-94C2-9D4B25B3614E}"/>
    <cellStyle name="Anteckning 29 8" xfId="18062" xr:uid="{F04C4634-BD90-4492-A8E4-1C2F6C2D6389}"/>
    <cellStyle name="Anteckning 29 8 2" xfId="18063" xr:uid="{EEF4EBD8-9E17-4CDA-B1E1-D20585E9BBF1}"/>
    <cellStyle name="Anteckning 29 8_121231-130331" xfId="18064" xr:uid="{32CB365E-7EAB-4A65-89D2-4978126456CF}"/>
    <cellStyle name="Anteckning 29 9" xfId="18065" xr:uid="{D68CE8BC-6C73-4E05-ABA7-CA4A19DBC73B}"/>
    <cellStyle name="Anteckning 29_121231-130331" xfId="18066" xr:uid="{8B4E47A6-3E37-488C-AFA2-051188F6F2BB}"/>
    <cellStyle name="Anteckning 3" xfId="144" xr:uid="{B006C207-80CC-451D-9A60-A1BD96B9C8B0}"/>
    <cellStyle name="Anteckning 3 10" xfId="18067" xr:uid="{2E137426-0B30-484B-9502-86479549D30F}"/>
    <cellStyle name="Anteckning 3 10 2" xfId="18068" xr:uid="{1F19F1FF-747E-4A43-8C8E-5616A6A6AF46}"/>
    <cellStyle name="Anteckning 3 10 2 2" xfId="18069" xr:uid="{243F6467-2842-4F95-8AE2-AD991B836E6B}"/>
    <cellStyle name="Anteckning 3 10 2_121231-130331" xfId="18070" xr:uid="{29A376D7-05E1-4328-9E75-D59558C8CC0F}"/>
    <cellStyle name="Anteckning 3 10 3" xfId="18071" xr:uid="{0CA041B1-85F5-4872-A853-5C11F636D569}"/>
    <cellStyle name="Anteckning 3 10 4" xfId="32833" xr:uid="{E713F4C5-CC02-439F-A7A9-6B2363C220BF}"/>
    <cellStyle name="Anteckning 3 10_121231-130331" xfId="18072" xr:uid="{E6EF9C36-1EBE-48EF-8395-8AC4FC2DF9CB}"/>
    <cellStyle name="Anteckning 3 11" xfId="18073" xr:uid="{84DA72DF-1BEC-4C89-8993-C99B1E622034}"/>
    <cellStyle name="Anteckning 3 11 2" xfId="18074" xr:uid="{443A07E5-0A2A-4FD4-AE33-B6E6D8F10009}"/>
    <cellStyle name="Anteckning 3 11_121231-130331" xfId="18075" xr:uid="{3C851CD2-1627-4795-B72C-B8F00C7F6934}"/>
    <cellStyle name="Anteckning 3 12" xfId="18076" xr:uid="{4B173B16-C4F6-4DBD-AC05-D3F768303DB9}"/>
    <cellStyle name="Anteckning 3 13" xfId="18077" xr:uid="{164C2196-3F54-4694-B6A8-55476185EC6C}"/>
    <cellStyle name="Anteckning 3 14" xfId="18078" xr:uid="{FB57172E-1EEF-425F-97C1-AABA30C2380D}"/>
    <cellStyle name="Anteckning 3 15" xfId="32834" xr:uid="{304B5B3B-D405-453B-9F1E-41C97F590CF1}"/>
    <cellStyle name="Anteckning 3 16" xfId="35519" xr:uid="{514965E5-E991-47AF-BFB2-DB4EDACA9D94}"/>
    <cellStyle name="Anteckning 3 17" xfId="39177" xr:uid="{06DB6294-1D8F-440F-8635-924E2BEF4A7E}"/>
    <cellStyle name="Anteckning 3 18" xfId="44712" xr:uid="{E07CAF46-F4BE-46FC-95F6-A828C0E342BF}"/>
    <cellStyle name="Anteckning 3 19" xfId="44691" xr:uid="{DFBCE9B6-A824-4833-9286-DE55F4233074}"/>
    <cellStyle name="Anteckning 3 2" xfId="18079" xr:uid="{37A776BB-813B-4CC8-BE1B-C5A3C4E3CB3C}"/>
    <cellStyle name="Anteckning 3 2 10" xfId="18080" xr:uid="{C756115B-15AE-4651-9870-7A82C3C02768}"/>
    <cellStyle name="Anteckning 3 2 11" xfId="32835" xr:uid="{C8CC7611-FAB7-4081-BEE5-4E2F856EDF72}"/>
    <cellStyle name="Anteckning 3 2 12" xfId="35520" xr:uid="{845688C3-C6AC-4141-B3CF-D91B477DA84B}"/>
    <cellStyle name="Anteckning 3 2 2" xfId="18081" xr:uid="{52AD36C9-D4DF-478F-9E2C-BBD894FF6948}"/>
    <cellStyle name="Anteckning 3 2 2 2" xfId="18082" xr:uid="{E9FA4F97-0F9F-4179-BFF8-AA8156F1871E}"/>
    <cellStyle name="Anteckning 3 2 2 2 2" xfId="18083" xr:uid="{1FC2E988-83D9-41C5-903C-84F8D47A42FC}"/>
    <cellStyle name="Anteckning 3 2 2 2 2 2" xfId="18084" xr:uid="{9AC161CD-9853-44E9-9460-8093A97A862C}"/>
    <cellStyle name="Anteckning 3 2 2 2 2_121231-130331" xfId="18085" xr:uid="{1EA8CAE5-DAD4-4CE3-BC48-17E187229177}"/>
    <cellStyle name="Anteckning 3 2 2 2 3" xfId="18086" xr:uid="{8959FDD6-4EA1-4A84-B041-65F13C30320F}"/>
    <cellStyle name="Anteckning 3 2 2 2 4" xfId="32836" xr:uid="{2E22E11A-9E05-4231-80DC-9EE3D87116A6}"/>
    <cellStyle name="Anteckning 3 2 2 2_121231-130331" xfId="18087" xr:uid="{5973BB46-5D18-4A24-91D8-8E536AD1BACB}"/>
    <cellStyle name="Anteckning 3 2 2 3" xfId="18088" xr:uid="{A40DE15C-8A5E-40AF-BD9B-299E4A63F1A3}"/>
    <cellStyle name="Anteckning 3 2 2 3 2" xfId="18089" xr:uid="{60D80888-F267-4099-9123-8F8D50A76A35}"/>
    <cellStyle name="Anteckning 3 2 2 3_121231-130331" xfId="18090" xr:uid="{36A2AE95-62C3-4886-B3E5-E9DDE62FD9AE}"/>
    <cellStyle name="Anteckning 3 2 2 4" xfId="18091" xr:uid="{60D5A386-26CC-4FF8-82BF-5013334B2336}"/>
    <cellStyle name="Anteckning 3 2 2 5" xfId="18092" xr:uid="{AC6222A1-724C-4AD5-87D1-4E76C7852F6B}"/>
    <cellStyle name="Anteckning 3 2 2 6" xfId="32837" xr:uid="{316AA4D6-E566-4F4D-A05D-184AC74025E3}"/>
    <cellStyle name="Anteckning 3 2 2 7" xfId="35521" xr:uid="{93936370-E7C8-4ACD-968E-1DF1F6FF1DAD}"/>
    <cellStyle name="Anteckning 3 2 2 8" xfId="39176" xr:uid="{65299764-6F8C-4671-9FC5-1798E12ABF7B}"/>
    <cellStyle name="Anteckning 3 2 2_121231-130331" xfId="18093" xr:uid="{61E18CAD-4BE6-4CAB-B102-52EBAC176FC3}"/>
    <cellStyle name="Anteckning 3 2 3" xfId="18094" xr:uid="{C8865029-EDF5-48A2-BDEE-CE8CE51023D8}"/>
    <cellStyle name="Anteckning 3 2 3 2" xfId="18095" xr:uid="{ED3BCA92-9E1D-42A9-BB28-34F2EBC6F310}"/>
    <cellStyle name="Anteckning 3 2 3 2 2" xfId="18096" xr:uid="{592DFB98-40A5-47DA-A459-FC70FD657CBA}"/>
    <cellStyle name="Anteckning 3 2 3 2 2 2" xfId="18097" xr:uid="{8B760432-A2A3-4125-AD82-F24F5942EE46}"/>
    <cellStyle name="Anteckning 3 2 3 2 2_121231-130331" xfId="18098" xr:uid="{681E4032-FC08-4B25-8EE1-6787D7C274BE}"/>
    <cellStyle name="Anteckning 3 2 3 2 3" xfId="18099" xr:uid="{AD9CFB4A-C585-4EAA-9663-E043C3CD67F7}"/>
    <cellStyle name="Anteckning 3 2 3 2 4" xfId="32838" xr:uid="{03FECE36-B078-484D-ADBA-E5E499E7567E}"/>
    <cellStyle name="Anteckning 3 2 3 2_121231-130331" xfId="18100" xr:uid="{96E17374-7D86-464E-8D6A-739F322E7716}"/>
    <cellStyle name="Anteckning 3 2 3 3" xfId="18101" xr:uid="{C621A061-98BE-4763-8A46-88C1DCF1F534}"/>
    <cellStyle name="Anteckning 3 2 3 3 2" xfId="18102" xr:uid="{0EA61BC3-BB6B-4F25-91A8-0E83CD274067}"/>
    <cellStyle name="Anteckning 3 2 3 3_121231-130331" xfId="18103" xr:uid="{C5C1B09A-9B16-4390-85DD-7068A08060A8}"/>
    <cellStyle name="Anteckning 3 2 3 4" xfId="18104" xr:uid="{9F6777AF-4B41-4A47-94BF-C073972691BD}"/>
    <cellStyle name="Anteckning 3 2 3 5" xfId="18105" xr:uid="{3120DD4E-74AD-405C-B678-A64AE820868C}"/>
    <cellStyle name="Anteckning 3 2 3 6" xfId="32839" xr:uid="{D2F972B3-56BD-4B77-BD13-51F06CAEAB49}"/>
    <cellStyle name="Anteckning 3 2 3 7" xfId="35522" xr:uid="{F3CFCA48-086A-4223-B025-D3925ADD8600}"/>
    <cellStyle name="Anteckning 3 2 3 8" xfId="39175" xr:uid="{5DF61BFC-74C8-4F9D-B2A2-F6976A48BEEB}"/>
    <cellStyle name="Anteckning 3 2 3_121231-130331" xfId="18106" xr:uid="{3E2EB3F5-BB27-4E10-8DD7-5802F7147B95}"/>
    <cellStyle name="Anteckning 3 2 4" xfId="18107" xr:uid="{75FA625F-F2E6-4E7C-BF87-D9BC26F15E8B}"/>
    <cellStyle name="Anteckning 3 2 4 2" xfId="18108" xr:uid="{B1286325-0AB1-49A0-A61E-CD6DB2DFBBD9}"/>
    <cellStyle name="Anteckning 3 2 4 2 2" xfId="18109" xr:uid="{1A3999D9-7B0E-41EE-BE86-FAC65F681F82}"/>
    <cellStyle name="Anteckning 3 2 4 2 2 2" xfId="18110" xr:uid="{46768651-77C7-48C3-8DB8-969F0E29CA15}"/>
    <cellStyle name="Anteckning 3 2 4 2 2_121231-130331" xfId="18111" xr:uid="{F1DDBB50-349C-48BF-BEA2-A3EF171A87A9}"/>
    <cellStyle name="Anteckning 3 2 4 2 3" xfId="18112" xr:uid="{B5A1F8DB-A2B0-43C3-B479-ED63AFD159BD}"/>
    <cellStyle name="Anteckning 3 2 4 2 4" xfId="32840" xr:uid="{163BEB7D-3071-4F7D-85BC-5C19F93B52BB}"/>
    <cellStyle name="Anteckning 3 2 4 2_121231-130331" xfId="18113" xr:uid="{D0FD793D-F8E1-4CCC-94F3-8B21B37C3BE8}"/>
    <cellStyle name="Anteckning 3 2 4 3" xfId="18114" xr:uid="{2AB8D263-3418-4261-ABDF-3AD3E77AA0D8}"/>
    <cellStyle name="Anteckning 3 2 4 3 2" xfId="18115" xr:uid="{DD093AC8-F53F-49A6-B4C4-43F0ED05B851}"/>
    <cellStyle name="Anteckning 3 2 4 3_121231-130331" xfId="18116" xr:uid="{8C431741-5EF2-431B-A536-F0830F0F5361}"/>
    <cellStyle name="Anteckning 3 2 4 4" xfId="18117" xr:uid="{EB195A2F-0542-44F6-8689-D6B11C8F1AF5}"/>
    <cellStyle name="Anteckning 3 2 4 5" xfId="18118" xr:uid="{AAF23E07-9E4D-4B23-84CA-603725A0D5C8}"/>
    <cellStyle name="Anteckning 3 2 4 6" xfId="32841" xr:uid="{CDD74CD7-039C-4C1A-AAB4-9B3719901713}"/>
    <cellStyle name="Anteckning 3 2 4 7" xfId="35523" xr:uid="{CD3C7071-37E8-428F-80D2-A6B8E386B7E7}"/>
    <cellStyle name="Anteckning 3 2 4 8" xfId="39174" xr:uid="{161368C7-88BC-4DE0-A12C-2172100CA4A5}"/>
    <cellStyle name="Anteckning 3 2 4_121231-130331" xfId="18119" xr:uid="{9A447015-25EF-4FD6-A4C9-873786C62286}"/>
    <cellStyle name="Anteckning 3 2 5" xfId="18120" xr:uid="{C1698C5A-ADB0-40A2-A2C7-8404131D362A}"/>
    <cellStyle name="Anteckning 3 2 5 2" xfId="18121" xr:uid="{8BBF288D-B5BB-49B1-A4D8-99E236B3A6DD}"/>
    <cellStyle name="Anteckning 3 2 5 2 2" xfId="18122" xr:uid="{3E21D73D-7FD3-44AD-86A3-1E6541BF74F3}"/>
    <cellStyle name="Anteckning 3 2 5 2 3" xfId="32842" xr:uid="{77E57047-3FD8-453E-9EEF-21858D50EE1D}"/>
    <cellStyle name="Anteckning 3 2 5 2_121231-130331" xfId="18123" xr:uid="{505DBBE4-54CF-4E54-926F-AB0AB1DF25FA}"/>
    <cellStyle name="Anteckning 3 2 5 3" xfId="18124" xr:uid="{39E2D6FF-DCC0-4CE0-B61D-3288F44C01E3}"/>
    <cellStyle name="Anteckning 3 2 5 3 2" xfId="18125" xr:uid="{95544467-E4B0-452F-AC11-EE5C25D9FA63}"/>
    <cellStyle name="Anteckning 3 2 5 3_121231-130331" xfId="18126" xr:uid="{B8DC4007-3FB0-42D0-A3F5-BE35F17E958F}"/>
    <cellStyle name="Anteckning 3 2 5 4" xfId="18127" xr:uid="{37469AEC-70EE-4BE8-AABF-92369EBBE75D}"/>
    <cellStyle name="Anteckning 3 2 5 5" xfId="18128" xr:uid="{23634953-57B0-410C-9A43-70FD5C4EB12E}"/>
    <cellStyle name="Anteckning 3 2 5 6" xfId="32843" xr:uid="{BF4ECC35-4463-4514-8F41-57ED318E108B}"/>
    <cellStyle name="Anteckning 3 2 5 7" xfId="35524" xr:uid="{78DC08DD-F261-4F75-8D7A-120C59AEBBA6}"/>
    <cellStyle name="Anteckning 3 2 5 8" xfId="39173" xr:uid="{BB53938D-735F-4917-AF9A-C54D004EDE50}"/>
    <cellStyle name="Anteckning 3 2 5_121231-130331" xfId="18129" xr:uid="{0A4CC4C2-55A5-42AE-BCB8-D6AD6BA4E328}"/>
    <cellStyle name="Anteckning 3 2 6" xfId="18130" xr:uid="{0FBAA6EE-2E94-4B19-81E4-1F2606894C06}"/>
    <cellStyle name="Anteckning 3 2 6 2" xfId="18131" xr:uid="{F193B5A0-88EB-48DB-8F40-5035087C8992}"/>
    <cellStyle name="Anteckning 3 2 6 2 2" xfId="18132" xr:uid="{B87F4DC0-CA49-4426-AB57-B4BB1870D271}"/>
    <cellStyle name="Anteckning 3 2 6 2_121231-130331" xfId="18133" xr:uid="{92EA3A48-44B1-4963-B333-F2B253ED6783}"/>
    <cellStyle name="Anteckning 3 2 6 3" xfId="18134" xr:uid="{CB5CB8B8-D837-4582-9C7E-C9CB6C64080E}"/>
    <cellStyle name="Anteckning 3 2 6 4" xfId="32844" xr:uid="{5C10B160-D30D-45B0-9DA6-6C76CD01DD70}"/>
    <cellStyle name="Anteckning 3 2 6_121231-130331" xfId="18135" xr:uid="{25B4764A-5888-4706-9BBE-7CECE52E4292}"/>
    <cellStyle name="Anteckning 3 2 7" xfId="18136" xr:uid="{2E710722-FC12-48CF-8C83-428784F29BF7}"/>
    <cellStyle name="Anteckning 3 2 7 2" xfId="18137" xr:uid="{7B0AEA6F-C197-4E7A-ADFE-156B77300AF7}"/>
    <cellStyle name="Anteckning 3 2 7_121231-130331" xfId="18138" xr:uid="{EA16B46E-E113-42A3-8ACF-2E39ADEDEC97}"/>
    <cellStyle name="Anteckning 3 2 8" xfId="18139" xr:uid="{C657C9DA-2890-42AF-B365-C0024276C925}"/>
    <cellStyle name="Anteckning 3 2 9" xfId="18140" xr:uid="{77831DFA-4A82-44B2-B6DB-2227601DCD9D}"/>
    <cellStyle name="Anteckning 3 2_121231-130331" xfId="18141" xr:uid="{C0BAFC90-B93F-4B00-AEB3-2501396327CC}"/>
    <cellStyle name="Anteckning 3 20" xfId="44650" xr:uid="{002B3EFC-12B0-46CC-8D91-6C68B3AED701}"/>
    <cellStyle name="Anteckning 3 3" xfId="18142" xr:uid="{0B0A12C0-0C5D-4116-BCDC-5D1AC797E8FA}"/>
    <cellStyle name="Anteckning 3 3 10" xfId="32845" xr:uid="{762A959C-ADD0-4188-BBB5-8E46E08243FB}"/>
    <cellStyle name="Anteckning 3 3 11" xfId="35525" xr:uid="{DC199A0D-94E6-4254-A3CE-EF2B2CD82229}"/>
    <cellStyle name="Anteckning 3 3 2" xfId="18143" xr:uid="{823E38DA-1B03-4B19-92F2-59E6148BF1F6}"/>
    <cellStyle name="Anteckning 3 3 2 2" xfId="18144" xr:uid="{BE089413-9FAF-4D98-B297-B708CC1D6CE0}"/>
    <cellStyle name="Anteckning 3 3 2 2 2" xfId="18145" xr:uid="{05E71FD0-8E84-415C-906B-31A9EF8B5C0A}"/>
    <cellStyle name="Anteckning 3 3 2 2 2 2" xfId="18146" xr:uid="{01780721-812F-401B-A145-D4CA455DB8FC}"/>
    <cellStyle name="Anteckning 3 3 2 2 2_121231-130331" xfId="18147" xr:uid="{33A6EEE3-AF91-4BE7-8825-F4FAD656E84D}"/>
    <cellStyle name="Anteckning 3 3 2 2 3" xfId="18148" xr:uid="{858EE738-805B-4BF3-89A8-3B420F9C7B0B}"/>
    <cellStyle name="Anteckning 3 3 2 2 4" xfId="32846" xr:uid="{70D97209-D09E-4F5F-B6E5-DF3752325C00}"/>
    <cellStyle name="Anteckning 3 3 2 2_121231-130331" xfId="18149" xr:uid="{8A4FD587-92D8-4893-B187-32A9CAAAD100}"/>
    <cellStyle name="Anteckning 3 3 2 3" xfId="18150" xr:uid="{F7E742AC-D5BA-4FD1-94BA-8DAEA71280D5}"/>
    <cellStyle name="Anteckning 3 3 2 3 2" xfId="18151" xr:uid="{9E0DC819-06D2-4695-92FF-E79BB0184221}"/>
    <cellStyle name="Anteckning 3 3 2 3_121231-130331" xfId="18152" xr:uid="{E656EA72-37B6-4264-960D-357831F810AB}"/>
    <cellStyle name="Anteckning 3 3 2 4" xfId="18153" xr:uid="{A40C352E-BB90-46C3-B78A-B3675A749F0A}"/>
    <cellStyle name="Anteckning 3 3 2 5" xfId="18154" xr:uid="{F22A87B2-1F79-4749-A5F5-80D63F1E3E76}"/>
    <cellStyle name="Anteckning 3 3 2 6" xfId="32847" xr:uid="{4D56D3E7-F277-4813-B578-E180F6B36062}"/>
    <cellStyle name="Anteckning 3 3 2 7" xfId="35526" xr:uid="{6EEC08A6-7938-4C0C-834B-07410EB1179D}"/>
    <cellStyle name="Anteckning 3 3 2 8" xfId="39172" xr:uid="{01108F19-CAFB-4335-A878-02F7B6CE043A}"/>
    <cellStyle name="Anteckning 3 3 2_121231-130331" xfId="18155" xr:uid="{6B8DCB37-FBCA-4AD8-A136-DD8A8C9CB180}"/>
    <cellStyle name="Anteckning 3 3 3" xfId="18156" xr:uid="{FD0AF48C-A9EB-4638-9ED1-96FAFA224B5E}"/>
    <cellStyle name="Anteckning 3 3 3 2" xfId="18157" xr:uid="{D79939E0-3F63-474C-8607-BEAE90638EF0}"/>
    <cellStyle name="Anteckning 3 3 3 2 2" xfId="18158" xr:uid="{90965526-BD62-4B59-BFB1-045644A7CB62}"/>
    <cellStyle name="Anteckning 3 3 3 2 2 2" xfId="18159" xr:uid="{1D0ED619-BA15-4FE9-9EA2-082403E6C3D0}"/>
    <cellStyle name="Anteckning 3 3 3 2 2_121231-130331" xfId="18160" xr:uid="{5F365AE7-5484-4A32-9F8A-A55EF538F556}"/>
    <cellStyle name="Anteckning 3 3 3 2 3" xfId="18161" xr:uid="{F8D84ED8-9D49-4A2B-B50F-48DC1235DA9C}"/>
    <cellStyle name="Anteckning 3 3 3 2 4" xfId="32848" xr:uid="{F540C511-1D6A-44BC-BEC8-BFA01FB08321}"/>
    <cellStyle name="Anteckning 3 3 3 2_121231-130331" xfId="18162" xr:uid="{D9238F75-5AB8-4CAF-967D-80C730325721}"/>
    <cellStyle name="Anteckning 3 3 3 3" xfId="18163" xr:uid="{9ECD4F93-011D-403A-9003-44DD7AA793E6}"/>
    <cellStyle name="Anteckning 3 3 3 3 2" xfId="18164" xr:uid="{9B63721B-3317-434B-89EF-89E41A085DC6}"/>
    <cellStyle name="Anteckning 3 3 3 3_121231-130331" xfId="18165" xr:uid="{77B78E54-430D-464D-93B0-0AC110F3DC33}"/>
    <cellStyle name="Anteckning 3 3 3 4" xfId="18166" xr:uid="{307CD738-A4D5-40CE-8088-9BDAB59F8324}"/>
    <cellStyle name="Anteckning 3 3 3 5" xfId="18167" xr:uid="{3406D928-AC5C-4972-9F62-B41ACB6C61CA}"/>
    <cellStyle name="Anteckning 3 3 3 6" xfId="32849" xr:uid="{DB7E9C73-F26C-4457-888D-445A54A42CCE}"/>
    <cellStyle name="Anteckning 3 3 3 7" xfId="35527" xr:uid="{37EB14D7-CC6D-410F-8441-18B112B18B06}"/>
    <cellStyle name="Anteckning 3 3 3 8" xfId="39171" xr:uid="{EA7B473F-BC08-4C56-8BA6-35E540EB9D21}"/>
    <cellStyle name="Anteckning 3 3 3_121231-130331" xfId="18168" xr:uid="{F6942799-0013-4104-99B0-EDEF661E151F}"/>
    <cellStyle name="Anteckning 3 3 4" xfId="18169" xr:uid="{F587EF3B-CAC9-4F3D-8F5C-BC1C49FDAE7B}"/>
    <cellStyle name="Anteckning 3 3 4 2" xfId="18170" xr:uid="{107392AE-2B1B-403D-B846-CAE7AFDC9392}"/>
    <cellStyle name="Anteckning 3 3 4 2 2" xfId="18171" xr:uid="{2F329EB6-0B4E-488D-BCFF-9912F7342135}"/>
    <cellStyle name="Anteckning 3 3 4 2 2 2" xfId="18172" xr:uid="{91A42988-A212-4EED-97B0-5C50443FAA52}"/>
    <cellStyle name="Anteckning 3 3 4 2 2_121231-130331" xfId="18173" xr:uid="{519C6722-98E6-4675-A22A-77FF3675C7A7}"/>
    <cellStyle name="Anteckning 3 3 4 2 3" xfId="18174" xr:uid="{83B97623-D9BC-47BC-8E40-6D3BA9CD4706}"/>
    <cellStyle name="Anteckning 3 3 4 2 4" xfId="32850" xr:uid="{809C1021-5DDB-4275-BD7D-FD3B605E28C6}"/>
    <cellStyle name="Anteckning 3 3 4 2_121231-130331" xfId="18175" xr:uid="{1C734B8C-31DD-49C7-8C99-3CECA6B1001D}"/>
    <cellStyle name="Anteckning 3 3 4 3" xfId="18176" xr:uid="{CCC78368-2B00-4395-BB5E-9D0E4F8F0A83}"/>
    <cellStyle name="Anteckning 3 3 4 3 2" xfId="18177" xr:uid="{588B6665-496E-4F59-AA11-E970D80AA7AA}"/>
    <cellStyle name="Anteckning 3 3 4 3_121231-130331" xfId="18178" xr:uid="{4B0DE6A5-4697-4AE6-97DC-5F7854324830}"/>
    <cellStyle name="Anteckning 3 3 4 4" xfId="18179" xr:uid="{3662D08C-5E00-415E-9B51-3149A6DAFD59}"/>
    <cellStyle name="Anteckning 3 3 4 5" xfId="18180" xr:uid="{D78CAE61-31D0-4F64-8545-F1D7CBF0084E}"/>
    <cellStyle name="Anteckning 3 3 4 6" xfId="32851" xr:uid="{5FDC8E2D-3120-48E7-B6BD-DE3CAD6F0AB4}"/>
    <cellStyle name="Anteckning 3 3 4 7" xfId="35528" xr:uid="{18A1BFB8-8A9F-47D4-833A-4BBB9FAD4BF3}"/>
    <cellStyle name="Anteckning 3 3 4 8" xfId="39170" xr:uid="{02242764-DE83-431A-8DEB-00DEA129E9A4}"/>
    <cellStyle name="Anteckning 3 3 4_121231-130331" xfId="18181" xr:uid="{E4D36100-826E-4E0E-BF51-7A4EE0037F6E}"/>
    <cellStyle name="Anteckning 3 3 5" xfId="18182" xr:uid="{8D72E387-16A1-46C6-9311-B139225050F7}"/>
    <cellStyle name="Anteckning 3 3 5 2" xfId="18183" xr:uid="{4BEFD5DE-1ED8-44A9-AC59-7D56D58CBA41}"/>
    <cellStyle name="Anteckning 3 3 5 2 2" xfId="18184" xr:uid="{6EC6F925-61E5-4A14-A391-E5D214580278}"/>
    <cellStyle name="Anteckning 3 3 5 2 3" xfId="32852" xr:uid="{37B78B01-56F5-412B-B0A3-7F7B7B6A7A3E}"/>
    <cellStyle name="Anteckning 3 3 5 2_121231-130331" xfId="18185" xr:uid="{F7155A66-8646-472A-B1DD-2BE4F16D46BD}"/>
    <cellStyle name="Anteckning 3 3 5 3" xfId="18186" xr:uid="{8080BD9D-4351-4BAA-A43F-D0333348BABD}"/>
    <cellStyle name="Anteckning 3 3 5 3 2" xfId="18187" xr:uid="{CF49D914-6AC7-47B2-9665-1937ADC2E064}"/>
    <cellStyle name="Anteckning 3 3 5 3_121231-130331" xfId="18188" xr:uid="{E906B495-7749-487D-A6C8-8862D0C526AB}"/>
    <cellStyle name="Anteckning 3 3 5 4" xfId="18189" xr:uid="{1D1F1E4D-FFD6-4BF1-BC7D-34C4C945271A}"/>
    <cellStyle name="Anteckning 3 3 5 5" xfId="18190" xr:uid="{66C27DD3-C0A3-4F05-821B-B04C678960D3}"/>
    <cellStyle name="Anteckning 3 3 5 6" xfId="32853" xr:uid="{A80EB6C4-39EF-48B4-A81D-47F1F041D138}"/>
    <cellStyle name="Anteckning 3 3 5 7" xfId="35529" xr:uid="{8FF54CA6-31AB-4F53-9E2A-4E67A63A5EA2}"/>
    <cellStyle name="Anteckning 3 3 5 8" xfId="39169" xr:uid="{B921448D-9389-44DF-B7C1-394E35429459}"/>
    <cellStyle name="Anteckning 3 3 5_121231-130331" xfId="18191" xr:uid="{1DD98045-C7EE-493B-B70C-50EA7BFBF661}"/>
    <cellStyle name="Anteckning 3 3 6" xfId="18192" xr:uid="{88333880-1738-4599-8E1D-CC278ADEB9E4}"/>
    <cellStyle name="Anteckning 3 3 6 2" xfId="18193" xr:uid="{E2651C5E-A490-41C8-A6CC-568471F01B1E}"/>
    <cellStyle name="Anteckning 3 3 6 2 2" xfId="18194" xr:uid="{9F846B9D-005C-4088-BCAB-DE207C034983}"/>
    <cellStyle name="Anteckning 3 3 6 2_121231-130331" xfId="18195" xr:uid="{4A50B834-1B20-4C21-B64E-B4C94E61468E}"/>
    <cellStyle name="Anteckning 3 3 6 3" xfId="18196" xr:uid="{F31991A4-684B-41AC-9EAC-36A1E90C64E0}"/>
    <cellStyle name="Anteckning 3 3 6 4" xfId="32854" xr:uid="{FC3B852C-41F3-49D0-887F-8C3DBA82AD1F}"/>
    <cellStyle name="Anteckning 3 3 6_121231-130331" xfId="18197" xr:uid="{72E85A21-82C0-4D0B-B6F2-B69A97074044}"/>
    <cellStyle name="Anteckning 3 3 7" xfId="18198" xr:uid="{BE9CA8A8-EA91-4F0A-8C02-FB28C0F80FEB}"/>
    <cellStyle name="Anteckning 3 3 7 2" xfId="18199" xr:uid="{BC8AB1AD-DDF8-4DCC-B863-6BF8CBDED6FC}"/>
    <cellStyle name="Anteckning 3 3 7_121231-130331" xfId="18200" xr:uid="{002D80AF-7274-44D2-9F41-AA485F65F7DB}"/>
    <cellStyle name="Anteckning 3 3 8" xfId="18201" xr:uid="{A78D4889-A77A-45C4-94F6-A95BC1035835}"/>
    <cellStyle name="Anteckning 3 3 9" xfId="18202" xr:uid="{E1090E84-4B59-42CF-82E0-A59264488E3D}"/>
    <cellStyle name="Anteckning 3 3_121231-130331" xfId="18203" xr:uid="{37002026-7479-4DF7-9C87-61710CC704D2}"/>
    <cellStyle name="Anteckning 3 4" xfId="18204" xr:uid="{AAC14A18-D494-4281-911F-C8229986EDFA}"/>
    <cellStyle name="Anteckning 3 4 10" xfId="32855" xr:uid="{E207A60E-1EC2-46AE-9B41-9EB25828356A}"/>
    <cellStyle name="Anteckning 3 4 10 2" xfId="32856" xr:uid="{DCB61106-E07D-4E9D-B443-B49E56892BAA}"/>
    <cellStyle name="Anteckning 3 4 11" xfId="35530" xr:uid="{52FCFB4F-5354-4DC9-8B2C-9DD19F03F52E}"/>
    <cellStyle name="Anteckning 3 4 2" xfId="18205" xr:uid="{B94C0F23-EA02-426E-84D4-B4CEB8C40F68}"/>
    <cellStyle name="Anteckning 3 4 2 2" xfId="18206" xr:uid="{29D52546-F8F5-4AE2-BDE0-CC20E2DF30C7}"/>
    <cellStyle name="Anteckning 3 4 2 2 2" xfId="18207" xr:uid="{28153652-258B-4271-A75C-9A1C3CE10909}"/>
    <cellStyle name="Anteckning 3 4 2 2 2 2" xfId="18208" xr:uid="{90FA8000-7322-43E0-A396-03A4921C1B3A}"/>
    <cellStyle name="Anteckning 3 4 2 2 2_121231-130331" xfId="18209" xr:uid="{15FCB42A-C4AF-4D4E-953B-CC8D8AB8622A}"/>
    <cellStyle name="Anteckning 3 4 2 2 3" xfId="18210" xr:uid="{C5E2412F-4DFD-4DE0-81CA-E8CEF39B718C}"/>
    <cellStyle name="Anteckning 3 4 2 2 4" xfId="32857" xr:uid="{B2BFD63C-E132-419B-B803-D826E6A11A9E}"/>
    <cellStyle name="Anteckning 3 4 2 2_121231-130331" xfId="18211" xr:uid="{1083E9BC-4B37-4B2C-822D-D0C9CA0947E9}"/>
    <cellStyle name="Anteckning 3 4 2 3" xfId="18212" xr:uid="{65905A11-3F96-4182-B81F-D5F88861A7F7}"/>
    <cellStyle name="Anteckning 3 4 2 3 2" xfId="18213" xr:uid="{E819B301-7C0B-49B6-95DD-B65583B1E0B8}"/>
    <cellStyle name="Anteckning 3 4 2 3_121231-130331" xfId="18214" xr:uid="{7790D7C8-018C-4BA8-B56D-007DC55F4206}"/>
    <cellStyle name="Anteckning 3 4 2 4" xfId="18215" xr:uid="{9BA22C81-3A0D-4915-A927-1AC37EC5E592}"/>
    <cellStyle name="Anteckning 3 4 2 5" xfId="18216" xr:uid="{5A69387E-23A4-4FAF-B6BE-826F95FFD673}"/>
    <cellStyle name="Anteckning 3 4 2 6" xfId="32858" xr:uid="{BB3A61F3-715A-4CB1-A50F-2ACB6C76A62A}"/>
    <cellStyle name="Anteckning 3 4 2 7" xfId="35531" xr:uid="{C785C2EA-089C-40C7-801C-3DC7A3480AC5}"/>
    <cellStyle name="Anteckning 3 4 2 8" xfId="39168" xr:uid="{F8028C72-4D06-4B99-A775-B5B8E4987B83}"/>
    <cellStyle name="Anteckning 3 4 2_121231-130331" xfId="18217" xr:uid="{DD4E5D8F-6011-49C0-B5FD-B0C631BEB98A}"/>
    <cellStyle name="Anteckning 3 4 3" xfId="18218" xr:uid="{CF89FE17-C350-4CB1-AD6B-E85E3781458F}"/>
    <cellStyle name="Anteckning 3 4 3 2" xfId="18219" xr:uid="{3E4C45C3-8D49-47D5-A5DF-40A70438DECD}"/>
    <cellStyle name="Anteckning 3 4 3 2 2" xfId="18220" xr:uid="{B7E87DDE-2D35-43A7-A251-19CE9404DCCE}"/>
    <cellStyle name="Anteckning 3 4 3 2 2 2" xfId="18221" xr:uid="{95D3D8AE-C67F-431E-A552-9E2A997DFEE2}"/>
    <cellStyle name="Anteckning 3 4 3 2 2_121231-130331" xfId="18222" xr:uid="{E6DDC7EB-CDC1-4CCB-B4C7-AB73223525B4}"/>
    <cellStyle name="Anteckning 3 4 3 2 3" xfId="18223" xr:uid="{A15EA39E-3ADB-4953-9A95-75D483606006}"/>
    <cellStyle name="Anteckning 3 4 3 2 4" xfId="32859" xr:uid="{0B0B59F4-DB7B-4434-85B0-917C7540E7AD}"/>
    <cellStyle name="Anteckning 3 4 3 2_121231-130331" xfId="18224" xr:uid="{19A464A3-64BC-4CFE-A97B-14DA20F29AD9}"/>
    <cellStyle name="Anteckning 3 4 3 3" xfId="18225" xr:uid="{049EF22B-A73B-4EEE-A768-E761BF26C352}"/>
    <cellStyle name="Anteckning 3 4 3 3 2" xfId="18226" xr:uid="{1430B710-4A76-4BF2-9F43-804E032A6D1D}"/>
    <cellStyle name="Anteckning 3 4 3 3_121231-130331" xfId="18227" xr:uid="{EDB0844F-DA8D-409F-8D9C-22EFD2606CF0}"/>
    <cellStyle name="Anteckning 3 4 3 4" xfId="18228" xr:uid="{31B6DDF3-7629-4A4C-8192-835CC6855D3C}"/>
    <cellStyle name="Anteckning 3 4 3 5" xfId="18229" xr:uid="{C4B611EA-1E83-41E5-B702-7580371AD658}"/>
    <cellStyle name="Anteckning 3 4 3 6" xfId="32860" xr:uid="{B202AC9C-67FB-48AC-B913-9D8C62D010D1}"/>
    <cellStyle name="Anteckning 3 4 3 7" xfId="35532" xr:uid="{8ACDD866-62D0-438D-B2AD-91BDF3C9DE20}"/>
    <cellStyle name="Anteckning 3 4 3 8" xfId="39167" xr:uid="{20038518-3860-4B92-BBD4-3F19F5210FF7}"/>
    <cellStyle name="Anteckning 3 4 3_121231-130331" xfId="18230" xr:uid="{CF576DF3-F17A-4DD4-91ED-F6312E6BCEAC}"/>
    <cellStyle name="Anteckning 3 4 4" xfId="18231" xr:uid="{5817ACFD-A368-4DE9-89D6-50A4361F116D}"/>
    <cellStyle name="Anteckning 3 4 4 2" xfId="18232" xr:uid="{24ABB351-739E-49E6-A132-520381DAF7C8}"/>
    <cellStyle name="Anteckning 3 4 4 2 2" xfId="18233" xr:uid="{A0733C2C-6FA5-446C-870F-82EF8AF7B0EF}"/>
    <cellStyle name="Anteckning 3 4 4 2 2 2" xfId="18234" xr:uid="{8424F854-F1AE-4B8C-BE10-42DFC8C0C935}"/>
    <cellStyle name="Anteckning 3 4 4 2 2_121231-130331" xfId="18235" xr:uid="{1DEA4336-0C55-4792-8325-8EF82124EC4F}"/>
    <cellStyle name="Anteckning 3 4 4 2 3" xfId="18236" xr:uid="{8E5356AF-D97D-4144-A455-30232864E9AB}"/>
    <cellStyle name="Anteckning 3 4 4 2 4" xfId="32861" xr:uid="{8AEEB8B3-309D-4B8E-A7B3-3F635A739DF4}"/>
    <cellStyle name="Anteckning 3 4 4 2_121231-130331" xfId="18237" xr:uid="{60E073B9-092B-442D-A52D-DE697F5E30D5}"/>
    <cellStyle name="Anteckning 3 4 4 3" xfId="18238" xr:uid="{4A087F3F-46AF-4B32-964D-042113E1ADAC}"/>
    <cellStyle name="Anteckning 3 4 4 3 2" xfId="18239" xr:uid="{3D11C5AE-2D2E-4951-9A39-E87D1A1E53AA}"/>
    <cellStyle name="Anteckning 3 4 4 3_121231-130331" xfId="18240" xr:uid="{0DAA8A31-745F-49C7-A118-5729EC6FBCA2}"/>
    <cellStyle name="Anteckning 3 4 4 4" xfId="18241" xr:uid="{0402BC82-07E8-4FCC-80B4-5970110BD8EB}"/>
    <cellStyle name="Anteckning 3 4 4 5" xfId="18242" xr:uid="{CE76AC5A-1ED9-43ED-9D81-653F43E749F4}"/>
    <cellStyle name="Anteckning 3 4 4 6" xfId="32862" xr:uid="{468FDDE9-8731-4D95-85A3-A6869EF814ED}"/>
    <cellStyle name="Anteckning 3 4 4 7" xfId="35533" xr:uid="{E492229B-60F5-4BFF-9BCF-BE2927417D1C}"/>
    <cellStyle name="Anteckning 3 4 4 8" xfId="39166" xr:uid="{3D68148E-D988-49C3-86C0-3BC6967971E9}"/>
    <cellStyle name="Anteckning 3 4 4_121231-130331" xfId="18243" xr:uid="{E966C0C0-D714-459E-86C7-1480FACDBF8D}"/>
    <cellStyle name="Anteckning 3 4 5" xfId="18244" xr:uid="{E8CE435B-A16A-4ED8-9E1C-B4CE960E6375}"/>
    <cellStyle name="Anteckning 3 4 5 2" xfId="18245" xr:uid="{1984E742-2ED3-4F2B-A10F-44C2E67FF5D9}"/>
    <cellStyle name="Anteckning 3 4 5 2 2" xfId="18246" xr:uid="{92BEEA27-4922-4352-93B2-330B19A7E600}"/>
    <cellStyle name="Anteckning 3 4 5 2 3" xfId="32863" xr:uid="{E1744D5D-4B38-4B3F-BE30-87142E48ECAE}"/>
    <cellStyle name="Anteckning 3 4 5 2_121231-130331" xfId="18247" xr:uid="{B8544F35-0BCD-48E5-A64C-C40D06916823}"/>
    <cellStyle name="Anteckning 3 4 5 3" xfId="18248" xr:uid="{89F4E87D-6975-4B33-9FC3-13C5AFD8F25D}"/>
    <cellStyle name="Anteckning 3 4 5 3 2" xfId="18249" xr:uid="{02FD39C6-CE8C-43AA-97EF-7BC4F8C8AC6B}"/>
    <cellStyle name="Anteckning 3 4 5 3_121231-130331" xfId="18250" xr:uid="{EC1DC1D5-BB67-45C1-8CED-7565419B193D}"/>
    <cellStyle name="Anteckning 3 4 5 4" xfId="18251" xr:uid="{68C9F4AE-E860-43B4-9F2B-A9EFD0841ED3}"/>
    <cellStyle name="Anteckning 3 4 5 5" xfId="18252" xr:uid="{5089369E-A49A-40D5-BF41-568F5743DDFA}"/>
    <cellStyle name="Anteckning 3 4 5 6" xfId="32864" xr:uid="{8033EDB2-9490-467A-A28D-28D2BA4457E0}"/>
    <cellStyle name="Anteckning 3 4 5 7" xfId="35534" xr:uid="{8E576A43-531C-4356-B8BC-3DA83FB15C7D}"/>
    <cellStyle name="Anteckning 3 4 5 8" xfId="39165" xr:uid="{3D9F7354-7075-4FDD-9A03-E62D0D8DDF11}"/>
    <cellStyle name="Anteckning 3 4 5_121231-130331" xfId="18253" xr:uid="{161675A2-1001-4F62-9000-4D723A41D464}"/>
    <cellStyle name="Anteckning 3 4 6" xfId="18254" xr:uid="{CD7AAE4C-D499-49F3-80F2-A24053C340FD}"/>
    <cellStyle name="Anteckning 3 4 6 2" xfId="18255" xr:uid="{848AB997-EA1A-4741-8FDA-B6C2C98E5A60}"/>
    <cellStyle name="Anteckning 3 4 6 2 2" xfId="18256" xr:uid="{A9BD053E-6067-40E7-A433-8AD4D8F8CF28}"/>
    <cellStyle name="Anteckning 3 4 6 2_121231-130331" xfId="18257" xr:uid="{49675650-D446-4C22-855F-F1BE546E4BBA}"/>
    <cellStyle name="Anteckning 3 4 6 3" xfId="18258" xr:uid="{DF943E76-5938-43B5-B73B-8D1E3BC1D561}"/>
    <cellStyle name="Anteckning 3 4 6 4" xfId="32865" xr:uid="{5807F7D9-F737-4DAF-8FD1-7C9C6966FAB8}"/>
    <cellStyle name="Anteckning 3 4 6_121231-130331" xfId="18259" xr:uid="{6C54CDAB-A2A1-40BA-87E2-26B8EB52FAED}"/>
    <cellStyle name="Anteckning 3 4 7" xfId="18260" xr:uid="{02E6141B-DEBA-4BAF-8F03-9D339E2BD4F3}"/>
    <cellStyle name="Anteckning 3 4 7 2" xfId="18261" xr:uid="{A75B8854-1FF8-4064-ACEE-01BCC83D30F4}"/>
    <cellStyle name="Anteckning 3 4 7_121231-130331" xfId="18262" xr:uid="{177A5743-6F75-4B58-8768-F2C9424775DB}"/>
    <cellStyle name="Anteckning 3 4 8" xfId="18263" xr:uid="{1C94DF83-D038-495F-918B-3D37BC5417AF}"/>
    <cellStyle name="Anteckning 3 4 9" xfId="18264" xr:uid="{1BE69CA6-DF24-45F9-834E-7235F2AEFF13}"/>
    <cellStyle name="Anteckning 3 4_121231-130331" xfId="18265" xr:uid="{035E6552-DD92-46A5-AAFE-0FBCA7B6C99B}"/>
    <cellStyle name="Anteckning 3 5" xfId="18266" xr:uid="{D5A72790-9CFC-4FB2-9EE6-D778F2AAE1DB}"/>
    <cellStyle name="Anteckning 3 5 10" xfId="32866" xr:uid="{1BA6D3A9-F661-466B-8544-3C62EB4F6C77}"/>
    <cellStyle name="Anteckning 3 5 11" xfId="35535" xr:uid="{B3DC115E-189A-4142-9909-959D66443E72}"/>
    <cellStyle name="Anteckning 3 5 2" xfId="18267" xr:uid="{39ED7A11-880E-4AB8-928B-CB432DC5A043}"/>
    <cellStyle name="Anteckning 3 5 2 2" xfId="18268" xr:uid="{B304142C-06A4-42C4-A445-E79F86BDB217}"/>
    <cellStyle name="Anteckning 3 5 2 2 2" xfId="18269" xr:uid="{4FE7F505-BB13-40DB-B4AC-64AB9CE60A08}"/>
    <cellStyle name="Anteckning 3 5 2 2 2 2" xfId="18270" xr:uid="{2540117C-DA5A-47A2-A8EC-E740926DC428}"/>
    <cellStyle name="Anteckning 3 5 2 2 2_121231-130331" xfId="18271" xr:uid="{7743A073-B2FD-4351-B274-BBBC7CAA0763}"/>
    <cellStyle name="Anteckning 3 5 2 2 3" xfId="18272" xr:uid="{834814A2-79ED-4BD6-B646-40211FFE56D3}"/>
    <cellStyle name="Anteckning 3 5 2 2 4" xfId="32867" xr:uid="{28FCE4A4-A343-4D7F-A3F7-9BC4956F2650}"/>
    <cellStyle name="Anteckning 3 5 2 2_121231-130331" xfId="18273" xr:uid="{5C8EB3EE-A6D5-4339-93AD-2F40DC3BA6DA}"/>
    <cellStyle name="Anteckning 3 5 2 3" xfId="18274" xr:uid="{22D828FA-6ABA-40E3-91EC-12A69B2CE635}"/>
    <cellStyle name="Anteckning 3 5 2 3 2" xfId="18275" xr:uid="{2BF1B34B-5960-4B11-B479-0AA4B121EC53}"/>
    <cellStyle name="Anteckning 3 5 2 3_121231-130331" xfId="18276" xr:uid="{453151F0-770A-4412-9EFC-175802113A79}"/>
    <cellStyle name="Anteckning 3 5 2 4" xfId="18277" xr:uid="{85F6FBF5-0F38-456A-A408-59EBCBEF5A36}"/>
    <cellStyle name="Anteckning 3 5 2 5" xfId="18278" xr:uid="{104D4775-3867-4B77-86CC-A8E5ACFEF9C1}"/>
    <cellStyle name="Anteckning 3 5 2 6" xfId="32868" xr:uid="{0AFB5655-3CE4-4B0B-93FB-EB29F4FF849F}"/>
    <cellStyle name="Anteckning 3 5 2 7" xfId="35536" xr:uid="{AE6ABF01-3969-47EC-8409-EE54B23E8ED0}"/>
    <cellStyle name="Anteckning 3 5 2 8" xfId="39164" xr:uid="{C4FE2FD3-7C35-4D1B-9B8A-9A686908FD51}"/>
    <cellStyle name="Anteckning 3 5 2_121231-130331" xfId="18279" xr:uid="{85789367-97A7-42E6-883B-459E659F1E3D}"/>
    <cellStyle name="Anteckning 3 5 3" xfId="18280" xr:uid="{A1ACF0CE-A801-4398-90E2-AA956429B95E}"/>
    <cellStyle name="Anteckning 3 5 3 2" xfId="18281" xr:uid="{344C1F0C-8DA5-4462-AF16-E1A3F6384514}"/>
    <cellStyle name="Anteckning 3 5 3 2 2" xfId="18282" xr:uid="{290186BD-07BF-4E68-B993-0F408F28DC16}"/>
    <cellStyle name="Anteckning 3 5 3 2 2 2" xfId="18283" xr:uid="{74EDE52D-637C-4C97-A12A-16BD3D33DD38}"/>
    <cellStyle name="Anteckning 3 5 3 2 2_121231-130331" xfId="18284" xr:uid="{A17A1336-C7A2-4189-A2C2-4F9D1510EE69}"/>
    <cellStyle name="Anteckning 3 5 3 2 3" xfId="18285" xr:uid="{E9FD0A04-3431-4884-A952-6445A63047C9}"/>
    <cellStyle name="Anteckning 3 5 3 2 4" xfId="32869" xr:uid="{4776984B-65BF-452B-84EB-0A2C7FFF76CA}"/>
    <cellStyle name="Anteckning 3 5 3 2_121231-130331" xfId="18286" xr:uid="{B0CDFEDB-1CDA-4F19-B963-898FB018AE74}"/>
    <cellStyle name="Anteckning 3 5 3 3" xfId="18287" xr:uid="{AFFA585B-EBE6-498A-8821-A30776B57DB8}"/>
    <cellStyle name="Anteckning 3 5 3 3 2" xfId="18288" xr:uid="{5ACC4FB6-924E-4D5F-A8D6-DA8D8484581D}"/>
    <cellStyle name="Anteckning 3 5 3 3_121231-130331" xfId="18289" xr:uid="{8A83B6D6-8496-42CA-BC0C-9409940C933C}"/>
    <cellStyle name="Anteckning 3 5 3 4" xfId="18290" xr:uid="{B847B9C3-38C4-4650-A576-131CC9314F80}"/>
    <cellStyle name="Anteckning 3 5 3 5" xfId="18291" xr:uid="{DA68DE6C-7363-4B4A-8E76-5359BE91722C}"/>
    <cellStyle name="Anteckning 3 5 3 6" xfId="32870" xr:uid="{BADF6A47-5165-478E-9CCF-D491EFE7538F}"/>
    <cellStyle name="Anteckning 3 5 3 7" xfId="35537" xr:uid="{C1A93EC8-2C6B-4F4E-BD45-2F9FD4082B1B}"/>
    <cellStyle name="Anteckning 3 5 3 8" xfId="39163" xr:uid="{C837C77F-7720-45C2-83A0-F7965FD8324B}"/>
    <cellStyle name="Anteckning 3 5 3_121231-130331" xfId="18292" xr:uid="{A73A4C1A-30F1-4C5B-90DF-029F727A2F5B}"/>
    <cellStyle name="Anteckning 3 5 4" xfId="18293" xr:uid="{68DCE798-5272-4873-A060-DDFF85FA8383}"/>
    <cellStyle name="Anteckning 3 5 4 2" xfId="18294" xr:uid="{05363DB1-2594-4362-B96F-F5B5846A9C6F}"/>
    <cellStyle name="Anteckning 3 5 4 2 2" xfId="18295" xr:uid="{58F709B9-4325-47DD-BD4A-28206BD88E5D}"/>
    <cellStyle name="Anteckning 3 5 4 2 2 2" xfId="18296" xr:uid="{73EF9AAF-1E05-41A2-B92E-1FA4452487CC}"/>
    <cellStyle name="Anteckning 3 5 4 2 2_121231-130331" xfId="18297" xr:uid="{D9BC1491-D7B1-4349-8D4F-E5C0F3DDE794}"/>
    <cellStyle name="Anteckning 3 5 4 2 3" xfId="18298" xr:uid="{177DB791-739D-48C6-BF19-C3E9C5A0B820}"/>
    <cellStyle name="Anteckning 3 5 4 2 4" xfId="32871" xr:uid="{6CA6C74B-7499-402E-9BFD-8A99C0124040}"/>
    <cellStyle name="Anteckning 3 5 4 2_121231-130331" xfId="18299" xr:uid="{E7349913-FA41-4BB8-B417-A2C2AADCC3FF}"/>
    <cellStyle name="Anteckning 3 5 4 3" xfId="18300" xr:uid="{96195491-8020-491F-BE4E-D72EFE35657C}"/>
    <cellStyle name="Anteckning 3 5 4 3 2" xfId="18301" xr:uid="{BF48B7A7-B5F5-471E-9DA2-FEBCA389ABFE}"/>
    <cellStyle name="Anteckning 3 5 4 3_121231-130331" xfId="18302" xr:uid="{E6830C13-5E4D-49D1-8F30-346661D4E486}"/>
    <cellStyle name="Anteckning 3 5 4 4" xfId="18303" xr:uid="{B09E31F0-C901-4CD8-BC13-CEA91EC16884}"/>
    <cellStyle name="Anteckning 3 5 4 5" xfId="18304" xr:uid="{0ABD788B-21FD-414D-8E20-A04DC1779C2F}"/>
    <cellStyle name="Anteckning 3 5 4 6" xfId="32872" xr:uid="{3CDD80DE-25E4-4361-BC40-64B1065AD516}"/>
    <cellStyle name="Anteckning 3 5 4 7" xfId="35538" xr:uid="{78CE81E8-F0DA-4F8C-A508-E44DD4076D18}"/>
    <cellStyle name="Anteckning 3 5 4 8" xfId="39162" xr:uid="{B1EB5208-BA38-4D87-9920-A8C31CD98CFA}"/>
    <cellStyle name="Anteckning 3 5 4_121231-130331" xfId="18305" xr:uid="{A3CA3F1D-A5E3-4D1C-9ED5-36210302A2EB}"/>
    <cellStyle name="Anteckning 3 5 5" xfId="18306" xr:uid="{70448EA0-CE13-4858-AD88-8C03F4701780}"/>
    <cellStyle name="Anteckning 3 5 5 2" xfId="18307" xr:uid="{248FDEDE-9D51-478D-9050-6B1236B4A57D}"/>
    <cellStyle name="Anteckning 3 5 5 2 2" xfId="18308" xr:uid="{6B5CC6CE-DA60-4DF4-9A73-DC0D28AFDA93}"/>
    <cellStyle name="Anteckning 3 5 5 2 3" xfId="32873" xr:uid="{60EC67D4-5B5B-4AC1-A8D2-9345B0FD251A}"/>
    <cellStyle name="Anteckning 3 5 5 2_121231-130331" xfId="18309" xr:uid="{E4D92420-E88E-41A4-BD95-0CC605E02411}"/>
    <cellStyle name="Anteckning 3 5 5 3" xfId="18310" xr:uid="{F5725B9E-0081-491D-9180-9679E36EB17A}"/>
    <cellStyle name="Anteckning 3 5 5 3 2" xfId="18311" xr:uid="{113BE8D0-2CE3-4082-8356-8E460880D58B}"/>
    <cellStyle name="Anteckning 3 5 5 3_121231-130331" xfId="18312" xr:uid="{3BCEEF0F-3649-4CA6-823B-37DC03C774A9}"/>
    <cellStyle name="Anteckning 3 5 5 4" xfId="18313" xr:uid="{41B5695B-91B7-4618-B5A1-3BBAB075CEE5}"/>
    <cellStyle name="Anteckning 3 5 5 5" xfId="18314" xr:uid="{C91B72B7-D76E-40D5-A6AE-352180FE352D}"/>
    <cellStyle name="Anteckning 3 5 5 6" xfId="32874" xr:uid="{EC7BBB70-6E82-4256-BE97-50B9F81981A1}"/>
    <cellStyle name="Anteckning 3 5 5 7" xfId="35539" xr:uid="{0357F485-A4FF-4015-8798-6727E1660EF0}"/>
    <cellStyle name="Anteckning 3 5 5 8" xfId="39161" xr:uid="{FF370ADD-3089-49CD-AEE2-4CAFDA643E3E}"/>
    <cellStyle name="Anteckning 3 5 5_121231-130331" xfId="18315" xr:uid="{F30FCE96-565F-4DB1-9997-87B278ED9142}"/>
    <cellStyle name="Anteckning 3 5 6" xfId="18316" xr:uid="{61919CB5-51A8-4636-893E-CD6D44B696F5}"/>
    <cellStyle name="Anteckning 3 5 6 2" xfId="18317" xr:uid="{F1800420-2681-477B-B03D-5D082E664DE6}"/>
    <cellStyle name="Anteckning 3 5 6 2 2" xfId="18318" xr:uid="{C081C2F8-4C94-4B95-B51F-0BBE8E359989}"/>
    <cellStyle name="Anteckning 3 5 6 2_121231-130331" xfId="18319" xr:uid="{B1FB3A6F-EF2E-47F1-9611-3AA7867D3F81}"/>
    <cellStyle name="Anteckning 3 5 6 3" xfId="18320" xr:uid="{CB5358DF-7E76-4B67-9E89-7A0DD35B4131}"/>
    <cellStyle name="Anteckning 3 5 6 4" xfId="32875" xr:uid="{52BC633B-BDBF-4049-8000-9B3F3D9B25AB}"/>
    <cellStyle name="Anteckning 3 5 6_121231-130331" xfId="18321" xr:uid="{D6EC305A-34ED-4221-8DF0-EB085D229F38}"/>
    <cellStyle name="Anteckning 3 5 7" xfId="18322" xr:uid="{545D01EC-09B5-4844-885D-E7DA71EE4380}"/>
    <cellStyle name="Anteckning 3 5 7 2" xfId="18323" xr:uid="{F633A869-9485-4545-B0CF-EF95E80B99AD}"/>
    <cellStyle name="Anteckning 3 5 7_121231-130331" xfId="18324" xr:uid="{FA619A4A-292A-4BCB-AA0F-15549AF899D1}"/>
    <cellStyle name="Anteckning 3 5 8" xfId="18325" xr:uid="{84386F7B-01B7-4C14-9E76-4EFB92B81B55}"/>
    <cellStyle name="Anteckning 3 5 9" xfId="18326" xr:uid="{9B100E58-EA9B-4F79-9974-B20A0B6EA1CF}"/>
    <cellStyle name="Anteckning 3 5_121231-130331" xfId="18327" xr:uid="{86620635-361C-42D4-9AEA-7BC1668EAD17}"/>
    <cellStyle name="Anteckning 3 6" xfId="18328" xr:uid="{A0FA8F74-40B7-4446-9411-54E308104D1C}"/>
    <cellStyle name="Anteckning 3 6 2" xfId="18329" xr:uid="{5DA2B63F-9472-4C0C-86C7-DD3C8865A237}"/>
    <cellStyle name="Anteckning 3 6 2 2" xfId="18330" xr:uid="{A761AEBD-3B68-4DD9-86AF-8282E23A5942}"/>
    <cellStyle name="Anteckning 3 6 2 2 2" xfId="18331" xr:uid="{C1CAD211-E115-4F13-B239-A185F2A2372D}"/>
    <cellStyle name="Anteckning 3 6 2 2_121231-130331" xfId="18332" xr:uid="{B9F21D51-8722-406F-BEE4-EE0043976D25}"/>
    <cellStyle name="Anteckning 3 6 2 3" xfId="18333" xr:uid="{B5EE64DC-AFAE-4EAF-A6FA-3A1FD1CA33F0}"/>
    <cellStyle name="Anteckning 3 6 2 4" xfId="32876" xr:uid="{7EA7DBBB-F209-46C2-8293-6A0772C6B412}"/>
    <cellStyle name="Anteckning 3 6 2_121231-130331" xfId="18334" xr:uid="{BB4247BA-7D3C-416D-B675-65192E557EDF}"/>
    <cellStyle name="Anteckning 3 6 3" xfId="18335" xr:uid="{F697EC32-CD9D-4B44-A413-83530F5F4487}"/>
    <cellStyle name="Anteckning 3 6 3 2" xfId="18336" xr:uid="{45CF24CA-CB6E-4B38-BC2B-9B000E09FC42}"/>
    <cellStyle name="Anteckning 3 6 3_121231-130331" xfId="18337" xr:uid="{5B91A6F0-AE15-49BC-82E7-0D67437081FD}"/>
    <cellStyle name="Anteckning 3 6 4" xfId="18338" xr:uid="{E0F6A6EC-28CE-477B-8D48-17CAB959FDC6}"/>
    <cellStyle name="Anteckning 3 6 5" xfId="18339" xr:uid="{C67E6AF9-ED26-4417-BF84-760FA77435B0}"/>
    <cellStyle name="Anteckning 3 6 6" xfId="32877" xr:uid="{81DA8BA8-DCD9-4AD7-BE5B-3E428166232A}"/>
    <cellStyle name="Anteckning 3 6 7" xfId="35540" xr:uid="{0ADDFE8F-F944-41A3-AFF9-9C554C643AE5}"/>
    <cellStyle name="Anteckning 3 6 8" xfId="39160" xr:uid="{6CE83ABD-3D34-464C-8C75-D85F2561680E}"/>
    <cellStyle name="Anteckning 3 6_121231-130331" xfId="18340" xr:uid="{A95CC1F9-F5EF-470A-984B-4FF9F39CB562}"/>
    <cellStyle name="Anteckning 3 7" xfId="18341" xr:uid="{0EB215B5-7F00-4B38-979B-9080209D0237}"/>
    <cellStyle name="Anteckning 3 7 2" xfId="18342" xr:uid="{AD613B43-FFCF-43AA-9DB3-4E87B737218C}"/>
    <cellStyle name="Anteckning 3 7 2 2" xfId="18343" xr:uid="{F48F307A-3F9C-4FF6-B50E-52641BCEEC92}"/>
    <cellStyle name="Anteckning 3 7 2 2 2" xfId="18344" xr:uid="{BA331E8E-EA4C-42B5-A1A6-946D1AC61BE5}"/>
    <cellStyle name="Anteckning 3 7 2 2_121231-130331" xfId="18345" xr:uid="{9F7D69CF-D1B3-4A79-B16B-98EE8D9645F4}"/>
    <cellStyle name="Anteckning 3 7 2 3" xfId="18346" xr:uid="{41227058-20D4-44F2-93D8-7B508BE14CB2}"/>
    <cellStyle name="Anteckning 3 7 2 4" xfId="32878" xr:uid="{F7145CBE-E7E8-413C-986A-52D95B747091}"/>
    <cellStyle name="Anteckning 3 7 2_121231-130331" xfId="18347" xr:uid="{737CE4B2-6BD2-491B-AA57-B62A4F511218}"/>
    <cellStyle name="Anteckning 3 7 3" xfId="18348" xr:uid="{0549150D-CB0E-45A4-9D83-BFEA847AD408}"/>
    <cellStyle name="Anteckning 3 7 3 2" xfId="18349" xr:uid="{DA699700-8F29-4F0B-8F99-45A581D4FFC7}"/>
    <cellStyle name="Anteckning 3 7 3_121231-130331" xfId="18350" xr:uid="{5B77268E-EA44-4440-B724-F999C8EA1E81}"/>
    <cellStyle name="Anteckning 3 7 4" xfId="18351" xr:uid="{92E62C32-3EA8-4B8C-9DEF-809960E2624D}"/>
    <cellStyle name="Anteckning 3 7 5" xfId="18352" xr:uid="{2BB85E79-8DA2-44E6-AC06-09B463A54A82}"/>
    <cellStyle name="Anteckning 3 7 6" xfId="32879" xr:uid="{1BDC1A6D-609F-4851-A47C-B96EAC3E883B}"/>
    <cellStyle name="Anteckning 3 7 7" xfId="35541" xr:uid="{1417C1F8-A4F4-4CEC-B883-4B2A6703F942}"/>
    <cellStyle name="Anteckning 3 7 8" xfId="39159" xr:uid="{8B6BCD86-AD27-4C28-9DF1-00B9CA7AFC4C}"/>
    <cellStyle name="Anteckning 3 7_121231-130331" xfId="18353" xr:uid="{A1B3A392-7451-436A-A33F-D60E89329F03}"/>
    <cellStyle name="Anteckning 3 8" xfId="18354" xr:uid="{19EBD5EF-CB53-4DC8-89C0-10EF1A94484B}"/>
    <cellStyle name="Anteckning 3 8 2" xfId="18355" xr:uid="{2A3830CA-2419-45D9-827B-2316E6A39A51}"/>
    <cellStyle name="Anteckning 3 8 2 2" xfId="18356" xr:uid="{B3E0C4CB-5811-42D3-9602-CEBBB5A2B4DD}"/>
    <cellStyle name="Anteckning 3 8 2 2 2" xfId="18357" xr:uid="{B8AF7D89-3166-4425-9F5C-A7324F0B82FB}"/>
    <cellStyle name="Anteckning 3 8 2 2_121231-130331" xfId="18358" xr:uid="{63697CC1-AA8F-4769-AB9F-37A667166A33}"/>
    <cellStyle name="Anteckning 3 8 2 3" xfId="18359" xr:uid="{52C01817-A383-4548-A371-C42F685725A0}"/>
    <cellStyle name="Anteckning 3 8 2 4" xfId="32880" xr:uid="{680D7DE0-FA7B-4F54-B2C4-4D3F02B5B5C5}"/>
    <cellStyle name="Anteckning 3 8 2_121231-130331" xfId="18360" xr:uid="{0D4697C2-8CC9-4027-B9DC-2635E5FC8470}"/>
    <cellStyle name="Anteckning 3 8 3" xfId="18361" xr:uid="{A849B01F-67DE-4A66-91FA-F536EE2FD3DE}"/>
    <cellStyle name="Anteckning 3 8 3 2" xfId="18362" xr:uid="{656E50EB-F772-472B-AC30-253CDD2E2B82}"/>
    <cellStyle name="Anteckning 3 8 3_121231-130331" xfId="18363" xr:uid="{2DEF6A84-BD38-4D94-9F18-BCE981589059}"/>
    <cellStyle name="Anteckning 3 8 4" xfId="18364" xr:uid="{1216A0C3-94A7-4397-A178-72023CF4622D}"/>
    <cellStyle name="Anteckning 3 8 5" xfId="18365" xr:uid="{E7CD45D9-8EDF-4940-9D5E-D436516A47F1}"/>
    <cellStyle name="Anteckning 3 8 6" xfId="32881" xr:uid="{D90E96E9-03D0-4443-9D74-9DF0F52C8A7D}"/>
    <cellStyle name="Anteckning 3 8 7" xfId="35542" xr:uid="{D81755FC-A9E9-4344-9F4E-8A9B244CA25E}"/>
    <cellStyle name="Anteckning 3 8 8" xfId="39158" xr:uid="{9A0EEFE3-8901-4E3B-8F6F-BF420053105F}"/>
    <cellStyle name="Anteckning 3 8_121231-130331" xfId="18366" xr:uid="{D1D398B9-C4E5-41FC-9FED-15B3FE9D184B}"/>
    <cellStyle name="Anteckning 3 9" xfId="18367" xr:uid="{392764E3-6700-41DE-9A26-C799D48A5EBC}"/>
    <cellStyle name="Anteckning 3 9 2" xfId="18368" xr:uid="{7DBC59F0-9E0D-4849-88B5-CBD50C7D4BB3}"/>
    <cellStyle name="Anteckning 3 9 2 2" xfId="18369" xr:uid="{874B502C-6967-4721-AFA2-067C8C187889}"/>
    <cellStyle name="Anteckning 3 9 2 3" xfId="32882" xr:uid="{C9E9689F-23F2-4000-A4B4-873C122258FC}"/>
    <cellStyle name="Anteckning 3 9 2_121231-130331" xfId="18370" xr:uid="{55D947CB-A746-4503-97C0-C80134EF57BA}"/>
    <cellStyle name="Anteckning 3 9 3" xfId="18371" xr:uid="{5FECEC21-3CCA-4B61-A4B9-72C12EAA8729}"/>
    <cellStyle name="Anteckning 3 9 3 2" xfId="18372" xr:uid="{4A5A9B90-840C-4444-94E4-DAA5659EC917}"/>
    <cellStyle name="Anteckning 3 9 3_121231-130331" xfId="18373" xr:uid="{C6252795-C683-4204-9236-C15A92861908}"/>
    <cellStyle name="Anteckning 3 9 4" xfId="18374" xr:uid="{CD999FFE-EA2D-44AE-B7E7-2335FB4051C5}"/>
    <cellStyle name="Anteckning 3 9 5" xfId="18375" xr:uid="{D90BC990-8944-42EF-8168-53AEBA171F3E}"/>
    <cellStyle name="Anteckning 3 9 6" xfId="32883" xr:uid="{B161F0A6-B501-4F03-9B06-6C5648D883DE}"/>
    <cellStyle name="Anteckning 3 9 7" xfId="35543" xr:uid="{583973EA-DFB0-428D-B553-ED4064CB545A}"/>
    <cellStyle name="Anteckning 3 9 8" xfId="39157" xr:uid="{F1CFCC3C-D691-40CF-AE5D-2213081183EC}"/>
    <cellStyle name="Anteckning 3 9_121231-130331" xfId="18376" xr:uid="{8A05EF1D-719E-41AB-8DC6-F8AFAA993ACE}"/>
    <cellStyle name="Anteckning 3_121231-130331" xfId="18377" xr:uid="{8FA14F37-17D6-4F3E-9F72-47B6375A1C61}"/>
    <cellStyle name="Anteckning 30" xfId="18378" xr:uid="{484D17EF-899B-4FC4-9852-A719EE9CF41C}"/>
    <cellStyle name="Anteckning 30 10" xfId="18379" xr:uid="{C94CCAF2-269B-4F7F-A3B6-DE0827CCBDC1}"/>
    <cellStyle name="Anteckning 30 11" xfId="32884" xr:uid="{FFB9AB5C-638F-4B34-83E9-4E4E1DEA1CE9}"/>
    <cellStyle name="Anteckning 30 12" xfId="35544" xr:uid="{06767A29-4551-406E-806C-3CAEF018D3A0}"/>
    <cellStyle name="Anteckning 30 2" xfId="18380" xr:uid="{96728195-BD44-487F-9638-CCA0239A7EC8}"/>
    <cellStyle name="Anteckning 30 2 2" xfId="18381" xr:uid="{274DF21D-37BA-4E58-85AC-8EF60BD15383}"/>
    <cellStyle name="Anteckning 30 2 2 2" xfId="18382" xr:uid="{27994811-0C78-4DB3-B880-AED37C42B36C}"/>
    <cellStyle name="Anteckning 30 2 2 2 2" xfId="18383" xr:uid="{29198304-4469-40B8-9351-D813964AA635}"/>
    <cellStyle name="Anteckning 30 2 2 2 3" xfId="32885" xr:uid="{DBBFBC8C-A6E9-42D7-B6DC-3DB38AD8C33F}"/>
    <cellStyle name="Anteckning 30 2 2 2_121231-130331" xfId="18384" xr:uid="{C9F20FEC-69B4-4C8F-A4D5-30D6770AC2EF}"/>
    <cellStyle name="Anteckning 30 2 2 3" xfId="18385" xr:uid="{5043A69C-3805-4282-9271-4FB1DB4CB6AC}"/>
    <cellStyle name="Anteckning 30 2 2 3 2" xfId="18386" xr:uid="{9D2BBFB1-5B43-4301-AAF6-E22977CD905F}"/>
    <cellStyle name="Anteckning 30 2 2 3_121231-130331" xfId="18387" xr:uid="{DC11F70F-4F60-477B-929F-08D587F3B4A3}"/>
    <cellStyle name="Anteckning 30 2 2 4" xfId="18388" xr:uid="{46802652-5AD1-4732-B768-BDB7E2A2FADD}"/>
    <cellStyle name="Anteckning 30 2 2 5" xfId="18389" xr:uid="{EF4EA168-42A6-4158-AD69-D989092CB899}"/>
    <cellStyle name="Anteckning 30 2 2 6" xfId="32886" xr:uid="{C79BA790-D216-44C4-B8D7-19C3D52C716F}"/>
    <cellStyle name="Anteckning 30 2 2 7" xfId="35546" xr:uid="{B4B4ACB4-50A6-49AD-A56B-DEFE687AD9BA}"/>
    <cellStyle name="Anteckning 30 2 2 8" xfId="39155" xr:uid="{49962CA2-989D-4B6F-A6E5-B510D3DBD32E}"/>
    <cellStyle name="Anteckning 30 2 2_121231-130331" xfId="18390" xr:uid="{D6071B35-F0FC-4560-98CD-B4A9E31EA8B0}"/>
    <cellStyle name="Anteckning 30 2 3" xfId="18391" xr:uid="{EEFFF680-5E11-4DFB-85A8-23DD38629214}"/>
    <cellStyle name="Anteckning 30 2 3 2" xfId="18392" xr:uid="{C956C100-207C-465D-96AF-2B7BF6B10E33}"/>
    <cellStyle name="Anteckning 30 2 3 2 2" xfId="18393" xr:uid="{87C606E1-4E25-4B48-AAD0-31641F314950}"/>
    <cellStyle name="Anteckning 30 2 3 2_121231-130331" xfId="18394" xr:uid="{D82BAF55-2EFE-40F8-BAF5-6C340BC9724C}"/>
    <cellStyle name="Anteckning 30 2 3 3" xfId="18395" xr:uid="{43145214-0C08-4C40-9A0E-B0F26ACDFC54}"/>
    <cellStyle name="Anteckning 30 2 3 4" xfId="32887" xr:uid="{281B6092-327A-4B48-86BF-5BD0CECE5506}"/>
    <cellStyle name="Anteckning 30 2 3_121231-130331" xfId="18396" xr:uid="{1A8A1518-0194-4D23-8D2B-BC595B480DDA}"/>
    <cellStyle name="Anteckning 30 2 4" xfId="18397" xr:uid="{74FDAEED-A4C5-4566-8CC2-3F21B940229C}"/>
    <cellStyle name="Anteckning 30 2 4 2" xfId="18398" xr:uid="{97EBE47F-F8A5-4885-9C59-6F9F4F742C44}"/>
    <cellStyle name="Anteckning 30 2 4_121231-130331" xfId="18399" xr:uid="{5DDD50CD-FAF3-4D2D-9B08-76B95EECFCEA}"/>
    <cellStyle name="Anteckning 30 2 5" xfId="18400" xr:uid="{59553799-DA1A-4738-871A-BED531DED336}"/>
    <cellStyle name="Anteckning 30 2 6" xfId="18401" xr:uid="{AA1FAF53-9FB3-4E9A-ACD2-13BDDEA85407}"/>
    <cellStyle name="Anteckning 30 2 7" xfId="32888" xr:uid="{A338033A-2949-499E-B661-32D13FE9110D}"/>
    <cellStyle name="Anteckning 30 2 8" xfId="35545" xr:uid="{A740573D-AB80-4E24-9130-C86DCEC2B9D1}"/>
    <cellStyle name="Anteckning 30 2 9" xfId="39156" xr:uid="{36664D36-B26D-4F90-9194-D5F2A9FA857A}"/>
    <cellStyle name="Anteckning 30 2_121231-130331" xfId="18402" xr:uid="{6EDF1A55-7738-4AA5-95A8-C7E46B493745}"/>
    <cellStyle name="Anteckning 30 3" xfId="18403" xr:uid="{CE1F7A6B-F7F8-4F2E-93F8-EE55116DC470}"/>
    <cellStyle name="Anteckning 30 3 2" xfId="18404" xr:uid="{C538DC8A-80DC-4CF6-ADC3-5EB767F4F99F}"/>
    <cellStyle name="Anteckning 30 3 2 2" xfId="18405" xr:uid="{2A07AA23-AFA8-4036-9B86-623E86E86BA0}"/>
    <cellStyle name="Anteckning 30 3 2 2 2" xfId="18406" xr:uid="{6C112668-7EF4-46EA-B36F-58163B256C15}"/>
    <cellStyle name="Anteckning 30 3 2 2_121231-130331" xfId="18407" xr:uid="{579B6DDD-F29E-405E-B21D-48FFD2FED235}"/>
    <cellStyle name="Anteckning 30 3 2 3" xfId="18408" xr:uid="{5D91B918-EFD9-4E8A-A099-96D4B67A46F9}"/>
    <cellStyle name="Anteckning 30 3 2 4" xfId="32889" xr:uid="{12F60ADD-84E8-441F-A764-546132ABAFB4}"/>
    <cellStyle name="Anteckning 30 3 2_121231-130331" xfId="18409" xr:uid="{1351455B-5784-4CC9-AD59-5BE3E659C89E}"/>
    <cellStyle name="Anteckning 30 3 3" xfId="18410" xr:uid="{E11FFA2B-7A5D-46E9-ABC7-E00C6349D503}"/>
    <cellStyle name="Anteckning 30 3 3 2" xfId="18411" xr:uid="{A3623806-1018-4F32-990E-AA3EB8800774}"/>
    <cellStyle name="Anteckning 30 3 3_121231-130331" xfId="18412" xr:uid="{1523A417-7DD5-4B01-9DEC-CF082EEF2EC3}"/>
    <cellStyle name="Anteckning 30 3 4" xfId="18413" xr:uid="{B590C2A6-3264-45B6-B4CF-49F6ED0EA945}"/>
    <cellStyle name="Anteckning 30 3 5" xfId="18414" xr:uid="{73A581D2-246D-4875-9A0D-3021F7D76F98}"/>
    <cellStyle name="Anteckning 30 3 6" xfId="32890" xr:uid="{8A15329F-3151-4E51-B9CD-EE6C64184AB9}"/>
    <cellStyle name="Anteckning 30 3 7" xfId="35547" xr:uid="{1EDDA301-C0F7-4CDB-92D1-27DA6CE86FE4}"/>
    <cellStyle name="Anteckning 30 3 8" xfId="39154" xr:uid="{2B18C8BD-5361-4116-A50D-7B44FFE79910}"/>
    <cellStyle name="Anteckning 30 3_121231-130331" xfId="18415" xr:uid="{FFBE68A5-26BA-4960-B99E-DCD765574DBE}"/>
    <cellStyle name="Anteckning 30 4" xfId="18416" xr:uid="{EAD347C4-072F-4BCD-B78A-C6D66D938A1A}"/>
    <cellStyle name="Anteckning 30 4 2" xfId="18417" xr:uid="{F64F13B2-4B9A-4F81-9232-9F62A81FFB4F}"/>
    <cellStyle name="Anteckning 30 4 2 2" xfId="18418" xr:uid="{B6C9AAA5-5982-46D1-A3E7-AA2A190EA435}"/>
    <cellStyle name="Anteckning 30 4 2 2 2" xfId="18419" xr:uid="{86BEF98E-8E56-46C9-82AD-B933FC4A16A2}"/>
    <cellStyle name="Anteckning 30 4 2 2_121231-130331" xfId="18420" xr:uid="{81F160B4-4D31-4A14-9733-CCFE4B2FA4DD}"/>
    <cellStyle name="Anteckning 30 4 2 3" xfId="18421" xr:uid="{DB59C1A6-12CA-43F9-AF00-24DFE7F41679}"/>
    <cellStyle name="Anteckning 30 4 2 4" xfId="32891" xr:uid="{8B616468-BBAC-4E2F-B679-0668BFF31CA4}"/>
    <cellStyle name="Anteckning 30 4 2_121231-130331" xfId="18422" xr:uid="{5230694E-84C1-4BCE-BD5D-ABF9D965DEC5}"/>
    <cellStyle name="Anteckning 30 4 3" xfId="18423" xr:uid="{B58C95F1-7D5A-4A46-A696-B7C9173E2164}"/>
    <cellStyle name="Anteckning 30 4 3 2" xfId="18424" xr:uid="{0BA3CB2E-0693-407F-817D-6042B5FA4147}"/>
    <cellStyle name="Anteckning 30 4 3_121231-130331" xfId="18425" xr:uid="{79B8E22B-37F3-40C8-9E83-8FD06D15D4DD}"/>
    <cellStyle name="Anteckning 30 4 4" xfId="18426" xr:uid="{7A2790C2-2294-4C77-B139-232FE2170DAE}"/>
    <cellStyle name="Anteckning 30 4 5" xfId="18427" xr:uid="{34DA2226-3400-46A2-9134-7D7AAB61C201}"/>
    <cellStyle name="Anteckning 30 4 6" xfId="32892" xr:uid="{9A25BCD3-23BF-4F8A-9A68-450EDBDDE76A}"/>
    <cellStyle name="Anteckning 30 4 7" xfId="35548" xr:uid="{D8471330-475D-4D31-ABB2-5EB2368F643E}"/>
    <cellStyle name="Anteckning 30 4 8" xfId="39153" xr:uid="{4945369D-239E-4D4B-8138-86D9DF50491D}"/>
    <cellStyle name="Anteckning 30 4_121231-130331" xfId="18428" xr:uid="{1A967E37-E597-4586-86F8-C9E57ABB663D}"/>
    <cellStyle name="Anteckning 30 5" xfId="18429" xr:uid="{12E13D18-3262-4425-A047-E2D7FFAAECE5}"/>
    <cellStyle name="Anteckning 30 5 2" xfId="18430" xr:uid="{524031C1-E056-4482-91E7-53F56867D78D}"/>
    <cellStyle name="Anteckning 30 5 2 2" xfId="18431" xr:uid="{83DB060D-23E4-4002-9347-DDB8A5D52361}"/>
    <cellStyle name="Anteckning 30 5 2 2 2" xfId="18432" xr:uid="{CB13B6B1-1F1C-4560-89D8-4A6C0152F7A0}"/>
    <cellStyle name="Anteckning 30 5 2 2_121231-130331" xfId="18433" xr:uid="{DB4B6734-1C13-4F1D-AFFC-D568A24914C9}"/>
    <cellStyle name="Anteckning 30 5 2 3" xfId="18434" xr:uid="{C7424418-2367-43A5-B487-B5AB06B47C3A}"/>
    <cellStyle name="Anteckning 30 5 2 4" xfId="32893" xr:uid="{303D1917-4D7A-47AB-BB20-7BD4BD8A10D6}"/>
    <cellStyle name="Anteckning 30 5 2_121231-130331" xfId="18435" xr:uid="{50ECDF0D-2904-4C5C-A462-742376A8A8AC}"/>
    <cellStyle name="Anteckning 30 5 3" xfId="18436" xr:uid="{DDC876A4-8326-4DA7-B666-456C9849B3DB}"/>
    <cellStyle name="Anteckning 30 5 3 2" xfId="18437" xr:uid="{6D8937E4-3CCD-42BB-BA47-FE3AA0AA8E20}"/>
    <cellStyle name="Anteckning 30 5 3_121231-130331" xfId="18438" xr:uid="{5196AE79-5381-481B-A21F-C7C529016C19}"/>
    <cellStyle name="Anteckning 30 5 4" xfId="18439" xr:uid="{49D596C6-0D40-49AC-A7AB-5E4D5A21F920}"/>
    <cellStyle name="Anteckning 30 5 5" xfId="18440" xr:uid="{E0B022F4-9EAF-4B0A-991C-D5B9275445FD}"/>
    <cellStyle name="Anteckning 30 5 6" xfId="32894" xr:uid="{37EDD0FD-392C-49CE-8883-10CE3D1B8737}"/>
    <cellStyle name="Anteckning 30 5 7" xfId="35549" xr:uid="{9641CD50-0D54-45F0-8760-791E8E6CBE42}"/>
    <cellStyle name="Anteckning 30 5 8" xfId="39152" xr:uid="{363658EE-74B5-4851-A583-4BE3D679692D}"/>
    <cellStyle name="Anteckning 30 5_121231-130331" xfId="18441" xr:uid="{D7707F74-D701-4151-A00F-C799B37A5A16}"/>
    <cellStyle name="Anteckning 30 6" xfId="18442" xr:uid="{D797BC30-EA37-4EA5-BD17-95474588A9A1}"/>
    <cellStyle name="Anteckning 30 6 2" xfId="18443" xr:uid="{763D5EF8-8D49-4E5D-BEB4-827D2B80D216}"/>
    <cellStyle name="Anteckning 30 6 2 2" xfId="18444" xr:uid="{0F9C04CE-CF36-46CD-B17D-8728143121B8}"/>
    <cellStyle name="Anteckning 30 6 2 3" xfId="32895" xr:uid="{541B5487-85A1-4199-B1C1-0250A053135B}"/>
    <cellStyle name="Anteckning 30 6 2_121231-130331" xfId="18445" xr:uid="{663CFBB1-58B7-4D4C-9A53-98C73B36A013}"/>
    <cellStyle name="Anteckning 30 6 3" xfId="18446" xr:uid="{18E2EB87-10B4-4D37-BCA3-32F73E4E870C}"/>
    <cellStyle name="Anteckning 30 6 3 2" xfId="18447" xr:uid="{95123B97-EB84-45A2-BFE9-509463DE30A6}"/>
    <cellStyle name="Anteckning 30 6 3_121231-130331" xfId="18448" xr:uid="{B1B9304B-B091-476F-9EEA-D374802441B6}"/>
    <cellStyle name="Anteckning 30 6 4" xfId="18449" xr:uid="{35EA2B88-9EF4-4680-A356-AC23B6F3538E}"/>
    <cellStyle name="Anteckning 30 6 5" xfId="18450" xr:uid="{3D5ABD73-7715-4D1E-B3FC-DC1ED7CCDA24}"/>
    <cellStyle name="Anteckning 30 6 6" xfId="32896" xr:uid="{B8793A7E-66B0-401A-89FF-FDF8BAE26F39}"/>
    <cellStyle name="Anteckning 30 6 7" xfId="35550" xr:uid="{4BA0C6B4-D31B-4DCB-B42F-EAE2BF6413BB}"/>
    <cellStyle name="Anteckning 30 6 8" xfId="39151" xr:uid="{B884A9CC-CC34-46EB-95DD-ECFAB70004CD}"/>
    <cellStyle name="Anteckning 30 6_121231-130331" xfId="18451" xr:uid="{0702AB40-156B-460B-8EF2-10A5B60FAEE0}"/>
    <cellStyle name="Anteckning 30 7" xfId="18452" xr:uid="{27F47569-CD91-45DA-9516-2CEF8128E7CC}"/>
    <cellStyle name="Anteckning 30 7 2" xfId="18453" xr:uid="{F2F17407-2756-42C8-8445-42ACC4521AA5}"/>
    <cellStyle name="Anteckning 30 7 2 2" xfId="18454" xr:uid="{F70CCF42-19F5-46DB-A21D-D190201803DF}"/>
    <cellStyle name="Anteckning 30 7 2_121231-130331" xfId="18455" xr:uid="{47B34ED9-B6DF-4C34-8DC2-F33AF7B30C35}"/>
    <cellStyle name="Anteckning 30 7 3" xfId="18456" xr:uid="{8B2C4B16-22AF-46E7-AAD0-A59432B08C3F}"/>
    <cellStyle name="Anteckning 30 7 4" xfId="32897" xr:uid="{106A9A37-11ED-46BD-8977-5CF0D7508634}"/>
    <cellStyle name="Anteckning 30 7_121231-130331" xfId="18457" xr:uid="{24B48E8F-0AA3-4133-9079-B977B283F7F0}"/>
    <cellStyle name="Anteckning 30 8" xfId="18458" xr:uid="{F75772C6-EE4B-4FD0-940F-73C2634E8984}"/>
    <cellStyle name="Anteckning 30 8 2" xfId="18459" xr:uid="{21313C00-2103-45CA-8C96-D1C25F4BAD8B}"/>
    <cellStyle name="Anteckning 30 8_121231-130331" xfId="18460" xr:uid="{BE0E5CE0-6F29-4877-A73D-D682122E8187}"/>
    <cellStyle name="Anteckning 30 9" xfId="18461" xr:uid="{56BDBDE1-9836-4904-BED0-E8B66C9C503F}"/>
    <cellStyle name="Anteckning 30_121231-130331" xfId="18462" xr:uid="{083A8678-2DB8-4944-9A21-A84A1BD15A02}"/>
    <cellStyle name="Anteckning 31" xfId="18463" xr:uid="{81718C49-0F14-44FF-8D2B-AC0132F3F9B5}"/>
    <cellStyle name="Anteckning 31 10" xfId="18464" xr:uid="{01906478-D3CD-40BA-8B53-32817222E2FB}"/>
    <cellStyle name="Anteckning 31 11" xfId="32898" xr:uid="{A6636548-6DDF-4506-8CEC-0D826B6EBDED}"/>
    <cellStyle name="Anteckning 31 12" xfId="35551" xr:uid="{C6957252-55C7-4CF3-B1E6-550D52578174}"/>
    <cellStyle name="Anteckning 31 2" xfId="18465" xr:uid="{9DB0C3D3-C636-4ED0-A2D0-295045774FB2}"/>
    <cellStyle name="Anteckning 31 2 2" xfId="18466" xr:uid="{57341D75-6FB2-4F04-B3B0-94720BB88FE9}"/>
    <cellStyle name="Anteckning 31 2 2 2" xfId="18467" xr:uid="{BA270AAB-35E1-4648-A4B5-3E0520456ADE}"/>
    <cellStyle name="Anteckning 31 2 2 2 2" xfId="18468" xr:uid="{B967D3B2-7633-45F1-A416-0F30327DE4E7}"/>
    <cellStyle name="Anteckning 31 2 2 2 3" xfId="32899" xr:uid="{A746BC4A-F19E-4F34-8EC0-6E47CB6B8B3D}"/>
    <cellStyle name="Anteckning 31 2 2 2_121231-130331" xfId="18469" xr:uid="{8595F98E-2215-42D0-B272-A0F7FCCD59C0}"/>
    <cellStyle name="Anteckning 31 2 2 3" xfId="18470" xr:uid="{0D952FF8-6940-429C-8452-3A3DDBF04196}"/>
    <cellStyle name="Anteckning 31 2 2 3 2" xfId="18471" xr:uid="{30AF4DC0-5EC9-45D6-9857-BEB7816C5400}"/>
    <cellStyle name="Anteckning 31 2 2 3_121231-130331" xfId="18472" xr:uid="{FB768107-1920-40E4-B060-1BE8CE0ECE01}"/>
    <cellStyle name="Anteckning 31 2 2 4" xfId="18473" xr:uid="{25D81BFA-95D9-46ED-9F73-2D3687C2F128}"/>
    <cellStyle name="Anteckning 31 2 2 5" xfId="18474" xr:uid="{92984070-49EF-49C5-817A-49B22F391332}"/>
    <cellStyle name="Anteckning 31 2 2 6" xfId="32900" xr:uid="{7B5A0710-409E-447B-90C7-F0BE598E5E8A}"/>
    <cellStyle name="Anteckning 31 2 2 7" xfId="35553" xr:uid="{B208D7CF-0749-4ABD-93F7-86594311DB7C}"/>
    <cellStyle name="Anteckning 31 2 2 8" xfId="39149" xr:uid="{1BC2830B-E1EF-466D-A59F-204EE8CA60C4}"/>
    <cellStyle name="Anteckning 31 2 2_121231-130331" xfId="18475" xr:uid="{7E9D65AD-2B1F-4AB4-9B1B-793E0F007F7C}"/>
    <cellStyle name="Anteckning 31 2 3" xfId="18476" xr:uid="{AE965E02-C060-4A91-9AE3-F4B2864842BE}"/>
    <cellStyle name="Anteckning 31 2 3 2" xfId="18477" xr:uid="{8FD2E21A-71CA-4C12-BA04-3C3DED5ECE94}"/>
    <cellStyle name="Anteckning 31 2 3 2 2" xfId="18478" xr:uid="{069A110E-D782-416D-981B-9E3A918A18FF}"/>
    <cellStyle name="Anteckning 31 2 3 2_121231-130331" xfId="18479" xr:uid="{2BDB130B-EE7A-4B14-9294-9A6E47256559}"/>
    <cellStyle name="Anteckning 31 2 3 3" xfId="18480" xr:uid="{1711FC4E-ED38-4347-8D9C-CE21BAB4E1FD}"/>
    <cellStyle name="Anteckning 31 2 3 4" xfId="32901" xr:uid="{BF5E200B-EC89-4B2A-A980-48ACD16A71FB}"/>
    <cellStyle name="Anteckning 31 2 3_121231-130331" xfId="18481" xr:uid="{5928559F-C09A-4002-9EB2-8C7347D2212E}"/>
    <cellStyle name="Anteckning 31 2 4" xfId="18482" xr:uid="{2F70E33F-2923-4F23-AC13-606229B0A9BE}"/>
    <cellStyle name="Anteckning 31 2 4 2" xfId="18483" xr:uid="{9F83EF3F-EC5B-4017-A31E-8A0C261852C5}"/>
    <cellStyle name="Anteckning 31 2 4_121231-130331" xfId="18484" xr:uid="{76B01F17-24F6-4A19-BD15-BE047F50390F}"/>
    <cellStyle name="Anteckning 31 2 5" xfId="18485" xr:uid="{7C7E112A-E84B-4A3B-9C6C-4A532F592472}"/>
    <cellStyle name="Anteckning 31 2 6" xfId="18486" xr:uid="{CD1E5E1F-CA35-4B99-9CED-7F9232A4106F}"/>
    <cellStyle name="Anteckning 31 2 7" xfId="32902" xr:uid="{2D8D450D-0210-4F9B-B553-D47EA762BDCE}"/>
    <cellStyle name="Anteckning 31 2 8" xfId="35552" xr:uid="{6448C9B1-B1A2-45A7-9F81-1DC1D45EA473}"/>
    <cellStyle name="Anteckning 31 2 9" xfId="39150" xr:uid="{7692270D-4DA2-4A69-BB5D-FEAB9C30514D}"/>
    <cellStyle name="Anteckning 31 2_121231-130331" xfId="18487" xr:uid="{95FAB62E-ADCD-4EE0-B55E-CEEAD095C294}"/>
    <cellStyle name="Anteckning 31 3" xfId="18488" xr:uid="{AB8C37EF-8FC6-4964-8581-154A6AF119FF}"/>
    <cellStyle name="Anteckning 31 3 2" xfId="18489" xr:uid="{F1497D26-CCDD-4A90-96AE-7E265DA65BDA}"/>
    <cellStyle name="Anteckning 31 3 2 2" xfId="18490" xr:uid="{A6C82CE0-34BD-43E2-BA43-A58B71A4E142}"/>
    <cellStyle name="Anteckning 31 3 2 2 2" xfId="18491" xr:uid="{3EEA8F37-926F-4979-AB69-79F96710097B}"/>
    <cellStyle name="Anteckning 31 3 2 2_121231-130331" xfId="18492" xr:uid="{6D085588-3795-48F0-BB41-4A6D964FDE47}"/>
    <cellStyle name="Anteckning 31 3 2 3" xfId="18493" xr:uid="{B1F4FFDA-3312-4275-AB02-8F70124240F9}"/>
    <cellStyle name="Anteckning 31 3 2 4" xfId="32903" xr:uid="{BE782675-D412-487D-9839-C8F4EC69332B}"/>
    <cellStyle name="Anteckning 31 3 2_121231-130331" xfId="18494" xr:uid="{C4A2A0E4-138B-45BF-B3C0-C57BFB5CCE6C}"/>
    <cellStyle name="Anteckning 31 3 3" xfId="18495" xr:uid="{61075FE6-FCBC-4168-A07A-1495D3DDA242}"/>
    <cellStyle name="Anteckning 31 3 3 2" xfId="18496" xr:uid="{6C52E81D-3C22-45A8-B8A3-4B95877B80A9}"/>
    <cellStyle name="Anteckning 31 3 3_121231-130331" xfId="18497" xr:uid="{4AC091B6-2694-4570-90EC-123DD9C906FF}"/>
    <cellStyle name="Anteckning 31 3 4" xfId="18498" xr:uid="{9B69A896-898C-4955-BB25-3278166C35E2}"/>
    <cellStyle name="Anteckning 31 3 5" xfId="18499" xr:uid="{A24B0353-EBC2-45BC-9C23-E5A35CE1D02C}"/>
    <cellStyle name="Anteckning 31 3 6" xfId="32904" xr:uid="{92939212-661A-476F-AF77-4644C505A522}"/>
    <cellStyle name="Anteckning 31 3 7" xfId="35554" xr:uid="{7A077EE8-B0B8-4D8E-8856-9B125FF83937}"/>
    <cellStyle name="Anteckning 31 3 8" xfId="39148" xr:uid="{D44F7D8B-987C-4D90-8C38-CA0105BF2C8D}"/>
    <cellStyle name="Anteckning 31 3_121231-130331" xfId="18500" xr:uid="{3620FBE8-61EF-41D6-882E-F2327CD25AF6}"/>
    <cellStyle name="Anteckning 31 4" xfId="18501" xr:uid="{5B8DCB46-CBF7-43EF-BCEC-AF65A4E4571B}"/>
    <cellStyle name="Anteckning 31 4 2" xfId="18502" xr:uid="{BDD94CE5-A176-4F3D-8B72-430288350217}"/>
    <cellStyle name="Anteckning 31 4 2 2" xfId="18503" xr:uid="{29EC44BC-1F14-4286-8E97-F7771811629F}"/>
    <cellStyle name="Anteckning 31 4 2 2 2" xfId="18504" xr:uid="{29E16603-FE9C-4A5B-ABF1-D631B725F806}"/>
    <cellStyle name="Anteckning 31 4 2 2_121231-130331" xfId="18505" xr:uid="{1B4F660C-3543-4665-9B46-2718A7BCEA5C}"/>
    <cellStyle name="Anteckning 31 4 2 3" xfId="18506" xr:uid="{7B154E2F-92E9-418D-8734-F801B6776E15}"/>
    <cellStyle name="Anteckning 31 4 2 4" xfId="32905" xr:uid="{E3A8B179-ECEB-4E43-B65A-5FBC8FF76430}"/>
    <cellStyle name="Anteckning 31 4 2_121231-130331" xfId="18507" xr:uid="{F48762F2-8330-43D0-AC12-7ABB1A123A3C}"/>
    <cellStyle name="Anteckning 31 4 3" xfId="18508" xr:uid="{6AC7032D-A249-4BCA-9B88-CB347A8B4925}"/>
    <cellStyle name="Anteckning 31 4 3 2" xfId="18509" xr:uid="{12051E27-B6FA-4FCF-B27F-D1593590D5EE}"/>
    <cellStyle name="Anteckning 31 4 3_121231-130331" xfId="18510" xr:uid="{3CE2FB3C-9C17-4514-B0C9-15B195769729}"/>
    <cellStyle name="Anteckning 31 4 4" xfId="18511" xr:uid="{504663E9-F5DC-46DF-9DB7-2CA993773265}"/>
    <cellStyle name="Anteckning 31 4 5" xfId="18512" xr:uid="{28FDF5E1-A1FD-4B74-B59C-EC40A694BA2C}"/>
    <cellStyle name="Anteckning 31 4 6" xfId="32906" xr:uid="{80E97B52-F595-4F67-AAAF-0336103D82A9}"/>
    <cellStyle name="Anteckning 31 4 7" xfId="35555" xr:uid="{6CEF8CE4-7BFC-4F14-B71A-A16DB00129E8}"/>
    <cellStyle name="Anteckning 31 4 8" xfId="39147" xr:uid="{CACE1EB0-44B0-4777-B590-C72AB3C7D20A}"/>
    <cellStyle name="Anteckning 31 4_121231-130331" xfId="18513" xr:uid="{428A2A9C-6744-4B29-AC50-F46E75268064}"/>
    <cellStyle name="Anteckning 31 5" xfId="18514" xr:uid="{9C4BBDCA-E020-42E6-9101-F386984DC8F8}"/>
    <cellStyle name="Anteckning 31 5 2" xfId="18515" xr:uid="{C24B8802-5F1C-4F62-BA27-B190AC3908AB}"/>
    <cellStyle name="Anteckning 31 5 2 2" xfId="18516" xr:uid="{83082779-66B1-40FA-A3DA-11B87995F5E2}"/>
    <cellStyle name="Anteckning 31 5 2 2 2" xfId="18517" xr:uid="{4BE8BCF8-6300-4EAC-AAC8-8D1890F002EB}"/>
    <cellStyle name="Anteckning 31 5 2 2_121231-130331" xfId="18518" xr:uid="{F6654BCB-0DE9-4289-A69A-82BF40F2490B}"/>
    <cellStyle name="Anteckning 31 5 2 3" xfId="18519" xr:uid="{6EE5D401-0D49-4E22-8D33-44F1B1B6B0A2}"/>
    <cellStyle name="Anteckning 31 5 2 4" xfId="32907" xr:uid="{EC0A093F-8A1C-43E0-A88D-54B356712544}"/>
    <cellStyle name="Anteckning 31 5 2_121231-130331" xfId="18520" xr:uid="{38BD53F6-D34C-4E02-BC16-D6C7D67A6591}"/>
    <cellStyle name="Anteckning 31 5 3" xfId="18521" xr:uid="{E6078B8A-31AB-434E-878C-17A2BA08C108}"/>
    <cellStyle name="Anteckning 31 5 3 2" xfId="18522" xr:uid="{12E22CA1-65BA-4079-96B5-BD8EA6A1BD3F}"/>
    <cellStyle name="Anteckning 31 5 3_121231-130331" xfId="18523" xr:uid="{383F5714-A80C-4FB4-9C50-BCCFE5849AB0}"/>
    <cellStyle name="Anteckning 31 5 4" xfId="18524" xr:uid="{17EAE2C3-FD01-4EF1-BC06-F2339517E8EF}"/>
    <cellStyle name="Anteckning 31 5 5" xfId="18525" xr:uid="{155099AB-5A71-4B16-B11A-D82229065E70}"/>
    <cellStyle name="Anteckning 31 5 6" xfId="32908" xr:uid="{02934CDA-5E87-4EA8-838C-E156D332B037}"/>
    <cellStyle name="Anteckning 31 5 7" xfId="35556" xr:uid="{BF23CB66-D90F-4166-8F1A-A1D0243490AF}"/>
    <cellStyle name="Anteckning 31 5 8" xfId="39146" xr:uid="{D03EBACE-D52D-4EB9-A271-DBE46CB47520}"/>
    <cellStyle name="Anteckning 31 5_121231-130331" xfId="18526" xr:uid="{DD97AC42-5435-46CB-9988-01E13F7B843B}"/>
    <cellStyle name="Anteckning 31 6" xfId="18527" xr:uid="{C3A9C8FE-6C3A-4ECC-9370-ED4D6A60290F}"/>
    <cellStyle name="Anteckning 31 6 2" xfId="18528" xr:uid="{F91290B9-8EEC-44D7-A8FD-637875AB782A}"/>
    <cellStyle name="Anteckning 31 6 2 2" xfId="18529" xr:uid="{0B4E90F6-CA9C-4A28-98F2-81C23570CF15}"/>
    <cellStyle name="Anteckning 31 6 2 3" xfId="32909" xr:uid="{6510E35F-A471-41D8-A3BE-A54CBE2203B4}"/>
    <cellStyle name="Anteckning 31 6 2_121231-130331" xfId="18530" xr:uid="{5FE1254C-3914-4B3A-86A4-22969FF66FE3}"/>
    <cellStyle name="Anteckning 31 6 3" xfId="18531" xr:uid="{55CB74F5-C071-4B79-A76E-8025E8BE0CD8}"/>
    <cellStyle name="Anteckning 31 6 3 2" xfId="18532" xr:uid="{7989E978-92A1-416B-85FE-E5C13A3F4E76}"/>
    <cellStyle name="Anteckning 31 6 3_121231-130331" xfId="18533" xr:uid="{D0FB044B-5405-4C6B-8D0C-207E9CEE5F1E}"/>
    <cellStyle name="Anteckning 31 6 4" xfId="18534" xr:uid="{12D5B6AB-46D4-4D33-AB1D-6A136460DFD7}"/>
    <cellStyle name="Anteckning 31 6 5" xfId="18535" xr:uid="{DFD3CDC6-DAE2-4ECF-8BE4-1E083715F509}"/>
    <cellStyle name="Anteckning 31 6 6" xfId="32910" xr:uid="{33EED2E6-A258-488A-A12C-951D5EC0E16B}"/>
    <cellStyle name="Anteckning 31 6 7" xfId="35557" xr:uid="{F3E95F62-9334-4A27-9025-A8EDD92E81EE}"/>
    <cellStyle name="Anteckning 31 6 8" xfId="39145" xr:uid="{50540FDC-DE2A-4324-B6CF-C78F8049CD3B}"/>
    <cellStyle name="Anteckning 31 6_121231-130331" xfId="18536" xr:uid="{83534241-E589-4A5C-B126-CFA2A597077B}"/>
    <cellStyle name="Anteckning 31 7" xfId="18537" xr:uid="{20053EB2-F7F1-428F-9E12-5E404207168B}"/>
    <cellStyle name="Anteckning 31 7 2" xfId="18538" xr:uid="{A4598B29-3BF9-4E1E-9F4C-470FEA02D8C8}"/>
    <cellStyle name="Anteckning 31 7 2 2" xfId="18539" xr:uid="{5E19D1A9-7A93-4C77-8228-4D3B7C460D4F}"/>
    <cellStyle name="Anteckning 31 7 2_121231-130331" xfId="18540" xr:uid="{A6B7E700-8735-40A7-AA67-8CDD37ACF6F2}"/>
    <cellStyle name="Anteckning 31 7 3" xfId="18541" xr:uid="{E6621586-F66D-4211-8662-2FA1B7DBB70D}"/>
    <cellStyle name="Anteckning 31 7 4" xfId="32911" xr:uid="{69BD1C76-45EC-45F1-BF9A-71B111667801}"/>
    <cellStyle name="Anteckning 31 7_121231-130331" xfId="18542" xr:uid="{E8DEAA81-7A04-480E-B99C-3237235F2BB4}"/>
    <cellStyle name="Anteckning 31 8" xfId="18543" xr:uid="{FB564EC2-8DB3-4C7B-9B7D-2BABAA699303}"/>
    <cellStyle name="Anteckning 31 8 2" xfId="18544" xr:uid="{2F43239A-5D78-404E-B146-44D9F2FB1343}"/>
    <cellStyle name="Anteckning 31 8_121231-130331" xfId="18545" xr:uid="{D40B8861-BE65-4AEE-A70F-A3E4181AF378}"/>
    <cellStyle name="Anteckning 31 9" xfId="18546" xr:uid="{1F07F88D-0A7F-4276-8BA4-42DA08FCB4FD}"/>
    <cellStyle name="Anteckning 31_121231-130331" xfId="18547" xr:uid="{4A3BE514-3804-435D-8EAC-E2539654351B}"/>
    <cellStyle name="Anteckning 32" xfId="18548" xr:uid="{BA10430F-D1F6-400D-8666-9BFD9DE5AFA1}"/>
    <cellStyle name="Anteckning 32 10" xfId="18549" xr:uid="{C390E892-50F7-4E7C-9D82-7C80C151A35F}"/>
    <cellStyle name="Anteckning 32 11" xfId="32912" xr:uid="{091304BC-E0A4-4091-999C-D02BDB92DD36}"/>
    <cellStyle name="Anteckning 32 12" xfId="35558" xr:uid="{FF07CE88-D824-47F7-A185-0B9B8E460D54}"/>
    <cellStyle name="Anteckning 32 2" xfId="18550" xr:uid="{249AA818-C007-4D71-A841-34684A370DF6}"/>
    <cellStyle name="Anteckning 32 2 2" xfId="18551" xr:uid="{25E8C606-288E-427D-8BB7-C6CF2D537C1F}"/>
    <cellStyle name="Anteckning 32 2 2 2" xfId="18552" xr:uid="{7E4DF23F-D6B6-4EAD-A756-8259119B20D2}"/>
    <cellStyle name="Anteckning 32 2 2 2 2" xfId="18553" xr:uid="{29F51B3E-9826-42FF-8366-DDE12292B99E}"/>
    <cellStyle name="Anteckning 32 2 2 2 3" xfId="32913" xr:uid="{3054ACDB-AB24-4322-B814-006AC4A5FE58}"/>
    <cellStyle name="Anteckning 32 2 2 2_121231-130331" xfId="18554" xr:uid="{0C06A4AB-2F8B-40A7-8D6B-4157E7DF9DB3}"/>
    <cellStyle name="Anteckning 32 2 2 3" xfId="18555" xr:uid="{235A9C4E-5B29-4EBA-8478-0F62626B5E25}"/>
    <cellStyle name="Anteckning 32 2 2 3 2" xfId="18556" xr:uid="{A5687549-8495-42F0-9278-E942A21B1578}"/>
    <cellStyle name="Anteckning 32 2 2 3_121231-130331" xfId="18557" xr:uid="{1A5E5028-9E1C-4E28-AC75-AD81357AFD2B}"/>
    <cellStyle name="Anteckning 32 2 2 4" xfId="18558" xr:uid="{6F709F1C-17A7-4526-BE49-42DC9D227754}"/>
    <cellStyle name="Anteckning 32 2 2 5" xfId="18559" xr:uid="{B662246F-21BE-4932-B645-DF5516CA96FB}"/>
    <cellStyle name="Anteckning 32 2 2 6" xfId="32914" xr:uid="{310636D3-B21F-4C32-9566-BE6B880F4FB6}"/>
    <cellStyle name="Anteckning 32 2 2 7" xfId="35560" xr:uid="{1416B95A-F0ED-445C-A543-52AD1499D595}"/>
    <cellStyle name="Anteckning 32 2 2 8" xfId="39143" xr:uid="{11A80BA7-BCC3-4B01-AB5E-13E271CF19F2}"/>
    <cellStyle name="Anteckning 32 2 2_121231-130331" xfId="18560" xr:uid="{5824E823-51DE-425E-8F11-85D1B84B0CA4}"/>
    <cellStyle name="Anteckning 32 2 3" xfId="18561" xr:uid="{84F3C0C3-3B67-4B7C-92D5-455B8D4212CC}"/>
    <cellStyle name="Anteckning 32 2 3 2" xfId="18562" xr:uid="{1D5DC7F5-CAFD-4D89-9D37-668F783F8285}"/>
    <cellStyle name="Anteckning 32 2 3 2 2" xfId="18563" xr:uid="{64106409-68F5-4492-9133-E0792CB585CD}"/>
    <cellStyle name="Anteckning 32 2 3 2_121231-130331" xfId="18564" xr:uid="{6B3B7F0F-9731-40FC-8244-A3A8EEADF90C}"/>
    <cellStyle name="Anteckning 32 2 3 3" xfId="18565" xr:uid="{CC13D70B-3BC4-4336-B454-97119F572D5D}"/>
    <cellStyle name="Anteckning 32 2 3 4" xfId="32915" xr:uid="{E3EC5BF6-5A94-4B7A-8DA7-2DEFFF7CF8AF}"/>
    <cellStyle name="Anteckning 32 2 3_121231-130331" xfId="18566" xr:uid="{44CA23FD-7515-494E-B38C-0347F33EA360}"/>
    <cellStyle name="Anteckning 32 2 4" xfId="18567" xr:uid="{FD477F44-E49B-461F-86C0-BC2BA8C69EAB}"/>
    <cellStyle name="Anteckning 32 2 4 2" xfId="18568" xr:uid="{019122F5-F2DC-4643-9C6F-B2734334AEC3}"/>
    <cellStyle name="Anteckning 32 2 4_121231-130331" xfId="18569" xr:uid="{DDDF03CD-BEDE-4117-A55F-A9775ED3994B}"/>
    <cellStyle name="Anteckning 32 2 5" xfId="18570" xr:uid="{806DB5C7-5290-4DC3-B9C3-8070D37E84F3}"/>
    <cellStyle name="Anteckning 32 2 6" xfId="18571" xr:uid="{A9A22EA2-F43A-442D-B464-AAACBB50C4FE}"/>
    <cellStyle name="Anteckning 32 2 7" xfId="32916" xr:uid="{C6E62D24-9CD5-4101-9A17-9A042D7DB222}"/>
    <cellStyle name="Anteckning 32 2 8" xfId="35559" xr:uid="{F427EEA8-6206-4C0C-9B67-FA25DEAFB6DA}"/>
    <cellStyle name="Anteckning 32 2 9" xfId="39144" xr:uid="{6093BDDC-9D1A-4D19-9C33-9CC75E5B4D6D}"/>
    <cellStyle name="Anteckning 32 2_121231-130331" xfId="18572" xr:uid="{1F68F4B8-4AE1-469C-942A-C77F6D2B0EE2}"/>
    <cellStyle name="Anteckning 32 3" xfId="18573" xr:uid="{0A4D783F-4161-4FEA-B337-80D5058F9B93}"/>
    <cellStyle name="Anteckning 32 3 2" xfId="18574" xr:uid="{5C840C7E-DFA9-4C0B-B54E-129C19E699BC}"/>
    <cellStyle name="Anteckning 32 3 2 2" xfId="18575" xr:uid="{9BF4503A-72E0-4748-A31E-B8F8A4825343}"/>
    <cellStyle name="Anteckning 32 3 2 2 2" xfId="18576" xr:uid="{C4F0376E-6ED4-4BF8-A4DB-57E24D15D7E0}"/>
    <cellStyle name="Anteckning 32 3 2 2_121231-130331" xfId="18577" xr:uid="{723F4B14-0BBD-45D9-8D55-65A582ACDF1B}"/>
    <cellStyle name="Anteckning 32 3 2 3" xfId="18578" xr:uid="{BB506132-71A8-4A3E-855D-464E533D9103}"/>
    <cellStyle name="Anteckning 32 3 2 4" xfId="32917" xr:uid="{9DCCDA20-5C63-4A5B-9BCE-8AF29CD4AE1F}"/>
    <cellStyle name="Anteckning 32 3 2_121231-130331" xfId="18579" xr:uid="{3D3633D6-1F9B-480C-AE06-A2B25FC3A7C3}"/>
    <cellStyle name="Anteckning 32 3 3" xfId="18580" xr:uid="{9304E0E4-CCC0-49D4-9B9D-76549DBB08F2}"/>
    <cellStyle name="Anteckning 32 3 3 2" xfId="18581" xr:uid="{43C555DC-4A24-4B05-8EC7-79FDF4FB51ED}"/>
    <cellStyle name="Anteckning 32 3 3_121231-130331" xfId="18582" xr:uid="{3BFDBBC8-2354-4E87-98FE-4D297E56E7C9}"/>
    <cellStyle name="Anteckning 32 3 4" xfId="18583" xr:uid="{BD149E12-088E-4D48-B496-3AB0E0F4BF1E}"/>
    <cellStyle name="Anteckning 32 3 5" xfId="18584" xr:uid="{CBF78EF1-8A89-41FC-83A4-ED8715EF8D38}"/>
    <cellStyle name="Anteckning 32 3 6" xfId="32918" xr:uid="{CAC770D8-7BA5-4A27-BAA4-BC9A225195DE}"/>
    <cellStyle name="Anteckning 32 3 7" xfId="35561" xr:uid="{CF091441-0A0E-4240-B380-2D94619883D6}"/>
    <cellStyle name="Anteckning 32 3 8" xfId="39142" xr:uid="{8AF4BA7E-5516-4A28-932B-9BF97F231B98}"/>
    <cellStyle name="Anteckning 32 3_121231-130331" xfId="18585" xr:uid="{74B281AB-05D1-433E-9183-224AF27C7DA4}"/>
    <cellStyle name="Anteckning 32 4" xfId="18586" xr:uid="{4D2FB07D-0624-4F00-8DD2-FAA3A8BD6DB8}"/>
    <cellStyle name="Anteckning 32 4 2" xfId="18587" xr:uid="{B101DE56-48C1-4C15-B6EE-F9BEA617D8D0}"/>
    <cellStyle name="Anteckning 32 4 2 2" xfId="18588" xr:uid="{5941421A-D61D-45D7-8B32-759D913296F3}"/>
    <cellStyle name="Anteckning 32 4 2 2 2" xfId="18589" xr:uid="{F62A1E78-7EB6-407B-A82B-308AFCCB2E11}"/>
    <cellStyle name="Anteckning 32 4 2 2_121231-130331" xfId="18590" xr:uid="{E81CE780-245A-4B7D-BCFD-96B4854523AE}"/>
    <cellStyle name="Anteckning 32 4 2 3" xfId="18591" xr:uid="{C54B8147-B6D3-4C86-9E57-295A32B45A63}"/>
    <cellStyle name="Anteckning 32 4 2 4" xfId="32919" xr:uid="{711556DA-5C63-41E2-9DE0-D90887153F6C}"/>
    <cellStyle name="Anteckning 32 4 2_121231-130331" xfId="18592" xr:uid="{C9D3BFF1-EB39-44E0-8A61-7C4D772F1A24}"/>
    <cellStyle name="Anteckning 32 4 3" xfId="18593" xr:uid="{AD8C8EE7-F016-49E5-822B-CD0ABE4F5289}"/>
    <cellStyle name="Anteckning 32 4 3 2" xfId="18594" xr:uid="{086E720D-5B59-426A-AAC9-8C64F0E19FF3}"/>
    <cellStyle name="Anteckning 32 4 3_121231-130331" xfId="18595" xr:uid="{7DCB7AA6-743B-435C-8A74-2EB63AF76B56}"/>
    <cellStyle name="Anteckning 32 4 4" xfId="18596" xr:uid="{BD92F0E5-DEB6-4D9B-875B-6CF5057349BB}"/>
    <cellStyle name="Anteckning 32 4 5" xfId="18597" xr:uid="{28C64808-1F52-4C8C-AC32-A08421D265A1}"/>
    <cellStyle name="Anteckning 32 4 6" xfId="32920" xr:uid="{9D06006D-B108-42B6-B3EE-39B98659C7EA}"/>
    <cellStyle name="Anteckning 32 4 7" xfId="35562" xr:uid="{AE1C863A-63D0-4122-8A6C-4B9189BEBC89}"/>
    <cellStyle name="Anteckning 32 4 8" xfId="39141" xr:uid="{2AF69518-ACE9-4F67-95B7-2D87A521807D}"/>
    <cellStyle name="Anteckning 32 4_121231-130331" xfId="18598" xr:uid="{50C68EB7-DA87-4849-8152-227FE6F57C0C}"/>
    <cellStyle name="Anteckning 32 5" xfId="18599" xr:uid="{22AD06F0-188D-45CE-873E-0FEDD93FBB33}"/>
    <cellStyle name="Anteckning 32 5 2" xfId="18600" xr:uid="{6DD4E365-D517-4ED5-A3D1-18BDAC7783EE}"/>
    <cellStyle name="Anteckning 32 5 2 2" xfId="18601" xr:uid="{E74C3777-94C3-48FF-AF02-7692A54C1B97}"/>
    <cellStyle name="Anteckning 32 5 2 2 2" xfId="18602" xr:uid="{7A5DA5CE-8D88-4D9E-BC79-D59BDE01B794}"/>
    <cellStyle name="Anteckning 32 5 2 2_121231-130331" xfId="18603" xr:uid="{0656EC7F-48B7-4F45-89FF-3D61E6180A15}"/>
    <cellStyle name="Anteckning 32 5 2 3" xfId="18604" xr:uid="{F56DF4E3-29D5-4BEE-8E9A-DDA83F360EDF}"/>
    <cellStyle name="Anteckning 32 5 2 4" xfId="32921" xr:uid="{49657108-B291-42FE-933E-C17AA8DD3DEC}"/>
    <cellStyle name="Anteckning 32 5 2_121231-130331" xfId="18605" xr:uid="{0620CE7D-C7A4-4221-84C1-65504BACDC68}"/>
    <cellStyle name="Anteckning 32 5 3" xfId="18606" xr:uid="{54FD4AE2-B64E-4136-8066-AB73B7B1387D}"/>
    <cellStyle name="Anteckning 32 5 3 2" xfId="18607" xr:uid="{2992F6F2-2C01-4A23-A3A4-3292FF5483E4}"/>
    <cellStyle name="Anteckning 32 5 3_121231-130331" xfId="18608" xr:uid="{293602D6-FC49-4ECB-820C-9C8E9ED6A4B3}"/>
    <cellStyle name="Anteckning 32 5 4" xfId="18609" xr:uid="{30D16B04-1C89-4426-9427-46E7226D9F8A}"/>
    <cellStyle name="Anteckning 32 5 5" xfId="18610" xr:uid="{40B3AC77-D82B-4548-A009-11DEA2FC38FA}"/>
    <cellStyle name="Anteckning 32 5 6" xfId="32922" xr:uid="{CDB3C3B4-C81C-48CC-BC67-ECB588B3C0BF}"/>
    <cellStyle name="Anteckning 32 5 7" xfId="35563" xr:uid="{B2744E3A-3849-4D9E-B696-781C5CC46F78}"/>
    <cellStyle name="Anteckning 32 5 8" xfId="39140" xr:uid="{DAC1BAA3-E025-4CD6-B37F-27745310957F}"/>
    <cellStyle name="Anteckning 32 5_121231-130331" xfId="18611" xr:uid="{0A09C72B-1073-4E8A-BB7F-FA81B981169B}"/>
    <cellStyle name="Anteckning 32 6" xfId="18612" xr:uid="{25F4ADC9-8E3C-49DA-BC57-EF814003AAD6}"/>
    <cellStyle name="Anteckning 32 6 2" xfId="18613" xr:uid="{9643AC7C-B02D-4CD7-BBA1-08909876C185}"/>
    <cellStyle name="Anteckning 32 6 2 2" xfId="18614" xr:uid="{6319F990-C481-481B-BC40-871003F59D4B}"/>
    <cellStyle name="Anteckning 32 6 2 3" xfId="32923" xr:uid="{F0937834-88CB-4340-A45D-20696BF27EB3}"/>
    <cellStyle name="Anteckning 32 6 2_121231-130331" xfId="18615" xr:uid="{B2094767-805F-470C-A013-46D634BB9781}"/>
    <cellStyle name="Anteckning 32 6 3" xfId="18616" xr:uid="{BC5508EC-E4FB-4003-A194-DC5E267C3FE7}"/>
    <cellStyle name="Anteckning 32 6 3 2" xfId="18617" xr:uid="{BB29D9C9-8D4D-4E22-83E4-BDCF84B1DC43}"/>
    <cellStyle name="Anteckning 32 6 3_121231-130331" xfId="18618" xr:uid="{0EEDAA14-8325-43CE-9900-52AD60CBBAF2}"/>
    <cellStyle name="Anteckning 32 6 4" xfId="18619" xr:uid="{654C1BBC-86CB-489B-9E8C-B8AE793EA385}"/>
    <cellStyle name="Anteckning 32 6 5" xfId="18620" xr:uid="{4241C9D3-BE8B-4BF4-8A10-411CFEB1E618}"/>
    <cellStyle name="Anteckning 32 6 6" xfId="32924" xr:uid="{5F62107D-81E8-462E-8A6C-492CE28FA561}"/>
    <cellStyle name="Anteckning 32 6 7" xfId="35564" xr:uid="{CEB539E3-AD6E-43CB-99ED-058CFA59862C}"/>
    <cellStyle name="Anteckning 32 6 8" xfId="39139" xr:uid="{51B3EEDE-6E35-4424-A00F-832D9D468F30}"/>
    <cellStyle name="Anteckning 32 6_121231-130331" xfId="18621" xr:uid="{4B87847B-FD4C-4662-8F98-B7DC8CD9FF27}"/>
    <cellStyle name="Anteckning 32 7" xfId="18622" xr:uid="{C464384B-7AC2-4395-BCA4-A422503199F0}"/>
    <cellStyle name="Anteckning 32 7 2" xfId="18623" xr:uid="{6E315804-A03E-4F9B-B4FA-E43C7CDF096A}"/>
    <cellStyle name="Anteckning 32 7 2 2" xfId="18624" xr:uid="{46C15B30-1FC7-4C87-B6E2-5511861361D8}"/>
    <cellStyle name="Anteckning 32 7 2_121231-130331" xfId="18625" xr:uid="{5347DE3F-7021-4B2E-ADD2-FDE93D17E343}"/>
    <cellStyle name="Anteckning 32 7 3" xfId="18626" xr:uid="{62FBF0F6-706B-44AC-8476-C6AF0F3D66E9}"/>
    <cellStyle name="Anteckning 32 7 4" xfId="32925" xr:uid="{D13853D7-0ED9-438B-9795-AEA2BA660D8A}"/>
    <cellStyle name="Anteckning 32 7_121231-130331" xfId="18627" xr:uid="{0A61C2F1-253A-4D86-8696-DAF1EC00A049}"/>
    <cellStyle name="Anteckning 32 8" xfId="18628" xr:uid="{D31B219A-1C2E-4CD9-A40F-CC37C3C0C6DF}"/>
    <cellStyle name="Anteckning 32 8 2" xfId="18629" xr:uid="{8B7454F5-62DD-458C-982A-8C4E4E38FF85}"/>
    <cellStyle name="Anteckning 32 8_121231-130331" xfId="18630" xr:uid="{F835E071-08FE-43F6-B58B-0DFD9D5E65E2}"/>
    <cellStyle name="Anteckning 32 9" xfId="18631" xr:uid="{A1E3F8AB-5B2B-4860-A4A4-7181D46E0636}"/>
    <cellStyle name="Anteckning 32_121231-130331" xfId="18632" xr:uid="{063AE9EB-BE3F-49B2-8EEC-15A1DFBF216B}"/>
    <cellStyle name="Anteckning 33" xfId="18633" xr:uid="{1F7F23E8-FF16-44FF-A832-A6AE778AF0B5}"/>
    <cellStyle name="Anteckning 33 10" xfId="18634" xr:uid="{3864A7AE-085A-4971-96DE-EE4319608E3F}"/>
    <cellStyle name="Anteckning 33 11" xfId="32926" xr:uid="{123E1C8E-81E8-4816-BC63-2C9BAA31ACD5}"/>
    <cellStyle name="Anteckning 33 12" xfId="35565" xr:uid="{ECF9411F-45B8-47B6-A28E-7C3CB74CDD83}"/>
    <cellStyle name="Anteckning 33 2" xfId="18635" xr:uid="{CD75DE17-2DA9-4B5F-B491-81E4C5ED5C8F}"/>
    <cellStyle name="Anteckning 33 2 2" xfId="18636" xr:uid="{BE088A5A-38C5-476F-940D-1DB0AE573A63}"/>
    <cellStyle name="Anteckning 33 2 2 2" xfId="18637" xr:uid="{68E0CD2C-03F3-4D21-BCBA-A72BDC70A8FE}"/>
    <cellStyle name="Anteckning 33 2 2 2 2" xfId="18638" xr:uid="{E2E6A6B1-6A50-44C3-97CD-06F658633B78}"/>
    <cellStyle name="Anteckning 33 2 2 2 3" xfId="32927" xr:uid="{F6E3CEB4-F8BE-426B-BEEA-E306FB900BE2}"/>
    <cellStyle name="Anteckning 33 2 2 2_121231-130331" xfId="18639" xr:uid="{B9489831-027C-4509-9C5A-DB445FB7D2D6}"/>
    <cellStyle name="Anteckning 33 2 2 3" xfId="18640" xr:uid="{371B1114-EC59-4330-9609-70315501C975}"/>
    <cellStyle name="Anteckning 33 2 2 3 2" xfId="18641" xr:uid="{7241A26A-C7E8-4BCF-BFA7-49FECDA100BA}"/>
    <cellStyle name="Anteckning 33 2 2 3_121231-130331" xfId="18642" xr:uid="{0BECB120-E447-45EF-A8A4-3DED54FAB65B}"/>
    <cellStyle name="Anteckning 33 2 2 4" xfId="18643" xr:uid="{5E4A458F-914F-4F21-B44A-961AB7356922}"/>
    <cellStyle name="Anteckning 33 2 2 5" xfId="18644" xr:uid="{6BCDCB05-CA39-4BCE-9398-D7E14EE2104B}"/>
    <cellStyle name="Anteckning 33 2 2 6" xfId="32928" xr:uid="{6DFDC210-148B-4FEF-A84F-97D24EEF325C}"/>
    <cellStyle name="Anteckning 33 2 2 7" xfId="35567" xr:uid="{2D6A8544-452F-4D94-8BF5-F5FBF15AC510}"/>
    <cellStyle name="Anteckning 33 2 2 8" xfId="39137" xr:uid="{F71265B3-AB4C-46BA-BD29-770914083DED}"/>
    <cellStyle name="Anteckning 33 2 2_121231-130331" xfId="18645" xr:uid="{360F856C-ECD0-4F34-A4D8-644597319E36}"/>
    <cellStyle name="Anteckning 33 2 3" xfId="18646" xr:uid="{C60A8B54-AAED-4DD6-97E9-201D1CC66817}"/>
    <cellStyle name="Anteckning 33 2 3 2" xfId="18647" xr:uid="{AC7D0E74-18AA-46E3-A40D-66DFCBAD4446}"/>
    <cellStyle name="Anteckning 33 2 3 2 2" xfId="18648" xr:uid="{F8111844-C6FF-4E68-9D58-E5C42A6B137C}"/>
    <cellStyle name="Anteckning 33 2 3 2_121231-130331" xfId="18649" xr:uid="{15E38588-53A2-4F8C-8C12-264D634BF98C}"/>
    <cellStyle name="Anteckning 33 2 3 3" xfId="18650" xr:uid="{36F868FC-DBBB-41E2-8995-6FE2DDA8C8B3}"/>
    <cellStyle name="Anteckning 33 2 3 4" xfId="32929" xr:uid="{9DEF2195-425C-4568-ACB4-CBA32CFB7B72}"/>
    <cellStyle name="Anteckning 33 2 3_121231-130331" xfId="18651" xr:uid="{84EB5BE8-5CEE-45A1-BD96-5947E293AFC5}"/>
    <cellStyle name="Anteckning 33 2 4" xfId="18652" xr:uid="{4B75875A-724E-43DB-9DCF-95B1D06080A8}"/>
    <cellStyle name="Anteckning 33 2 4 2" xfId="18653" xr:uid="{ED4F5275-7C2B-45F7-8D35-86B468B19C8F}"/>
    <cellStyle name="Anteckning 33 2 4_121231-130331" xfId="18654" xr:uid="{DF4D4A1F-3687-4F17-9477-366B4710D368}"/>
    <cellStyle name="Anteckning 33 2 5" xfId="18655" xr:uid="{5FDA9ABC-E4E0-4586-B360-EF4A5A351A92}"/>
    <cellStyle name="Anteckning 33 2 6" xfId="18656" xr:uid="{6350F881-6EA5-444F-92F1-7858ECCCE430}"/>
    <cellStyle name="Anteckning 33 2 7" xfId="32930" xr:uid="{1BC3A309-B2E6-44DD-836A-05E6866934B1}"/>
    <cellStyle name="Anteckning 33 2 8" xfId="35566" xr:uid="{448B3F2B-F21F-431E-82D6-578FFA27319B}"/>
    <cellStyle name="Anteckning 33 2 9" xfId="39138" xr:uid="{8C4EFFBC-E83E-43B0-9261-6B8093ADC0B6}"/>
    <cellStyle name="Anteckning 33 2_121231-130331" xfId="18657" xr:uid="{4803FFB6-219D-48AE-8424-1C809C3A1DC0}"/>
    <cellStyle name="Anteckning 33 3" xfId="18658" xr:uid="{61FF7CFC-A924-4F20-B11F-4FB6FD0F9A19}"/>
    <cellStyle name="Anteckning 33 3 2" xfId="18659" xr:uid="{587DD3DE-B439-4B42-AA6D-3352657B023A}"/>
    <cellStyle name="Anteckning 33 3 2 2" xfId="18660" xr:uid="{F4BB4ABD-B874-4DEC-A174-07B30F0F2D70}"/>
    <cellStyle name="Anteckning 33 3 2 2 2" xfId="18661" xr:uid="{7917D47E-749D-4351-A3AA-1FCCF72740A9}"/>
    <cellStyle name="Anteckning 33 3 2 2_121231-130331" xfId="18662" xr:uid="{08E7B183-6189-4FDF-920C-ACC4F039D319}"/>
    <cellStyle name="Anteckning 33 3 2 3" xfId="18663" xr:uid="{9D601D67-CCDB-4A4E-98CB-6A99A0EDA147}"/>
    <cellStyle name="Anteckning 33 3 2 4" xfId="32931" xr:uid="{A5671927-3E7D-4335-A2BE-0B6380C29599}"/>
    <cellStyle name="Anteckning 33 3 2_121231-130331" xfId="18664" xr:uid="{86574C1A-D135-488F-8F89-F698C751622D}"/>
    <cellStyle name="Anteckning 33 3 3" xfId="18665" xr:uid="{1B09BF5A-895C-45B4-A289-683520EF921F}"/>
    <cellStyle name="Anteckning 33 3 3 2" xfId="18666" xr:uid="{84400E55-5CF4-4108-85E5-9A06D23AEFFA}"/>
    <cellStyle name="Anteckning 33 3 3_121231-130331" xfId="18667" xr:uid="{C07B3798-0ED0-42AE-A3F0-B32DB21E7226}"/>
    <cellStyle name="Anteckning 33 3 4" xfId="18668" xr:uid="{D530C732-ED9C-4FDC-ABDB-2924AB122979}"/>
    <cellStyle name="Anteckning 33 3 5" xfId="18669" xr:uid="{3F8FAD90-C9ED-430F-A540-DDC31BC5A0A1}"/>
    <cellStyle name="Anteckning 33 3 6" xfId="32932" xr:uid="{E9611A82-B2E6-4351-9D72-11987E673ABF}"/>
    <cellStyle name="Anteckning 33 3 7" xfId="35568" xr:uid="{D53C1EEA-1D11-4FE3-AF90-6A2E3DCB9317}"/>
    <cellStyle name="Anteckning 33 3 8" xfId="39136" xr:uid="{E2A5B105-5556-4769-8FA7-7EE6B487DBD5}"/>
    <cellStyle name="Anteckning 33 3_121231-130331" xfId="18670" xr:uid="{26E9F39E-B79E-4638-9493-A17B8E56853E}"/>
    <cellStyle name="Anteckning 33 4" xfId="18671" xr:uid="{47A5F11E-5B67-49DC-AEAA-2B9C7E53EE8B}"/>
    <cellStyle name="Anteckning 33 4 2" xfId="18672" xr:uid="{CE726D71-3826-431E-BDB5-5B461792D03F}"/>
    <cellStyle name="Anteckning 33 4 2 2" xfId="18673" xr:uid="{0D95AD0C-0EB8-4EEF-90CA-D7326C55D219}"/>
    <cellStyle name="Anteckning 33 4 2 2 2" xfId="18674" xr:uid="{80C95CF3-451B-463B-94F4-D377445E5398}"/>
    <cellStyle name="Anteckning 33 4 2 2_121231-130331" xfId="18675" xr:uid="{F9BE24F9-14E6-4952-B5DD-40ACC925A230}"/>
    <cellStyle name="Anteckning 33 4 2 3" xfId="18676" xr:uid="{D03EA302-958F-45F8-9654-FD4A1CD8D6A7}"/>
    <cellStyle name="Anteckning 33 4 2 4" xfId="32933" xr:uid="{D1795662-4319-40B5-A7B6-7C110C48DA94}"/>
    <cellStyle name="Anteckning 33 4 2_121231-130331" xfId="18677" xr:uid="{67668F62-C287-4B4F-A2D1-112EC67DBCA4}"/>
    <cellStyle name="Anteckning 33 4 3" xfId="18678" xr:uid="{4E051170-CA80-4767-8087-DA7D11446EAB}"/>
    <cellStyle name="Anteckning 33 4 3 2" xfId="18679" xr:uid="{B4CC229F-335C-4BD5-B85C-CC0885E0BE4B}"/>
    <cellStyle name="Anteckning 33 4 3_121231-130331" xfId="18680" xr:uid="{DDD213E7-54EE-4090-A763-2991414DD3B6}"/>
    <cellStyle name="Anteckning 33 4 4" xfId="18681" xr:uid="{4B9A7EB0-2625-4950-A65E-9D4834112BE8}"/>
    <cellStyle name="Anteckning 33 4 5" xfId="18682" xr:uid="{E3240779-BA69-4606-8C2B-F5CD78446142}"/>
    <cellStyle name="Anteckning 33 4 6" xfId="32934" xr:uid="{053630C4-67E2-4694-857B-D97C67A983AC}"/>
    <cellStyle name="Anteckning 33 4 7" xfId="35569" xr:uid="{D3C29EB3-AD74-4B9C-BA6A-DB4D179C0584}"/>
    <cellStyle name="Anteckning 33 4 8" xfId="39135" xr:uid="{CD374333-628D-4600-94A0-0E49924182B7}"/>
    <cellStyle name="Anteckning 33 4_121231-130331" xfId="18683" xr:uid="{C8D1E34A-D4DE-43A7-91EE-8FA7C7544841}"/>
    <cellStyle name="Anteckning 33 5" xfId="18684" xr:uid="{EA5C4DC6-6061-4FEC-9159-E238FD1ECF8A}"/>
    <cellStyle name="Anteckning 33 5 2" xfId="18685" xr:uid="{DACA2402-7B63-4646-8D11-02E2BAB15A5B}"/>
    <cellStyle name="Anteckning 33 5 2 2" xfId="18686" xr:uid="{E2D25914-265D-44C3-864D-B1FEB2732860}"/>
    <cellStyle name="Anteckning 33 5 2 2 2" xfId="18687" xr:uid="{2C431BE3-8296-4A66-B68D-20F112290263}"/>
    <cellStyle name="Anteckning 33 5 2 2_121231-130331" xfId="18688" xr:uid="{C6A5C6E7-D326-426C-B824-7D1DEAA76376}"/>
    <cellStyle name="Anteckning 33 5 2 3" xfId="18689" xr:uid="{141B943A-2C22-42BA-9EFD-42E7F51ACACF}"/>
    <cellStyle name="Anteckning 33 5 2 4" xfId="32935" xr:uid="{7B987D04-B867-46D3-9CFA-084D871C60C5}"/>
    <cellStyle name="Anteckning 33 5 2_121231-130331" xfId="18690" xr:uid="{C378290D-C3A1-4607-8D62-30C2A741653A}"/>
    <cellStyle name="Anteckning 33 5 3" xfId="18691" xr:uid="{C2DC3CEF-749B-4382-8C42-E8A9A11827B3}"/>
    <cellStyle name="Anteckning 33 5 3 2" xfId="18692" xr:uid="{D86236DA-C43F-4AC8-8E6B-DE454293D0BC}"/>
    <cellStyle name="Anteckning 33 5 3_121231-130331" xfId="18693" xr:uid="{5E77BECE-0020-4D8D-AA46-4458CD57846F}"/>
    <cellStyle name="Anteckning 33 5 4" xfId="18694" xr:uid="{9C0BCBBF-0C7E-4346-A0BC-A62EA086ADCD}"/>
    <cellStyle name="Anteckning 33 5 5" xfId="18695" xr:uid="{2B3922EF-90C7-40A1-82FB-C00ECBA85FB9}"/>
    <cellStyle name="Anteckning 33 5 6" xfId="32936" xr:uid="{B08B05AB-9BFA-456B-AC23-A30A432A1118}"/>
    <cellStyle name="Anteckning 33 5 7" xfId="35570" xr:uid="{A6EF3C54-3059-4ABD-8067-FE8BAF0B5865}"/>
    <cellStyle name="Anteckning 33 5 8" xfId="39134" xr:uid="{ABCFD3D5-894F-4914-B3BC-5C01C18A32B1}"/>
    <cellStyle name="Anteckning 33 5_121231-130331" xfId="18696" xr:uid="{32EDDFF5-58A1-4B0C-9D67-87C9C0370EC7}"/>
    <cellStyle name="Anteckning 33 6" xfId="18697" xr:uid="{ADFC572C-DDAE-4122-A627-D4AAF691CAED}"/>
    <cellStyle name="Anteckning 33 6 2" xfId="18698" xr:uid="{8F8C74EA-D00A-43E2-A472-FA5A41BDCC1C}"/>
    <cellStyle name="Anteckning 33 6 2 2" xfId="18699" xr:uid="{566FF6FB-3280-4857-86C9-57A637E84697}"/>
    <cellStyle name="Anteckning 33 6 2 3" xfId="32937" xr:uid="{6FE32725-8D07-4FB4-8156-3D2C7FF0C175}"/>
    <cellStyle name="Anteckning 33 6 2_121231-130331" xfId="18700" xr:uid="{A68ABC4F-23D4-4116-9BBC-D1E8AC170011}"/>
    <cellStyle name="Anteckning 33 6 3" xfId="18701" xr:uid="{1939D106-392D-4105-BAAD-4CBEE3D3379A}"/>
    <cellStyle name="Anteckning 33 6 3 2" xfId="18702" xr:uid="{1958D190-5993-41D6-88F7-E3379B32539D}"/>
    <cellStyle name="Anteckning 33 6 3_121231-130331" xfId="18703" xr:uid="{36B0A458-175C-41DC-BEFA-541A8E2EA1F5}"/>
    <cellStyle name="Anteckning 33 6 4" xfId="18704" xr:uid="{1E5C9DDF-1BBE-4DCF-9B3A-AE6DF89228FB}"/>
    <cellStyle name="Anteckning 33 6 5" xfId="18705" xr:uid="{7DDC4DBD-DBF2-4465-9547-A1804DCD85B1}"/>
    <cellStyle name="Anteckning 33 6 6" xfId="32938" xr:uid="{3C121E8F-FF60-4119-9E20-60B9D679F959}"/>
    <cellStyle name="Anteckning 33 6 7" xfId="35571" xr:uid="{EE58678D-4C2A-4256-B1AC-F626BFD01823}"/>
    <cellStyle name="Anteckning 33 6 8" xfId="39133" xr:uid="{1195A666-9650-4BCC-BEEF-3E655D05A127}"/>
    <cellStyle name="Anteckning 33 6_121231-130331" xfId="18706" xr:uid="{9C89DF45-582C-4975-8E96-F83246FFCD7A}"/>
    <cellStyle name="Anteckning 33 7" xfId="18707" xr:uid="{B8BB8CCD-1893-4A14-970F-CFD65E27A9CE}"/>
    <cellStyle name="Anteckning 33 7 2" xfId="18708" xr:uid="{BB8545B5-8F6C-4E09-A9CE-56AD97AC915F}"/>
    <cellStyle name="Anteckning 33 7 2 2" xfId="18709" xr:uid="{8C780A82-DB0B-4F47-B9A2-F7D97724F2CD}"/>
    <cellStyle name="Anteckning 33 7 2_121231-130331" xfId="18710" xr:uid="{698287BB-B2CE-4951-AD59-6F12BF9F4E19}"/>
    <cellStyle name="Anteckning 33 7 3" xfId="18711" xr:uid="{1C08DF21-504E-4ECB-9F0A-2F02163C061B}"/>
    <cellStyle name="Anteckning 33 7 4" xfId="32939" xr:uid="{7C98B6A5-914C-4DAB-8AA6-BD6BD6870AC6}"/>
    <cellStyle name="Anteckning 33 7_121231-130331" xfId="18712" xr:uid="{4D72F002-12CD-4E7A-A42D-209652B5FDCC}"/>
    <cellStyle name="Anteckning 33 8" xfId="18713" xr:uid="{34170020-D5F9-4103-A6BC-147E32F8F78B}"/>
    <cellStyle name="Anteckning 33 8 2" xfId="18714" xr:uid="{1DC20543-8615-4E68-81AC-4C6265794920}"/>
    <cellStyle name="Anteckning 33 8_121231-130331" xfId="18715" xr:uid="{91D310F3-19EE-4798-8051-8A532EB66EAC}"/>
    <cellStyle name="Anteckning 33 9" xfId="18716" xr:uid="{54E0EE35-3A9B-4D7B-A4CD-D7099E2E4411}"/>
    <cellStyle name="Anteckning 33_121231-130331" xfId="18717" xr:uid="{8E7E1586-2401-49FB-990E-8E8796AA77BF}"/>
    <cellStyle name="Anteckning 34" xfId="18718" xr:uid="{8B54280A-36A4-4ACB-A96E-B9022AF93162}"/>
    <cellStyle name="Anteckning 34 10" xfId="18719" xr:uid="{5C3BC40C-D306-483A-9DF5-FC6441A7F337}"/>
    <cellStyle name="Anteckning 34 11" xfId="32940" xr:uid="{4EE29712-B43B-4E8A-874A-BD64EA684F40}"/>
    <cellStyle name="Anteckning 34 12" xfId="35572" xr:uid="{6E7B8ABC-6E1F-4B94-BE75-64FB38A2EDD1}"/>
    <cellStyle name="Anteckning 34 2" xfId="18720" xr:uid="{2193093C-FBF8-42CC-9F08-A71A49958D06}"/>
    <cellStyle name="Anteckning 34 2 2" xfId="18721" xr:uid="{E2E18CBA-5CFB-4384-9A57-9D8A2E4B3C07}"/>
    <cellStyle name="Anteckning 34 2 2 2" xfId="18722" xr:uid="{73521A34-2581-463C-8F8E-09C9A0052A0B}"/>
    <cellStyle name="Anteckning 34 2 2 2 2" xfId="18723" xr:uid="{537CF264-1512-4C6C-A40C-E5CD6D5A5025}"/>
    <cellStyle name="Anteckning 34 2 2 2 3" xfId="32941" xr:uid="{A3D4F7CE-F870-4B6D-B440-4937EFE8FEE4}"/>
    <cellStyle name="Anteckning 34 2 2 2_121231-130331" xfId="18724" xr:uid="{75C78107-7D29-414D-8014-6B5EC5EE02FD}"/>
    <cellStyle name="Anteckning 34 2 2 3" xfId="18725" xr:uid="{CC90645F-7FEE-450E-B967-DB26E1679DCB}"/>
    <cellStyle name="Anteckning 34 2 2 3 2" xfId="18726" xr:uid="{E9164A77-247D-43CA-9002-3D06B442F121}"/>
    <cellStyle name="Anteckning 34 2 2 3_121231-130331" xfId="18727" xr:uid="{BD0294BC-6EA8-46D0-BAF0-58227A9C095A}"/>
    <cellStyle name="Anteckning 34 2 2 4" xfId="18728" xr:uid="{418C5E31-668F-438A-9DF7-DB5208F830E0}"/>
    <cellStyle name="Anteckning 34 2 2 5" xfId="18729" xr:uid="{BAB96DD9-7EC9-4526-A7DF-8FF3F356C4C8}"/>
    <cellStyle name="Anteckning 34 2 2 6" xfId="32942" xr:uid="{886003D8-40A8-4903-AE9E-68BAA0809734}"/>
    <cellStyle name="Anteckning 34 2 2 7" xfId="35574" xr:uid="{B50D916D-70EA-479A-A4F2-25AACD3DA4C5}"/>
    <cellStyle name="Anteckning 34 2 2 8" xfId="39131" xr:uid="{8E79AE58-6234-4DAD-8C99-B06144F680DB}"/>
    <cellStyle name="Anteckning 34 2 2_121231-130331" xfId="18730" xr:uid="{46FF7CB0-A9DD-4A7E-BBA4-683901114ADC}"/>
    <cellStyle name="Anteckning 34 2 3" xfId="18731" xr:uid="{2C9FD03F-AC1C-4654-A2C1-8789FC862E90}"/>
    <cellStyle name="Anteckning 34 2 3 2" xfId="18732" xr:uid="{D41FE413-7003-47E5-B856-CDC35D839CEE}"/>
    <cellStyle name="Anteckning 34 2 3 2 2" xfId="18733" xr:uid="{4230C72E-A7FE-4F2A-92FB-E26456B106F5}"/>
    <cellStyle name="Anteckning 34 2 3 2_121231-130331" xfId="18734" xr:uid="{6ED9D9C3-1E94-4B0A-84E8-0D6E0BAE101B}"/>
    <cellStyle name="Anteckning 34 2 3 3" xfId="18735" xr:uid="{7AA5381F-F63F-41B0-B25E-3141B5A80402}"/>
    <cellStyle name="Anteckning 34 2 3 4" xfId="32943" xr:uid="{696B0236-372E-4240-9F51-4DB9CF138874}"/>
    <cellStyle name="Anteckning 34 2 3_121231-130331" xfId="18736" xr:uid="{30E94BB9-C7F8-4325-95B6-CBDBA200530A}"/>
    <cellStyle name="Anteckning 34 2 4" xfId="18737" xr:uid="{C8570CB7-24A3-4169-A089-7C003E194D64}"/>
    <cellStyle name="Anteckning 34 2 4 2" xfId="18738" xr:uid="{186880A2-34BC-4D9B-B33D-FA70F8BFB604}"/>
    <cellStyle name="Anteckning 34 2 4_121231-130331" xfId="18739" xr:uid="{67A46AE4-E0B6-4544-A3E4-045A3CFAF7EC}"/>
    <cellStyle name="Anteckning 34 2 5" xfId="18740" xr:uid="{CCDCC8A2-1F14-401B-8C7E-C3F8B98C1CD8}"/>
    <cellStyle name="Anteckning 34 2 6" xfId="18741" xr:uid="{3E2CE72E-2BE7-4C1D-9DD5-FDB2A8AEED78}"/>
    <cellStyle name="Anteckning 34 2 7" xfId="32944" xr:uid="{11DB3BF2-E65B-4690-86A7-83875DF1B196}"/>
    <cellStyle name="Anteckning 34 2 8" xfId="35573" xr:uid="{FFCBB9AC-B8DE-4FDE-85BC-1B4FD9F7B8A0}"/>
    <cellStyle name="Anteckning 34 2 9" xfId="39132" xr:uid="{A7DF9E9D-E483-4DCA-89D9-6C3FE2BF337D}"/>
    <cellStyle name="Anteckning 34 2_121231-130331" xfId="18742" xr:uid="{7FDD3570-3C26-45A5-8269-FCB989ABD07D}"/>
    <cellStyle name="Anteckning 34 3" xfId="18743" xr:uid="{923A547B-E88E-4EA7-B50D-52741774C63A}"/>
    <cellStyle name="Anteckning 34 3 2" xfId="18744" xr:uid="{3025D9BA-1AE3-4DBA-A219-FF86C60E8B23}"/>
    <cellStyle name="Anteckning 34 3 2 2" xfId="18745" xr:uid="{E15A016A-AF2B-4A7D-9AAE-E00CA08A6E7E}"/>
    <cellStyle name="Anteckning 34 3 2 2 2" xfId="18746" xr:uid="{E44D832A-CDCC-4571-9F47-12DAC10E6AB1}"/>
    <cellStyle name="Anteckning 34 3 2 2_121231-130331" xfId="18747" xr:uid="{D837DD9B-9D54-4E36-9E68-FDF19EBC59D8}"/>
    <cellStyle name="Anteckning 34 3 2 3" xfId="18748" xr:uid="{A077375C-D5EE-4E2E-92A7-EB1E7CFD1C48}"/>
    <cellStyle name="Anteckning 34 3 2 4" xfId="32945" xr:uid="{D3DD36F0-22AE-4ECA-97BC-0B53730F505B}"/>
    <cellStyle name="Anteckning 34 3 2_121231-130331" xfId="18749" xr:uid="{15C80213-CBBD-49EE-B351-9F20A54EAD9C}"/>
    <cellStyle name="Anteckning 34 3 3" xfId="18750" xr:uid="{04E59995-3219-44F6-8607-3A15543BF8CE}"/>
    <cellStyle name="Anteckning 34 3 3 2" xfId="18751" xr:uid="{0E85411B-0612-4062-8315-152114643151}"/>
    <cellStyle name="Anteckning 34 3 3_121231-130331" xfId="18752" xr:uid="{EF8691BE-7B1F-412C-955B-72990B3DE92F}"/>
    <cellStyle name="Anteckning 34 3 4" xfId="18753" xr:uid="{FA26C6D4-8C4A-45F6-B431-B9FABD07CC08}"/>
    <cellStyle name="Anteckning 34 3 5" xfId="18754" xr:uid="{4705E184-C87C-40EC-8DF0-3E6EF3699626}"/>
    <cellStyle name="Anteckning 34 3 6" xfId="32946" xr:uid="{194928FC-F5D8-4684-AC9A-D39E42A82312}"/>
    <cellStyle name="Anteckning 34 3 7" xfId="35575" xr:uid="{91E22091-4DC8-42A4-BBB7-E9CF19F817A5}"/>
    <cellStyle name="Anteckning 34 3 8" xfId="39130" xr:uid="{A0C44B96-421C-4256-985F-1018A106C775}"/>
    <cellStyle name="Anteckning 34 3_121231-130331" xfId="18755" xr:uid="{BFD8197C-CBF8-458F-BA8A-15156FE1988E}"/>
    <cellStyle name="Anteckning 34 4" xfId="18756" xr:uid="{2A762523-1BB2-47D6-9F49-03ACC99FD458}"/>
    <cellStyle name="Anteckning 34 4 2" xfId="18757" xr:uid="{6D2D1C74-4520-4046-8C18-9F8314B66607}"/>
    <cellStyle name="Anteckning 34 4 2 2" xfId="18758" xr:uid="{435520E4-E490-4714-88C0-1915A20BFD1C}"/>
    <cellStyle name="Anteckning 34 4 2 2 2" xfId="18759" xr:uid="{E4AE2B30-E1EE-48B1-A777-19977BD040F7}"/>
    <cellStyle name="Anteckning 34 4 2 2_121231-130331" xfId="18760" xr:uid="{09AFE1B2-9497-4B87-A84B-AD9CF793F202}"/>
    <cellStyle name="Anteckning 34 4 2 3" xfId="18761" xr:uid="{DABAB207-14CA-4E42-96EE-07BF0F50E35F}"/>
    <cellStyle name="Anteckning 34 4 2 4" xfId="32947" xr:uid="{12926403-8053-494C-9B74-9232C0002EC1}"/>
    <cellStyle name="Anteckning 34 4 2_121231-130331" xfId="18762" xr:uid="{64D8E866-A3E1-45CD-9AD6-43708C2E549A}"/>
    <cellStyle name="Anteckning 34 4 3" xfId="18763" xr:uid="{DBF780BC-852E-4614-BCF2-8F5A6AE2839D}"/>
    <cellStyle name="Anteckning 34 4 3 2" xfId="18764" xr:uid="{5E03496A-69D0-4DC4-B808-D66408AB567A}"/>
    <cellStyle name="Anteckning 34 4 3_121231-130331" xfId="18765" xr:uid="{B6B8B6FA-01A9-496B-BA5C-CAFDA3E480D1}"/>
    <cellStyle name="Anteckning 34 4 4" xfId="18766" xr:uid="{D40E8F2F-A1F0-4650-8EBD-14A9C1069373}"/>
    <cellStyle name="Anteckning 34 4 5" xfId="18767" xr:uid="{4BEEA24F-47A5-4072-81AF-F7AA3AB69A86}"/>
    <cellStyle name="Anteckning 34 4 6" xfId="32948" xr:uid="{37A6E229-2BF6-45F1-8733-266EBDC8628C}"/>
    <cellStyle name="Anteckning 34 4 7" xfId="35576" xr:uid="{A2A277E4-DE37-462B-AD3E-415687DBDEBB}"/>
    <cellStyle name="Anteckning 34 4 8" xfId="39129" xr:uid="{35190A7D-6126-4E82-87F5-E85358182648}"/>
    <cellStyle name="Anteckning 34 4_121231-130331" xfId="18768" xr:uid="{A822BF04-16A1-4B2C-9005-0270A72DA6AF}"/>
    <cellStyle name="Anteckning 34 5" xfId="18769" xr:uid="{5D758BB3-AC99-40F3-BB95-57E0EA538E61}"/>
    <cellStyle name="Anteckning 34 5 2" xfId="18770" xr:uid="{E46C6B91-684A-4BD1-8563-BCA87362E16C}"/>
    <cellStyle name="Anteckning 34 5 2 2" xfId="18771" xr:uid="{E02EB975-3576-4C65-911F-15D19D0B7CFA}"/>
    <cellStyle name="Anteckning 34 5 2 2 2" xfId="18772" xr:uid="{E9B8340E-8A6B-4359-B7EB-5BD0478BE306}"/>
    <cellStyle name="Anteckning 34 5 2 2_121231-130331" xfId="18773" xr:uid="{78FB955F-D616-44C8-BC57-1DAD06B3AC56}"/>
    <cellStyle name="Anteckning 34 5 2 3" xfId="18774" xr:uid="{612A7F5D-C76B-4B09-A780-3C86A709CF80}"/>
    <cellStyle name="Anteckning 34 5 2 4" xfId="32949" xr:uid="{A5178AED-61EA-49FE-850B-5500C1395E43}"/>
    <cellStyle name="Anteckning 34 5 2_121231-130331" xfId="18775" xr:uid="{1ED58627-FFD0-48E0-9CFA-4F3365294828}"/>
    <cellStyle name="Anteckning 34 5 3" xfId="18776" xr:uid="{FF6C2470-06E3-410F-8091-686EE886FDA6}"/>
    <cellStyle name="Anteckning 34 5 3 2" xfId="18777" xr:uid="{F7F7FD3C-AA37-4CFE-ACED-D2FC23DB3CFE}"/>
    <cellStyle name="Anteckning 34 5 3_121231-130331" xfId="18778" xr:uid="{45002581-DDF9-4F14-A170-529D77488F0D}"/>
    <cellStyle name="Anteckning 34 5 4" xfId="18779" xr:uid="{050E4287-605C-4A93-9F95-E910E8E4CA3C}"/>
    <cellStyle name="Anteckning 34 5 5" xfId="18780" xr:uid="{FB8B3504-266A-4D57-A72D-78370A1D77D2}"/>
    <cellStyle name="Anteckning 34 5 6" xfId="32950" xr:uid="{9CEC3732-3251-4A7E-A145-123DE0409C91}"/>
    <cellStyle name="Anteckning 34 5 7" xfId="35577" xr:uid="{085CF154-3E8F-4F23-982E-931B27082CDC}"/>
    <cellStyle name="Anteckning 34 5 8" xfId="39128" xr:uid="{F5A20A5D-DDD1-46C5-A3C6-9D4BFAB9066A}"/>
    <cellStyle name="Anteckning 34 5_121231-130331" xfId="18781" xr:uid="{61639D64-0820-4F3D-BDCD-BEB59AB0DAC9}"/>
    <cellStyle name="Anteckning 34 6" xfId="18782" xr:uid="{78591946-069D-466A-A901-30FD34791E9A}"/>
    <cellStyle name="Anteckning 34 6 2" xfId="18783" xr:uid="{1D55B7F7-4836-4069-BB6C-28B34651B200}"/>
    <cellStyle name="Anteckning 34 6 2 2" xfId="18784" xr:uid="{4F6E92ED-37F8-4341-B057-12437C5248B3}"/>
    <cellStyle name="Anteckning 34 6 2 3" xfId="32951" xr:uid="{EA69B24D-B11E-4209-B819-685FD8A8539E}"/>
    <cellStyle name="Anteckning 34 6 2_121231-130331" xfId="18785" xr:uid="{E7F6AF43-2BBB-4438-9A8D-2D2CEA8EF046}"/>
    <cellStyle name="Anteckning 34 6 3" xfId="18786" xr:uid="{779D98FB-3B42-47F2-A442-6B0086DAE3CA}"/>
    <cellStyle name="Anteckning 34 6 3 2" xfId="18787" xr:uid="{0EA97B11-16B2-4082-B18E-151AD2BF3A78}"/>
    <cellStyle name="Anteckning 34 6 3_121231-130331" xfId="18788" xr:uid="{A9CC42B8-ABE3-4263-A454-2BFEA826C70C}"/>
    <cellStyle name="Anteckning 34 6 4" xfId="18789" xr:uid="{EA701124-0E98-4D9B-8F92-FF695BC955DF}"/>
    <cellStyle name="Anteckning 34 6 5" xfId="18790" xr:uid="{FA961900-BEF9-48E4-AF01-6077F0D3D307}"/>
    <cellStyle name="Anteckning 34 6 6" xfId="32952" xr:uid="{9D1BBA58-F18C-4E77-AE7B-CDE3ECFD17F9}"/>
    <cellStyle name="Anteckning 34 6 7" xfId="35578" xr:uid="{CD82026E-4D27-40A9-AC2C-CFEF7FAEBBB9}"/>
    <cellStyle name="Anteckning 34 6 8" xfId="39127" xr:uid="{7B709111-7BE3-4418-B588-46BA13C1C2A3}"/>
    <cellStyle name="Anteckning 34 6_121231-130331" xfId="18791" xr:uid="{5E2ABECF-5575-4D8E-BA32-52DABD7EA165}"/>
    <cellStyle name="Anteckning 34 7" xfId="18792" xr:uid="{6C909409-9835-4E82-A75D-FA35BE9F4ACC}"/>
    <cellStyle name="Anteckning 34 7 2" xfId="18793" xr:uid="{25310B0A-A5EA-4301-9911-45758D4A0910}"/>
    <cellStyle name="Anteckning 34 7 2 2" xfId="18794" xr:uid="{A25F190F-15C2-44A0-808C-2019DD4CE537}"/>
    <cellStyle name="Anteckning 34 7 2_121231-130331" xfId="18795" xr:uid="{0FB25E5D-7719-4B27-8574-B842219FCF4E}"/>
    <cellStyle name="Anteckning 34 7 3" xfId="18796" xr:uid="{ED81F28C-EB9F-4711-8A07-D410EE5FF501}"/>
    <cellStyle name="Anteckning 34 7 4" xfId="32953" xr:uid="{13C865BD-5C32-4C0A-82B0-5FCDD3357687}"/>
    <cellStyle name="Anteckning 34 7_121231-130331" xfId="18797" xr:uid="{93B45909-6D60-416A-8BEB-6B1EE9286F34}"/>
    <cellStyle name="Anteckning 34 8" xfId="18798" xr:uid="{EABD8330-CD2C-47E3-BDB8-DFBD6F99B392}"/>
    <cellStyle name="Anteckning 34 8 2" xfId="18799" xr:uid="{09237694-4169-4745-AFCD-82284C2FF008}"/>
    <cellStyle name="Anteckning 34 8_121231-130331" xfId="18800" xr:uid="{5FCA882B-31D7-416D-A80E-68E18D9E3DA4}"/>
    <cellStyle name="Anteckning 34 9" xfId="18801" xr:uid="{5A85CBE5-1C3A-4870-A325-EA83CD427BCC}"/>
    <cellStyle name="Anteckning 34_121231-130331" xfId="18802" xr:uid="{827F51F7-5A01-4B64-A53C-DF35C765CBCE}"/>
    <cellStyle name="Anteckning 35" xfId="18803" xr:uid="{FA571797-9EE4-4185-B96F-CC4A67BED139}"/>
    <cellStyle name="Anteckning 35 10" xfId="18804" xr:uid="{A4C46111-AACE-4C62-ABA3-9B5579140172}"/>
    <cellStyle name="Anteckning 35 11" xfId="32954" xr:uid="{27FBC5D2-EF69-4E07-8FCB-5C6162C18690}"/>
    <cellStyle name="Anteckning 35 12" xfId="35579" xr:uid="{CC9792ED-B8C3-44D2-9F5E-384E05BEDDD4}"/>
    <cellStyle name="Anteckning 35 2" xfId="18805" xr:uid="{8DAC4422-D444-487B-8DE0-8FE9D20FF114}"/>
    <cellStyle name="Anteckning 35 2 2" xfId="18806" xr:uid="{246992C6-75E3-47FE-9009-9414F9374FDF}"/>
    <cellStyle name="Anteckning 35 2 2 2" xfId="18807" xr:uid="{6BE12272-94E3-4CF6-B66E-6834A22934CF}"/>
    <cellStyle name="Anteckning 35 2 2 2 2" xfId="18808" xr:uid="{1B7CDF8A-9134-4748-879C-248D0E450EE4}"/>
    <cellStyle name="Anteckning 35 2 2 2 3" xfId="32955" xr:uid="{B8D9CA7C-4EEF-4DFD-8E38-14AA20F053F9}"/>
    <cellStyle name="Anteckning 35 2 2 2_121231-130331" xfId="18809" xr:uid="{26199197-1F25-47B2-B0AD-0BE958D06FF3}"/>
    <cellStyle name="Anteckning 35 2 2 3" xfId="18810" xr:uid="{E6B1551D-EA15-4475-91D3-9FEE3C1C4E42}"/>
    <cellStyle name="Anteckning 35 2 2 3 2" xfId="18811" xr:uid="{52ACEE97-93FF-4967-9944-4FA960806B3A}"/>
    <cellStyle name="Anteckning 35 2 2 3_121231-130331" xfId="18812" xr:uid="{261B4AB5-5664-4FDB-995C-00A4D2088D69}"/>
    <cellStyle name="Anteckning 35 2 2 4" xfId="18813" xr:uid="{39A8F107-351B-4D95-A519-A337D36D3159}"/>
    <cellStyle name="Anteckning 35 2 2 5" xfId="18814" xr:uid="{5DFFEB90-1867-4438-ADBF-004E9C4D2C72}"/>
    <cellStyle name="Anteckning 35 2 2 6" xfId="32956" xr:uid="{3FBFAD38-B3BF-4C84-94C5-0BEDF4404F07}"/>
    <cellStyle name="Anteckning 35 2 2 7" xfId="35581" xr:uid="{5ED3F1F8-80A5-493D-AC5B-28F4EE7FDC06}"/>
    <cellStyle name="Anteckning 35 2 2 8" xfId="39125" xr:uid="{74A1EC5B-9767-4A42-938D-226B6459191F}"/>
    <cellStyle name="Anteckning 35 2 2_121231-130331" xfId="18815" xr:uid="{8C6C67AB-1254-4CB1-84D9-F4D02BD3F65B}"/>
    <cellStyle name="Anteckning 35 2 3" xfId="18816" xr:uid="{DC447403-5F4C-45FF-8887-61A6D4C482EA}"/>
    <cellStyle name="Anteckning 35 2 3 2" xfId="18817" xr:uid="{F146A608-3CB3-451C-B246-6772A46A5664}"/>
    <cellStyle name="Anteckning 35 2 3 2 2" xfId="18818" xr:uid="{14B8017F-2DF8-4EAF-9B5C-AD5C138CC0D6}"/>
    <cellStyle name="Anteckning 35 2 3 2_121231-130331" xfId="18819" xr:uid="{80B98950-4FDA-4645-94CC-7F35C8DA66E4}"/>
    <cellStyle name="Anteckning 35 2 3 3" xfId="18820" xr:uid="{4846CBE9-A520-4F14-9F48-E4D0C15C9733}"/>
    <cellStyle name="Anteckning 35 2 3 4" xfId="32957" xr:uid="{11B7EFC9-F7ED-475C-A4A9-3DAC23A39024}"/>
    <cellStyle name="Anteckning 35 2 3_121231-130331" xfId="18821" xr:uid="{B2B31985-BE9D-43A0-B103-79C7FCD1FE79}"/>
    <cellStyle name="Anteckning 35 2 4" xfId="18822" xr:uid="{C1B3EFE0-0FB6-45BD-8E0C-48E7ACE25475}"/>
    <cellStyle name="Anteckning 35 2 4 2" xfId="18823" xr:uid="{38937A1C-6112-4C41-9CF7-7508C2C1451F}"/>
    <cellStyle name="Anteckning 35 2 4_121231-130331" xfId="18824" xr:uid="{9C334317-7094-4274-B89B-B9C048457955}"/>
    <cellStyle name="Anteckning 35 2 5" xfId="18825" xr:uid="{F6E58046-B46B-472A-AE96-095E5648193C}"/>
    <cellStyle name="Anteckning 35 2 6" xfId="18826" xr:uid="{FDFAF232-334C-47E8-B8E1-2851D2D77F4D}"/>
    <cellStyle name="Anteckning 35 2 7" xfId="32958" xr:uid="{12B39AAA-B3C3-4BE7-ACC2-CCB2E69ED64C}"/>
    <cellStyle name="Anteckning 35 2 8" xfId="35580" xr:uid="{07D31CD0-572E-49EE-875A-F524A484AC17}"/>
    <cellStyle name="Anteckning 35 2 9" xfId="39126" xr:uid="{B100C274-FDE6-4F7D-8BBA-5017589CBA75}"/>
    <cellStyle name="Anteckning 35 2_121231-130331" xfId="18827" xr:uid="{AE156AD0-3927-42A3-A531-6412EBFE6A50}"/>
    <cellStyle name="Anteckning 35 3" xfId="18828" xr:uid="{DECE37F2-26EF-456B-B52D-B95F0773FD59}"/>
    <cellStyle name="Anteckning 35 3 2" xfId="18829" xr:uid="{867C6414-1471-4583-BE40-C3EAB81E5791}"/>
    <cellStyle name="Anteckning 35 3 2 2" xfId="18830" xr:uid="{D8FCBCEA-9735-49CB-9698-9CE051E9C82E}"/>
    <cellStyle name="Anteckning 35 3 2 2 2" xfId="18831" xr:uid="{767446FB-F05D-4370-8868-76B611FA4182}"/>
    <cellStyle name="Anteckning 35 3 2 2_121231-130331" xfId="18832" xr:uid="{DB33060E-E48D-4100-9EA9-692F35F3E428}"/>
    <cellStyle name="Anteckning 35 3 2 3" xfId="18833" xr:uid="{67EBF41C-B43C-4984-9936-A74E703FDBC3}"/>
    <cellStyle name="Anteckning 35 3 2 4" xfId="32959" xr:uid="{53EC13E0-EC1D-4657-ACAB-1B3060121E25}"/>
    <cellStyle name="Anteckning 35 3 2_121231-130331" xfId="18834" xr:uid="{3B5EA071-BFA9-475E-9C5F-CE4080DFF6BA}"/>
    <cellStyle name="Anteckning 35 3 3" xfId="18835" xr:uid="{4CE0B4B0-22F7-4A64-8D1E-0363DCFB0F79}"/>
    <cellStyle name="Anteckning 35 3 3 2" xfId="18836" xr:uid="{D6A1439E-87E4-4322-90FC-5387FE4545B5}"/>
    <cellStyle name="Anteckning 35 3 3_121231-130331" xfId="18837" xr:uid="{E229818D-91BA-45E2-98B4-DC6D5736E1E9}"/>
    <cellStyle name="Anteckning 35 3 4" xfId="18838" xr:uid="{6C38EAFB-8914-40A8-8376-B284B308CEBE}"/>
    <cellStyle name="Anteckning 35 3 5" xfId="18839" xr:uid="{651D197E-89FD-4A05-AD28-62FC3DA2A37A}"/>
    <cellStyle name="Anteckning 35 3 6" xfId="32960" xr:uid="{3D3748E3-01F8-46F5-B47C-E9FFEC762E21}"/>
    <cellStyle name="Anteckning 35 3 7" xfId="35582" xr:uid="{FD73166D-6037-415C-A667-7B4BF007D965}"/>
    <cellStyle name="Anteckning 35 3 8" xfId="39124" xr:uid="{7361F37B-EC72-4DAE-A4BB-BC5AFD5A257A}"/>
    <cellStyle name="Anteckning 35 3_121231-130331" xfId="18840" xr:uid="{22B0E014-9589-46A6-911D-8CDA7B889673}"/>
    <cellStyle name="Anteckning 35 4" xfId="18841" xr:uid="{D61F5DCD-EC1B-4A3B-9F83-81F4E59B7C35}"/>
    <cellStyle name="Anteckning 35 4 2" xfId="18842" xr:uid="{0751D6AF-BE99-4743-A457-43F9AB16382E}"/>
    <cellStyle name="Anteckning 35 4 2 2" xfId="18843" xr:uid="{088DD53A-D11D-4F0A-BF8D-E9B43EE32605}"/>
    <cellStyle name="Anteckning 35 4 2 2 2" xfId="18844" xr:uid="{A245F6E7-A920-4EB5-AA45-D1ED921C4336}"/>
    <cellStyle name="Anteckning 35 4 2 2_121231-130331" xfId="18845" xr:uid="{D6EDDDE8-4049-4117-8313-FA9EE4F374EA}"/>
    <cellStyle name="Anteckning 35 4 2 3" xfId="18846" xr:uid="{284AE428-1907-49E8-AFA4-2F1AC5CA21AA}"/>
    <cellStyle name="Anteckning 35 4 2 4" xfId="32961" xr:uid="{B58B3F30-690C-4D01-86C8-456A38D39A88}"/>
    <cellStyle name="Anteckning 35 4 2_121231-130331" xfId="18847" xr:uid="{684BE193-6E48-4D8F-AF05-DA7D975D6A52}"/>
    <cellStyle name="Anteckning 35 4 3" xfId="18848" xr:uid="{8D94CB37-9CF9-4A28-8AB4-6E632B7CE9A6}"/>
    <cellStyle name="Anteckning 35 4 3 2" xfId="18849" xr:uid="{6DE30953-7F66-485F-A615-901E555D08F0}"/>
    <cellStyle name="Anteckning 35 4 3_121231-130331" xfId="18850" xr:uid="{A0ACA637-0861-44C8-93D4-83954BD7370B}"/>
    <cellStyle name="Anteckning 35 4 4" xfId="18851" xr:uid="{DB3D486E-E19A-45D4-8543-6CDFB221314C}"/>
    <cellStyle name="Anteckning 35 4 5" xfId="18852" xr:uid="{4888DDC3-C688-4DD5-8A49-67E3B52B6EE8}"/>
    <cellStyle name="Anteckning 35 4 6" xfId="32962" xr:uid="{C8DB9922-49D6-4B63-8634-7C5F30AB4255}"/>
    <cellStyle name="Anteckning 35 4 7" xfId="35583" xr:uid="{B6404B35-24D8-4B35-BF74-FA97D28CFA74}"/>
    <cellStyle name="Anteckning 35 4 8" xfId="39123" xr:uid="{6E0DF155-36B5-47E9-BAF0-8FEA61E6080F}"/>
    <cellStyle name="Anteckning 35 4_121231-130331" xfId="18853" xr:uid="{9A2230B8-A244-43AA-BFAF-A17B3E1C61E8}"/>
    <cellStyle name="Anteckning 35 5" xfId="18854" xr:uid="{38A61394-6583-45E8-BD40-AE169B68FC39}"/>
    <cellStyle name="Anteckning 35 5 2" xfId="18855" xr:uid="{AD697CAA-AE8F-4AE9-B052-86D313687889}"/>
    <cellStyle name="Anteckning 35 5 2 2" xfId="18856" xr:uid="{E6C1D675-A86E-40DE-9EFF-547C0145F27B}"/>
    <cellStyle name="Anteckning 35 5 2 2 2" xfId="18857" xr:uid="{997DDF3E-4F7D-4AB4-B029-0C8361AADA80}"/>
    <cellStyle name="Anteckning 35 5 2 2_121231-130331" xfId="18858" xr:uid="{2A74C077-00D0-4B53-865C-84D5BB944B32}"/>
    <cellStyle name="Anteckning 35 5 2 3" xfId="18859" xr:uid="{3893CF62-26E6-4798-809C-0D1A77484D4D}"/>
    <cellStyle name="Anteckning 35 5 2 4" xfId="32963" xr:uid="{54403006-A1E7-4483-B64F-84282EC389CC}"/>
    <cellStyle name="Anteckning 35 5 2_121231-130331" xfId="18860" xr:uid="{9246EB86-164D-4331-878B-44051C530477}"/>
    <cellStyle name="Anteckning 35 5 3" xfId="18861" xr:uid="{1EEB2847-6A9C-422D-A021-AA9212901ED5}"/>
    <cellStyle name="Anteckning 35 5 3 2" xfId="18862" xr:uid="{E4EC7CA8-B73E-4309-ACD8-AEED134FDF4E}"/>
    <cellStyle name="Anteckning 35 5 3_121231-130331" xfId="18863" xr:uid="{5A9BD42A-B52D-497A-935A-78C15BD16229}"/>
    <cellStyle name="Anteckning 35 5 4" xfId="18864" xr:uid="{3C10E41B-CEDA-40D9-805A-78E5474ACC6C}"/>
    <cellStyle name="Anteckning 35 5 5" xfId="18865" xr:uid="{90F247E3-4E9F-4CC1-AD22-A52BDB74B7FE}"/>
    <cellStyle name="Anteckning 35 5 6" xfId="32964" xr:uid="{47509D6A-929E-415A-8F60-966AFFA2A117}"/>
    <cellStyle name="Anteckning 35 5 7" xfId="35584" xr:uid="{E054FA8E-239D-4C58-AF72-976A343DABB2}"/>
    <cellStyle name="Anteckning 35 5 8" xfId="39122" xr:uid="{BEE45A97-25F5-4075-8363-024209CA4F8B}"/>
    <cellStyle name="Anteckning 35 5_121231-130331" xfId="18866" xr:uid="{2F78F391-B256-4EB0-AE54-67EDAEBCE347}"/>
    <cellStyle name="Anteckning 35 6" xfId="18867" xr:uid="{DCA211E0-C590-441E-B455-0E4485946002}"/>
    <cellStyle name="Anteckning 35 6 2" xfId="18868" xr:uid="{22E613B7-3D40-441F-9283-34EBF4E1356F}"/>
    <cellStyle name="Anteckning 35 6 2 2" xfId="18869" xr:uid="{877AC944-1FC7-46D9-B66D-76D0A1E5B32B}"/>
    <cellStyle name="Anteckning 35 6 2 3" xfId="32965" xr:uid="{99EACBD8-1BCE-4200-A9BC-2C932AF26949}"/>
    <cellStyle name="Anteckning 35 6 2_121231-130331" xfId="18870" xr:uid="{E97FAD89-694F-4FD2-A189-6A4D0187AD0F}"/>
    <cellStyle name="Anteckning 35 6 3" xfId="18871" xr:uid="{0E679453-9C3C-4E7F-9DE1-30B31AF7A982}"/>
    <cellStyle name="Anteckning 35 6 3 2" xfId="18872" xr:uid="{13A98800-160C-42D6-AFD0-BFA046ADDC25}"/>
    <cellStyle name="Anteckning 35 6 3_121231-130331" xfId="18873" xr:uid="{92D8A59F-9CE8-45DD-81CB-2F691C950CC8}"/>
    <cellStyle name="Anteckning 35 6 4" xfId="18874" xr:uid="{A39C7006-A1EB-4EF7-A565-1B70B85B13F0}"/>
    <cellStyle name="Anteckning 35 6 5" xfId="18875" xr:uid="{E841B840-60E4-4F89-849D-33F23BA53CC6}"/>
    <cellStyle name="Anteckning 35 6 6" xfId="32966" xr:uid="{1C77D0B7-19AB-45EC-9DDB-736947A950DC}"/>
    <cellStyle name="Anteckning 35 6 7" xfId="35585" xr:uid="{1A21FC79-E4A5-4E49-9626-A8B315E1255D}"/>
    <cellStyle name="Anteckning 35 6 8" xfId="39121" xr:uid="{A24405E5-4A03-41AA-8A17-FAAE809EF7FA}"/>
    <cellStyle name="Anteckning 35 6_121231-130331" xfId="18876" xr:uid="{58F10E68-C7B2-48A4-BFA9-0D2A6FAED5F1}"/>
    <cellStyle name="Anteckning 35 7" xfId="18877" xr:uid="{1ECBCD23-486B-4BB4-9507-7384652852DA}"/>
    <cellStyle name="Anteckning 35 7 2" xfId="18878" xr:uid="{DCB4690D-8192-407E-B887-BE2105869FF4}"/>
    <cellStyle name="Anteckning 35 7 2 2" xfId="18879" xr:uid="{FC8BBA17-DDFA-44CE-8FC0-F7E09F2BF04F}"/>
    <cellStyle name="Anteckning 35 7 2_121231-130331" xfId="18880" xr:uid="{F6555DDF-6B22-42F9-99FD-143FFB1E0628}"/>
    <cellStyle name="Anteckning 35 7 3" xfId="18881" xr:uid="{F3A6A7D1-A0A7-4969-B3B5-D2D9F1206F12}"/>
    <cellStyle name="Anteckning 35 7 4" xfId="32967" xr:uid="{91F73BD7-8288-448B-BA92-694FB5707534}"/>
    <cellStyle name="Anteckning 35 7_121231-130331" xfId="18882" xr:uid="{EE2EF6B0-CEF7-49B0-883A-A2658FAAD66F}"/>
    <cellStyle name="Anteckning 35 8" xfId="18883" xr:uid="{3885FDE0-CCB4-4D71-B3D2-9F7BAFA84C88}"/>
    <cellStyle name="Anteckning 35 8 2" xfId="18884" xr:uid="{4F267503-94B4-47CD-95C3-5CB6A897EEDD}"/>
    <cellStyle name="Anteckning 35 8_121231-130331" xfId="18885" xr:uid="{10E5EC38-AA83-45B3-8640-653F84AB0E83}"/>
    <cellStyle name="Anteckning 35 9" xfId="18886" xr:uid="{6A08BA20-6AF8-4ADC-BA71-FD1428BB9EDD}"/>
    <cellStyle name="Anteckning 35_121231-130331" xfId="18887" xr:uid="{D8D07D2D-01AC-40E1-BE7E-7E368981CFF1}"/>
    <cellStyle name="Anteckning 36" xfId="18888" xr:uid="{7F5E63B9-FC96-4EFB-A695-3CE9EB3B80BD}"/>
    <cellStyle name="Anteckning 36 10" xfId="18889" xr:uid="{C6408013-F0A4-4902-A30D-C0425D25B3C1}"/>
    <cellStyle name="Anteckning 36 11" xfId="32968" xr:uid="{652A1F06-7D4B-42EF-B7EB-70B4821C59A1}"/>
    <cellStyle name="Anteckning 36 12" xfId="35586" xr:uid="{6463DBCC-0BE2-4CB4-BC03-9525927E55C8}"/>
    <cellStyle name="Anteckning 36 2" xfId="18890" xr:uid="{95B03491-7713-4E8C-B8ED-69530B781545}"/>
    <cellStyle name="Anteckning 36 2 2" xfId="18891" xr:uid="{B1EFEC0D-A571-48CA-8FAF-DE46FE525700}"/>
    <cellStyle name="Anteckning 36 2 2 2" xfId="18892" xr:uid="{2CC14513-9EA7-4137-87A1-A34FD9593651}"/>
    <cellStyle name="Anteckning 36 2 2 2 2" xfId="18893" xr:uid="{AB440F15-638B-4BE3-B26A-75CDE3277791}"/>
    <cellStyle name="Anteckning 36 2 2 2 3" xfId="32969" xr:uid="{E59E55CF-AD86-4CAB-B67A-BE8D673EF45D}"/>
    <cellStyle name="Anteckning 36 2 2 2_121231-130331" xfId="18894" xr:uid="{1C4ED177-73BD-42C0-9C69-F7A3053472D1}"/>
    <cellStyle name="Anteckning 36 2 2 3" xfId="18895" xr:uid="{8DF71B47-087C-45DC-AACB-671ECE44F2FC}"/>
    <cellStyle name="Anteckning 36 2 2 3 2" xfId="18896" xr:uid="{E41D9B6E-E843-45C7-90B5-E334B7C3D597}"/>
    <cellStyle name="Anteckning 36 2 2 3_121231-130331" xfId="18897" xr:uid="{B4EEFDD2-AF4A-4CE5-BC64-3BAE2A8B084A}"/>
    <cellStyle name="Anteckning 36 2 2 4" xfId="18898" xr:uid="{E01CB6C7-9FCD-47F2-850E-0DB22952CBFF}"/>
    <cellStyle name="Anteckning 36 2 2 5" xfId="18899" xr:uid="{F7272803-32A8-4498-8F69-40161636C40E}"/>
    <cellStyle name="Anteckning 36 2 2 6" xfId="32970" xr:uid="{077626ED-38F0-4D40-930C-275307C8A9B2}"/>
    <cellStyle name="Anteckning 36 2 2 7" xfId="35588" xr:uid="{CFDD927A-BA47-464B-97A8-6C043B86B78A}"/>
    <cellStyle name="Anteckning 36 2 2 8" xfId="39119" xr:uid="{3C3F9D77-58A1-42F0-A552-4B031EF1B158}"/>
    <cellStyle name="Anteckning 36 2 2_121231-130331" xfId="18900" xr:uid="{E54432C4-25D4-4224-8C8C-002624FE91F6}"/>
    <cellStyle name="Anteckning 36 2 3" xfId="18901" xr:uid="{7A081EEE-4B14-4BDA-8089-3A7F13401256}"/>
    <cellStyle name="Anteckning 36 2 3 2" xfId="18902" xr:uid="{509FC0AA-9F0A-4BAF-8226-852CB227724B}"/>
    <cellStyle name="Anteckning 36 2 3 2 2" xfId="18903" xr:uid="{5838C8C1-55C7-4EB4-8E83-A906D02A85A3}"/>
    <cellStyle name="Anteckning 36 2 3 2_121231-130331" xfId="18904" xr:uid="{A922B0CB-5E05-48A8-99D4-93EF42CF00A4}"/>
    <cellStyle name="Anteckning 36 2 3 3" xfId="18905" xr:uid="{E867D5BF-12F5-4BAE-B258-5D1F173713B1}"/>
    <cellStyle name="Anteckning 36 2 3 4" xfId="32971" xr:uid="{406B1084-0EDB-4D60-A45B-9DEC921A6740}"/>
    <cellStyle name="Anteckning 36 2 3_121231-130331" xfId="18906" xr:uid="{6C235B04-971C-45ED-968B-61C8BF193817}"/>
    <cellStyle name="Anteckning 36 2 4" xfId="18907" xr:uid="{5329B106-BC41-4022-A159-B7288ADB837C}"/>
    <cellStyle name="Anteckning 36 2 4 2" xfId="18908" xr:uid="{6C12BADB-9DF4-4799-A538-BDE13BEF1262}"/>
    <cellStyle name="Anteckning 36 2 4_121231-130331" xfId="18909" xr:uid="{E649B5AF-7820-4330-829C-61B22A46546B}"/>
    <cellStyle name="Anteckning 36 2 5" xfId="18910" xr:uid="{8975A005-4CA8-4B66-B619-9C9F8F296AFE}"/>
    <cellStyle name="Anteckning 36 2 6" xfId="18911" xr:uid="{007B606D-2155-4A49-984E-F6611508BF08}"/>
    <cellStyle name="Anteckning 36 2 7" xfId="32972" xr:uid="{192EE4FD-53A9-4E3C-9E62-5C9B0874689C}"/>
    <cellStyle name="Anteckning 36 2 8" xfId="35587" xr:uid="{9A5B4236-51F8-46F3-8F7D-AA45847B0206}"/>
    <cellStyle name="Anteckning 36 2 9" xfId="39120" xr:uid="{FDB4E18E-795D-4F6C-9F95-56DC061D9ED6}"/>
    <cellStyle name="Anteckning 36 2_121231-130331" xfId="18912" xr:uid="{AC313B89-3827-4C80-9459-E35A95774F1B}"/>
    <cellStyle name="Anteckning 36 3" xfId="18913" xr:uid="{E23B8996-5EB3-4012-87C7-8BAE1B25808D}"/>
    <cellStyle name="Anteckning 36 3 2" xfId="18914" xr:uid="{BE11DEDC-9205-4F52-B309-E2A3B76C6DE4}"/>
    <cellStyle name="Anteckning 36 3 2 2" xfId="18915" xr:uid="{0991DBFD-1BD9-4759-A515-893B6C7599A3}"/>
    <cellStyle name="Anteckning 36 3 2 2 2" xfId="18916" xr:uid="{DA52069E-9BD1-4EE7-9E6B-97DF226A43FD}"/>
    <cellStyle name="Anteckning 36 3 2 2_121231-130331" xfId="18917" xr:uid="{D56976EB-A41F-4012-8FF9-B30D104AA1A6}"/>
    <cellStyle name="Anteckning 36 3 2 3" xfId="18918" xr:uid="{61F97758-171B-402F-8487-9A2B8016E2BB}"/>
    <cellStyle name="Anteckning 36 3 2 4" xfId="32973" xr:uid="{2F864E81-ABC3-46D5-BED0-593AFE0DAF2A}"/>
    <cellStyle name="Anteckning 36 3 2_121231-130331" xfId="18919" xr:uid="{C3733515-833E-4355-B2D1-259604E6E5EA}"/>
    <cellStyle name="Anteckning 36 3 3" xfId="18920" xr:uid="{78B9B2C6-BD4B-4521-9F2A-0A2DC69C2F52}"/>
    <cellStyle name="Anteckning 36 3 3 2" xfId="18921" xr:uid="{38E6B7B8-05DF-4066-B557-746510E85436}"/>
    <cellStyle name="Anteckning 36 3 3_121231-130331" xfId="18922" xr:uid="{396DAA71-6853-4ED9-B143-2CA4DBC717EB}"/>
    <cellStyle name="Anteckning 36 3 4" xfId="18923" xr:uid="{F329BF2B-F7BB-43BC-A635-CB4D96786538}"/>
    <cellStyle name="Anteckning 36 3 5" xfId="18924" xr:uid="{DA57095F-CD53-4BAE-A78F-ED169F73A399}"/>
    <cellStyle name="Anteckning 36 3 6" xfId="32974" xr:uid="{B6B108B6-503B-42CA-9595-94940E8AC9BE}"/>
    <cellStyle name="Anteckning 36 3 7" xfId="35589" xr:uid="{E499CA06-1020-4863-97E2-B845C105533A}"/>
    <cellStyle name="Anteckning 36 3 8" xfId="39118" xr:uid="{910555E2-EFAC-4600-BA8D-95A23E85C77F}"/>
    <cellStyle name="Anteckning 36 3_121231-130331" xfId="18925" xr:uid="{64D88CCB-0C7F-4A66-962F-10D9880841D7}"/>
    <cellStyle name="Anteckning 36 4" xfId="18926" xr:uid="{76E14FD5-143A-45E2-9897-B3C84156A276}"/>
    <cellStyle name="Anteckning 36 4 2" xfId="18927" xr:uid="{55CA7FB0-F009-407E-9C47-B5CAE1B9183B}"/>
    <cellStyle name="Anteckning 36 4 2 2" xfId="18928" xr:uid="{D7E961A4-EAC1-4824-B638-348D48D04B96}"/>
    <cellStyle name="Anteckning 36 4 2 2 2" xfId="18929" xr:uid="{AC8BE9EB-7896-4E53-B8A4-F57D8DD6D48B}"/>
    <cellStyle name="Anteckning 36 4 2 2_121231-130331" xfId="18930" xr:uid="{F2B720DD-578F-4A51-AC26-E30E0204886F}"/>
    <cellStyle name="Anteckning 36 4 2 3" xfId="18931" xr:uid="{C591DE73-BB39-4B85-B41D-FCD6980C4308}"/>
    <cellStyle name="Anteckning 36 4 2 4" xfId="32975" xr:uid="{0A1EAA02-2FD1-4C14-92E9-1CAB7A4F10E5}"/>
    <cellStyle name="Anteckning 36 4 2_121231-130331" xfId="18932" xr:uid="{12492B31-7F80-4E6A-91A3-BC8F1608662D}"/>
    <cellStyle name="Anteckning 36 4 3" xfId="18933" xr:uid="{C42D02EA-3AAB-420B-BC1D-093FC4989B40}"/>
    <cellStyle name="Anteckning 36 4 3 2" xfId="18934" xr:uid="{F7E923C9-3A00-4B71-9CA9-4EE66C30931C}"/>
    <cellStyle name="Anteckning 36 4 3_121231-130331" xfId="18935" xr:uid="{DFE2AB22-2A90-4859-AA06-A117FF0C0F7F}"/>
    <cellStyle name="Anteckning 36 4 4" xfId="18936" xr:uid="{96055519-47DD-4867-A092-80657F5296AF}"/>
    <cellStyle name="Anteckning 36 4 5" xfId="18937" xr:uid="{CD82F708-6A64-47D5-952F-D522A72F27E2}"/>
    <cellStyle name="Anteckning 36 4 6" xfId="32976" xr:uid="{5F0C5162-8B0D-435F-B22E-4FE11AACD78D}"/>
    <cellStyle name="Anteckning 36 4 7" xfId="35590" xr:uid="{D621C1FF-0CF5-4E1F-86C1-99F5C60CEC63}"/>
    <cellStyle name="Anteckning 36 4 8" xfId="39117" xr:uid="{4CF19598-AC57-4633-93EC-12F6FF758319}"/>
    <cellStyle name="Anteckning 36 4_121231-130331" xfId="18938" xr:uid="{7FDFABE3-35D2-4454-92F5-7B84BD6F811D}"/>
    <cellStyle name="Anteckning 36 5" xfId="18939" xr:uid="{D3F9415E-372E-4064-AFA4-1A4948D0CB36}"/>
    <cellStyle name="Anteckning 36 5 2" xfId="18940" xr:uid="{9356F393-63EB-4BEC-A2FA-4FF01D9AA4C9}"/>
    <cellStyle name="Anteckning 36 5 2 2" xfId="18941" xr:uid="{F8AC8BAB-C5E8-4E0B-83C4-79F0414CAF22}"/>
    <cellStyle name="Anteckning 36 5 2 2 2" xfId="18942" xr:uid="{5D534C04-9FD0-4256-BD35-FFE67B0024DB}"/>
    <cellStyle name="Anteckning 36 5 2 2_121231-130331" xfId="18943" xr:uid="{94CF26C4-B801-48C5-B712-80D5F6C123F4}"/>
    <cellStyle name="Anteckning 36 5 2 3" xfId="18944" xr:uid="{DD1CEDC5-B8F7-4F1D-9FE3-AF3D709E570D}"/>
    <cellStyle name="Anteckning 36 5 2 4" xfId="32977" xr:uid="{C0834EDF-F226-4B62-A1A2-AEE48DB3918F}"/>
    <cellStyle name="Anteckning 36 5 2_121231-130331" xfId="18945" xr:uid="{BFA497C4-F075-4E4B-8820-F3397BC6FF10}"/>
    <cellStyle name="Anteckning 36 5 3" xfId="18946" xr:uid="{F7FB3335-2F36-4FF2-8F75-15D2652429DC}"/>
    <cellStyle name="Anteckning 36 5 3 2" xfId="18947" xr:uid="{46675D09-F692-4665-B5A6-CA9A98F161C1}"/>
    <cellStyle name="Anteckning 36 5 3_121231-130331" xfId="18948" xr:uid="{4705EC18-8659-4F88-97EB-DC21F59B44F9}"/>
    <cellStyle name="Anteckning 36 5 4" xfId="18949" xr:uid="{122177FA-3445-481B-807D-BEF77738A1FB}"/>
    <cellStyle name="Anteckning 36 5 5" xfId="18950" xr:uid="{F4968693-1850-4F8F-BE40-3603E1810AAA}"/>
    <cellStyle name="Anteckning 36 5 6" xfId="32978" xr:uid="{EC7C99CD-CB37-4277-A26D-B59967410C6F}"/>
    <cellStyle name="Anteckning 36 5 7" xfId="35591" xr:uid="{5AFE1F81-591A-4A66-9F0B-895DB6BB9415}"/>
    <cellStyle name="Anteckning 36 5 8" xfId="39116" xr:uid="{29E419D8-439D-41A8-A45E-E40FE22AABA0}"/>
    <cellStyle name="Anteckning 36 5_121231-130331" xfId="18951" xr:uid="{6EF4D1FC-123E-467D-8729-310676DDD79E}"/>
    <cellStyle name="Anteckning 36 6" xfId="18952" xr:uid="{5E68C4B6-3046-47A4-B00B-31F64DD60428}"/>
    <cellStyle name="Anteckning 36 6 2" xfId="18953" xr:uid="{09BBE5C4-AA4F-4F88-9B58-BC1AF853BEB1}"/>
    <cellStyle name="Anteckning 36 6 2 2" xfId="18954" xr:uid="{0D86E1A8-F770-45C7-AD82-DA87D109FDD5}"/>
    <cellStyle name="Anteckning 36 6 2 3" xfId="32979" xr:uid="{A1AC2114-2E83-4435-9A3E-A4BF7A755FF0}"/>
    <cellStyle name="Anteckning 36 6 2_121231-130331" xfId="18955" xr:uid="{D1E771CC-6CC2-40BC-8649-DF32D3A977AF}"/>
    <cellStyle name="Anteckning 36 6 3" xfId="18956" xr:uid="{A9C6A99A-915E-465F-85DF-8B1CFB76BDAB}"/>
    <cellStyle name="Anteckning 36 6 3 2" xfId="18957" xr:uid="{9965A3D8-4099-4F7C-AC21-8222E50F306E}"/>
    <cellStyle name="Anteckning 36 6 3_121231-130331" xfId="18958" xr:uid="{5D53A59C-BE80-4910-B9E2-0A4B44D75B94}"/>
    <cellStyle name="Anteckning 36 6 4" xfId="18959" xr:uid="{CB9A4C8F-2AD1-4164-9AB9-2A68066365C2}"/>
    <cellStyle name="Anteckning 36 6 5" xfId="18960" xr:uid="{A43CB47D-871D-4E9C-A462-88E6FD4B8E05}"/>
    <cellStyle name="Anteckning 36 6 6" xfId="32980" xr:uid="{02EDAEE8-DD27-43AE-9A1C-97662248C7DD}"/>
    <cellStyle name="Anteckning 36 6 7" xfId="35592" xr:uid="{EB9025A9-7430-409E-8AD5-19D318AEAC56}"/>
    <cellStyle name="Anteckning 36 6 8" xfId="39115" xr:uid="{EB5FAEE8-C197-44AE-9697-E8344B8C0993}"/>
    <cellStyle name="Anteckning 36 6_121231-130331" xfId="18961" xr:uid="{A01C99D5-EF41-416D-A666-33479692680A}"/>
    <cellStyle name="Anteckning 36 7" xfId="18962" xr:uid="{007CF449-5F5C-445F-8C7D-C304196DA4BC}"/>
    <cellStyle name="Anteckning 36 7 2" xfId="18963" xr:uid="{17873AFE-2865-4DFD-ABDC-C18A10A063F0}"/>
    <cellStyle name="Anteckning 36 7 2 2" xfId="18964" xr:uid="{50594EEE-75E8-43AD-9CA6-F73CC2CB8EE5}"/>
    <cellStyle name="Anteckning 36 7 2_121231-130331" xfId="18965" xr:uid="{C3CFD4F7-40F1-496F-8227-A36483ABB560}"/>
    <cellStyle name="Anteckning 36 7 3" xfId="18966" xr:uid="{37A31C94-2181-4B71-AFBB-8C1AF0517D4B}"/>
    <cellStyle name="Anteckning 36 7 4" xfId="32981" xr:uid="{3CE7005F-5F0E-4413-B8F9-853D5D98BAFD}"/>
    <cellStyle name="Anteckning 36 7_121231-130331" xfId="18967" xr:uid="{16F305B2-1BA5-4659-9210-317E6A0D1C22}"/>
    <cellStyle name="Anteckning 36 8" xfId="18968" xr:uid="{489C98A9-F3F3-4D85-945D-5169D4BE41E4}"/>
    <cellStyle name="Anteckning 36 8 2" xfId="18969" xr:uid="{85CB7B1F-AF84-4E0B-8768-A4C165297CC6}"/>
    <cellStyle name="Anteckning 36 8_121231-130331" xfId="18970" xr:uid="{8B18A8C0-6B48-44AE-9DE0-C05DF86C4832}"/>
    <cellStyle name="Anteckning 36 9" xfId="18971" xr:uid="{36686329-5A3A-4690-ADBC-932559939684}"/>
    <cellStyle name="Anteckning 36_121231-130331" xfId="18972" xr:uid="{F12AAF57-8105-4924-A22F-CC8E5ED20248}"/>
    <cellStyle name="Anteckning 37" xfId="18973" xr:uid="{C2B19773-D1AF-407F-911C-9901BCCF7E86}"/>
    <cellStyle name="Anteckning 37 10" xfId="18974" xr:uid="{20EB256C-7B82-4C8D-8262-529D0ECFD113}"/>
    <cellStyle name="Anteckning 37 11" xfId="32982" xr:uid="{B875AF26-C2A9-4195-8DE5-361B99DA1980}"/>
    <cellStyle name="Anteckning 37 12" xfId="35593" xr:uid="{F2125479-78F0-4F2B-834D-748C96AC0921}"/>
    <cellStyle name="Anteckning 37 2" xfId="18975" xr:uid="{9D9A25A3-A593-41BF-949D-0CED2DD7C779}"/>
    <cellStyle name="Anteckning 37 2 2" xfId="18976" xr:uid="{B63E82B8-9B6B-41D4-B8E2-23E902D430B3}"/>
    <cellStyle name="Anteckning 37 2 2 2" xfId="18977" xr:uid="{C24301EB-24D9-48BF-98DC-ABC3B4499776}"/>
    <cellStyle name="Anteckning 37 2 2 2 2" xfId="18978" xr:uid="{7F546461-0C66-47E3-8963-F1CE62269359}"/>
    <cellStyle name="Anteckning 37 2 2 2 3" xfId="32983" xr:uid="{A884D92A-9E3E-44EC-A407-2D06CB20B2BB}"/>
    <cellStyle name="Anteckning 37 2 2 2_121231-130331" xfId="18979" xr:uid="{BDADFC5F-F542-4295-94D8-C7247A938E21}"/>
    <cellStyle name="Anteckning 37 2 2 3" xfId="18980" xr:uid="{1D5A304D-3A37-467B-9543-BC23A4F345BE}"/>
    <cellStyle name="Anteckning 37 2 2 3 2" xfId="18981" xr:uid="{10AE2ECD-B9BC-4C32-B993-5404D8B08933}"/>
    <cellStyle name="Anteckning 37 2 2 3_121231-130331" xfId="18982" xr:uid="{BAAA17BF-CEB4-4E97-8020-ED2B9ACEC047}"/>
    <cellStyle name="Anteckning 37 2 2 4" xfId="18983" xr:uid="{4B66E2C3-E863-4887-95B0-5236CAEE1FE0}"/>
    <cellStyle name="Anteckning 37 2 2 5" xfId="18984" xr:uid="{01B9C047-2D59-4A93-BA59-5D6F87E95653}"/>
    <cellStyle name="Anteckning 37 2 2 6" xfId="32984" xr:uid="{3B0A574D-DBB4-4720-A99B-C16659153C56}"/>
    <cellStyle name="Anteckning 37 2 2 7" xfId="35595" xr:uid="{6F96EB9C-D850-4CFA-A783-D08355EF1255}"/>
    <cellStyle name="Anteckning 37 2 2 8" xfId="39113" xr:uid="{E516B0BF-5D2A-4587-9EB4-E4C7B801A1C7}"/>
    <cellStyle name="Anteckning 37 2 2_121231-130331" xfId="18985" xr:uid="{79440A97-8958-49FD-8289-E2991F99AC3D}"/>
    <cellStyle name="Anteckning 37 2 3" xfId="18986" xr:uid="{A474EE50-6A06-4C67-9660-3F14F11B813C}"/>
    <cellStyle name="Anteckning 37 2 3 2" xfId="18987" xr:uid="{8034D29C-4592-486D-90EB-99103A5154AC}"/>
    <cellStyle name="Anteckning 37 2 3 2 2" xfId="18988" xr:uid="{6CA98D7C-618B-47E5-A2E1-B93CDA42E981}"/>
    <cellStyle name="Anteckning 37 2 3 2_121231-130331" xfId="18989" xr:uid="{685126D8-55EA-4EA1-9FF7-D563BABAC9AB}"/>
    <cellStyle name="Anteckning 37 2 3 3" xfId="18990" xr:uid="{CC9A453A-89CE-43EE-93EA-B1BCA7D48AAB}"/>
    <cellStyle name="Anteckning 37 2 3 4" xfId="32985" xr:uid="{020705D6-1D3E-492A-B8B7-FD5AD4282788}"/>
    <cellStyle name="Anteckning 37 2 3_121231-130331" xfId="18991" xr:uid="{B4C73FBC-F238-44FB-8B7E-60B2091A9B44}"/>
    <cellStyle name="Anteckning 37 2 4" xfId="18992" xr:uid="{C2375877-4F7E-4064-97CC-2742952C8983}"/>
    <cellStyle name="Anteckning 37 2 4 2" xfId="18993" xr:uid="{C4CEFF5E-8F12-408D-9572-F9B7BCB3AF3E}"/>
    <cellStyle name="Anteckning 37 2 4_121231-130331" xfId="18994" xr:uid="{6EDCEE69-5501-418B-8587-AF8A6171D50D}"/>
    <cellStyle name="Anteckning 37 2 5" xfId="18995" xr:uid="{52A161B2-27C3-4A57-B22B-78FCF892B71C}"/>
    <cellStyle name="Anteckning 37 2 6" xfId="18996" xr:uid="{08E92B8F-07F8-4AF0-9251-87D7A6C67ABF}"/>
    <cellStyle name="Anteckning 37 2 7" xfId="32986" xr:uid="{63C87EBE-DFD5-4FC1-A9F1-9AEABC62D758}"/>
    <cellStyle name="Anteckning 37 2 8" xfId="35594" xr:uid="{F9860D25-9ABE-43DD-BE88-A078F3B31DC2}"/>
    <cellStyle name="Anteckning 37 2 9" xfId="39114" xr:uid="{0E391CCA-75D9-4D29-9CD5-8B0AA0BF7274}"/>
    <cellStyle name="Anteckning 37 2_121231-130331" xfId="18997" xr:uid="{45303FCD-D25C-44DA-97CC-12C9FE28D36F}"/>
    <cellStyle name="Anteckning 37 3" xfId="18998" xr:uid="{6FFB0AB9-5698-4C97-B3ED-366DAFD39798}"/>
    <cellStyle name="Anteckning 37 3 2" xfId="18999" xr:uid="{52CC639B-9EFA-4B48-A867-23F0847D2392}"/>
    <cellStyle name="Anteckning 37 3 2 2" xfId="19000" xr:uid="{F39E2C59-BE0C-4FA3-881D-84A27DAB7203}"/>
    <cellStyle name="Anteckning 37 3 2 2 2" xfId="19001" xr:uid="{A6E43523-82E3-4902-9A2D-2A9ADAB477A8}"/>
    <cellStyle name="Anteckning 37 3 2 2_121231-130331" xfId="19002" xr:uid="{1E56B13C-563E-42F8-AE3F-A55B8F776108}"/>
    <cellStyle name="Anteckning 37 3 2 3" xfId="19003" xr:uid="{08EF1C13-D39E-4261-A47D-4C7C1EB21643}"/>
    <cellStyle name="Anteckning 37 3 2 4" xfId="32987" xr:uid="{DB2488B1-159F-41E4-9685-13303D19D40A}"/>
    <cellStyle name="Anteckning 37 3 2_121231-130331" xfId="19004" xr:uid="{484A8F84-4223-4F87-ACC6-7498F9587C0D}"/>
    <cellStyle name="Anteckning 37 3 3" xfId="19005" xr:uid="{050FD282-358F-4B88-B9AE-7AC7F6D5CE06}"/>
    <cellStyle name="Anteckning 37 3 3 2" xfId="19006" xr:uid="{0D199B44-ADBA-4D62-8AC1-9A4681FED9AE}"/>
    <cellStyle name="Anteckning 37 3 3_121231-130331" xfId="19007" xr:uid="{4758DE07-2EF9-49DC-9D3B-6DA44DEAFED4}"/>
    <cellStyle name="Anteckning 37 3 4" xfId="19008" xr:uid="{FBDDFE5A-ACDC-49ED-AB97-29D21D397F89}"/>
    <cellStyle name="Anteckning 37 3 5" xfId="19009" xr:uid="{63A5FB5C-EC80-4176-A1F3-920D09EA7709}"/>
    <cellStyle name="Anteckning 37 3 6" xfId="32988" xr:uid="{F82A573C-C992-455A-95BA-257EE5B372E1}"/>
    <cellStyle name="Anteckning 37 3 7" xfId="35596" xr:uid="{7B5DA1EE-CD1A-4EDD-9B52-611883BC22D8}"/>
    <cellStyle name="Anteckning 37 3 8" xfId="39112" xr:uid="{3A758BE5-B7E7-415C-85F7-F58F4E6F9F46}"/>
    <cellStyle name="Anteckning 37 3_121231-130331" xfId="19010" xr:uid="{874578FD-9732-458E-BFE9-448CD4EE7759}"/>
    <cellStyle name="Anteckning 37 4" xfId="19011" xr:uid="{0AC61A1D-6B72-45EF-9DB8-6AD2F561663F}"/>
    <cellStyle name="Anteckning 37 4 2" xfId="19012" xr:uid="{BABF398A-55EF-493D-A622-B814AC12154F}"/>
    <cellStyle name="Anteckning 37 4 2 2" xfId="19013" xr:uid="{81299159-8E72-42D4-895A-80B4996BD537}"/>
    <cellStyle name="Anteckning 37 4 2 2 2" xfId="19014" xr:uid="{970F73E3-5C8F-427C-B536-3BD9CD41E8F5}"/>
    <cellStyle name="Anteckning 37 4 2 2_121231-130331" xfId="19015" xr:uid="{82AB52F4-BB4B-42FA-B048-185033CAA56B}"/>
    <cellStyle name="Anteckning 37 4 2 3" xfId="19016" xr:uid="{6BC657C8-46B2-4A58-BE75-0CA87AE92360}"/>
    <cellStyle name="Anteckning 37 4 2 4" xfId="32989" xr:uid="{AFDE93C5-FF7C-48A7-9187-57DE66666664}"/>
    <cellStyle name="Anteckning 37 4 2_121231-130331" xfId="19017" xr:uid="{7CC82563-30BA-4283-A584-5C3B4CE5F82D}"/>
    <cellStyle name="Anteckning 37 4 3" xfId="19018" xr:uid="{ADA58D1B-4145-420E-AA00-965FE2FAF176}"/>
    <cellStyle name="Anteckning 37 4 3 2" xfId="19019" xr:uid="{3CDF9842-908C-48E1-8744-75DD0A0097C8}"/>
    <cellStyle name="Anteckning 37 4 3_121231-130331" xfId="19020" xr:uid="{BE3CDA2A-B42E-4034-B409-9B31F174BFA2}"/>
    <cellStyle name="Anteckning 37 4 4" xfId="19021" xr:uid="{DA37F47D-A519-430A-9204-22740D10196F}"/>
    <cellStyle name="Anteckning 37 4 5" xfId="19022" xr:uid="{6D32BCDC-2B8E-4F4F-BC55-88384BF71229}"/>
    <cellStyle name="Anteckning 37 4 6" xfId="32990" xr:uid="{8AE0D57C-5F53-40A4-900B-F78F56159BAF}"/>
    <cellStyle name="Anteckning 37 4 7" xfId="35597" xr:uid="{1C688A08-C2BF-45E4-8052-B178F9A6967D}"/>
    <cellStyle name="Anteckning 37 4 8" xfId="39111" xr:uid="{AB876998-5896-4F1C-85F3-DE13C1E38E26}"/>
    <cellStyle name="Anteckning 37 4_121231-130331" xfId="19023" xr:uid="{9DDFB026-64BA-4337-8987-A393D7EC0D63}"/>
    <cellStyle name="Anteckning 37 5" xfId="19024" xr:uid="{25CEC766-DBC4-492C-8EC6-EB7CBE0E42EC}"/>
    <cellStyle name="Anteckning 37 5 2" xfId="19025" xr:uid="{073ED20B-B051-4532-9B95-AE06E2D35242}"/>
    <cellStyle name="Anteckning 37 5 2 2" xfId="19026" xr:uid="{D16F984C-40F1-44A3-B470-AEABA95D6D72}"/>
    <cellStyle name="Anteckning 37 5 2 2 2" xfId="19027" xr:uid="{DC1A8A51-CF68-4EA2-B675-4E910AA16B35}"/>
    <cellStyle name="Anteckning 37 5 2 2_121231-130331" xfId="19028" xr:uid="{AF5E8416-5ABA-4E3F-9F08-F8154E199AD0}"/>
    <cellStyle name="Anteckning 37 5 2 3" xfId="19029" xr:uid="{25950503-0A69-4EBF-B400-32ACE2CA1EC3}"/>
    <cellStyle name="Anteckning 37 5 2 4" xfId="32991" xr:uid="{F7056C2D-F6D2-4ED6-8B9C-DB79B57ED9B9}"/>
    <cellStyle name="Anteckning 37 5 2_121231-130331" xfId="19030" xr:uid="{27DBCABA-F64D-4587-800C-A0E7964DF040}"/>
    <cellStyle name="Anteckning 37 5 3" xfId="19031" xr:uid="{489DF596-27B9-42D5-BB51-B914DAFB102F}"/>
    <cellStyle name="Anteckning 37 5 3 2" xfId="19032" xr:uid="{13EF7FC0-CFC4-4985-98CC-752E1538BFA5}"/>
    <cellStyle name="Anteckning 37 5 3_121231-130331" xfId="19033" xr:uid="{7DEBC5B8-A84C-497D-BAC5-806AE4FDCF5E}"/>
    <cellStyle name="Anteckning 37 5 4" xfId="19034" xr:uid="{D9286289-5C26-47E4-AEB7-7132B60B4C0A}"/>
    <cellStyle name="Anteckning 37 5 5" xfId="19035" xr:uid="{270FB4FD-09F4-4A46-AEA1-F93E60DDDA8B}"/>
    <cellStyle name="Anteckning 37 5 6" xfId="32992" xr:uid="{B93DBC3D-F425-4BE3-97D7-9D6B642B9E22}"/>
    <cellStyle name="Anteckning 37 5 7" xfId="35598" xr:uid="{AE04F028-B63F-4347-89D2-4AFA1FF1FC3B}"/>
    <cellStyle name="Anteckning 37 5 8" xfId="39110" xr:uid="{072906E6-D0A9-4C02-BF8D-8433738EF4AE}"/>
    <cellStyle name="Anteckning 37 5_121231-130331" xfId="19036" xr:uid="{8752EA5C-0F4C-4509-824F-65A1B91CC70B}"/>
    <cellStyle name="Anteckning 37 6" xfId="19037" xr:uid="{7589158A-E8C7-4654-9E72-6666DBC2DBF1}"/>
    <cellStyle name="Anteckning 37 6 2" xfId="19038" xr:uid="{4D93D9CE-A0FE-46AC-AE91-593E61526FB8}"/>
    <cellStyle name="Anteckning 37 6 2 2" xfId="19039" xr:uid="{F38D5A86-2899-47DE-9359-A3D535C7E745}"/>
    <cellStyle name="Anteckning 37 6 2 3" xfId="32993" xr:uid="{BA508F3F-372B-458D-A47E-33517B480608}"/>
    <cellStyle name="Anteckning 37 6 2_121231-130331" xfId="19040" xr:uid="{374E9A3B-8F9A-4A10-A85F-2287AC7EC62D}"/>
    <cellStyle name="Anteckning 37 6 3" xfId="19041" xr:uid="{76077A77-126C-4BBF-ADE7-E2F1A8595050}"/>
    <cellStyle name="Anteckning 37 6 3 2" xfId="19042" xr:uid="{5305F20A-2E28-4D7D-979E-9C3298E4879D}"/>
    <cellStyle name="Anteckning 37 6 3_121231-130331" xfId="19043" xr:uid="{842AF5BC-02AC-41D8-94AF-ED4336C6C5FD}"/>
    <cellStyle name="Anteckning 37 6 4" xfId="19044" xr:uid="{68AAA667-0E83-46B8-A033-723F2C26D214}"/>
    <cellStyle name="Anteckning 37 6 5" xfId="19045" xr:uid="{9C79B047-8A7B-4E88-B729-488EA7463F9C}"/>
    <cellStyle name="Anteckning 37 6 6" xfId="32994" xr:uid="{125E84A7-6B7B-4D34-83D2-1B95C09A332F}"/>
    <cellStyle name="Anteckning 37 6 7" xfId="35599" xr:uid="{7B2FF7EF-F6B7-4F63-8DE3-7F5B68EF64C8}"/>
    <cellStyle name="Anteckning 37 6 8" xfId="39109" xr:uid="{21672919-B55A-4F93-9B69-695CC50DD7FC}"/>
    <cellStyle name="Anteckning 37 6_121231-130331" xfId="19046" xr:uid="{53686C04-65FB-4330-B19C-86502D5CFC05}"/>
    <cellStyle name="Anteckning 37 7" xfId="19047" xr:uid="{1394A5D0-4ED2-47D8-A763-9CB470403F80}"/>
    <cellStyle name="Anteckning 37 7 2" xfId="19048" xr:uid="{4B7C6586-96A4-4D98-9D02-A4DE750994BA}"/>
    <cellStyle name="Anteckning 37 7 2 2" xfId="19049" xr:uid="{1D92D771-7772-401F-B112-7175223A99F2}"/>
    <cellStyle name="Anteckning 37 7 2_121231-130331" xfId="19050" xr:uid="{A01D2C9A-E5B9-4895-B2CE-331B7CF227FF}"/>
    <cellStyle name="Anteckning 37 7 3" xfId="19051" xr:uid="{61924C4B-9600-42C9-B99D-41008D2227E0}"/>
    <cellStyle name="Anteckning 37 7 4" xfId="32995" xr:uid="{8E3A1252-D136-4017-87A3-22436E6BC2EF}"/>
    <cellStyle name="Anteckning 37 7_121231-130331" xfId="19052" xr:uid="{BAF21321-074B-46E8-9124-E1EF9BAD85BD}"/>
    <cellStyle name="Anteckning 37 8" xfId="19053" xr:uid="{7FB08BB9-09B6-4CEF-9F5F-155639EE22C7}"/>
    <cellStyle name="Anteckning 37 8 2" xfId="19054" xr:uid="{F7A934DE-ADDC-49B0-A4CE-D44A9CCA0213}"/>
    <cellStyle name="Anteckning 37 8_121231-130331" xfId="19055" xr:uid="{64E3D89B-EE49-4259-AF81-38EFBB3FA89C}"/>
    <cellStyle name="Anteckning 37 9" xfId="19056" xr:uid="{06AF0F57-60ED-4AEF-B5B8-2BA6AC8E552C}"/>
    <cellStyle name="Anteckning 37_121231-130331" xfId="19057" xr:uid="{2719673B-0DCA-4C9B-B703-822FBF2EE88C}"/>
    <cellStyle name="Anteckning 38" xfId="19058" xr:uid="{75DC68E2-20AE-4B3F-9C1A-C3D9671782D6}"/>
    <cellStyle name="Anteckning 38 10" xfId="19059" xr:uid="{F7D2EF5D-A673-4763-924E-802C09D1B7EA}"/>
    <cellStyle name="Anteckning 38 11" xfId="32996" xr:uid="{AEDEFF33-FDB7-4F88-BFB2-0914C2938F63}"/>
    <cellStyle name="Anteckning 38 12" xfId="35600" xr:uid="{FE41845C-852B-4238-8423-8D551A071E57}"/>
    <cellStyle name="Anteckning 38 2" xfId="19060" xr:uid="{AECE4580-9F53-4857-8970-58A6A0A2D64A}"/>
    <cellStyle name="Anteckning 38 2 2" xfId="19061" xr:uid="{29D5234F-BD1E-4798-B70F-8441FF57D3FC}"/>
    <cellStyle name="Anteckning 38 2 2 2" xfId="19062" xr:uid="{E9D41096-E117-44B1-8D50-3F0F4758D832}"/>
    <cellStyle name="Anteckning 38 2 2 2 2" xfId="19063" xr:uid="{6EA2E2C9-3201-4135-978F-375C57315496}"/>
    <cellStyle name="Anteckning 38 2 2 2 3" xfId="32997" xr:uid="{385492A0-6E98-402C-9E47-9C52E6D19B49}"/>
    <cellStyle name="Anteckning 38 2 2 2_121231-130331" xfId="19064" xr:uid="{B37CF22C-53AC-4C2F-A229-51B5CB1A71A1}"/>
    <cellStyle name="Anteckning 38 2 2 3" xfId="19065" xr:uid="{9087B0B6-641D-465F-BC2B-0E951209501F}"/>
    <cellStyle name="Anteckning 38 2 2 3 2" xfId="19066" xr:uid="{AF31270E-1590-45F8-8B8D-209E74820F38}"/>
    <cellStyle name="Anteckning 38 2 2 3_121231-130331" xfId="19067" xr:uid="{4DC9EE8E-3A28-4735-8B1C-14C7917A7823}"/>
    <cellStyle name="Anteckning 38 2 2 4" xfId="19068" xr:uid="{CCA0E6A9-EDF5-41E8-AA9E-40E408FEAE98}"/>
    <cellStyle name="Anteckning 38 2 2 5" xfId="19069" xr:uid="{D02F5F65-3C78-4C7C-B12E-54525061222E}"/>
    <cellStyle name="Anteckning 38 2 2 6" xfId="32998" xr:uid="{21CB200E-1B83-46CD-B034-C28AC94E6903}"/>
    <cellStyle name="Anteckning 38 2 2 7" xfId="35602" xr:uid="{CA0435EE-04D4-45E9-A260-60431D2DBA2C}"/>
    <cellStyle name="Anteckning 38 2 2 8" xfId="39107" xr:uid="{DA95F15C-C5C7-4620-A53C-D1968819A559}"/>
    <cellStyle name="Anteckning 38 2 2_121231-130331" xfId="19070" xr:uid="{74DEA942-3BF8-467E-BF34-22F07C5E4A23}"/>
    <cellStyle name="Anteckning 38 2 3" xfId="19071" xr:uid="{56916411-FC04-479B-A219-56F66B6543CD}"/>
    <cellStyle name="Anteckning 38 2 3 2" xfId="19072" xr:uid="{59BA9FAC-AB77-4B1B-B186-DCB0EE17C249}"/>
    <cellStyle name="Anteckning 38 2 3 2 2" xfId="19073" xr:uid="{378C36C1-AEC8-41F9-ADBF-FF84A08EB539}"/>
    <cellStyle name="Anteckning 38 2 3 2_121231-130331" xfId="19074" xr:uid="{BA44EC4E-7FB4-4BE1-9789-8715020C613D}"/>
    <cellStyle name="Anteckning 38 2 3 3" xfId="19075" xr:uid="{168C6266-9E15-489F-8A24-866030324A41}"/>
    <cellStyle name="Anteckning 38 2 3 4" xfId="32999" xr:uid="{5F656CE8-309F-4656-BED3-348C7EF99801}"/>
    <cellStyle name="Anteckning 38 2 3_121231-130331" xfId="19076" xr:uid="{D7BD63E1-0141-49F0-A502-238B48DAD7A1}"/>
    <cellStyle name="Anteckning 38 2 4" xfId="19077" xr:uid="{08F112EA-4DDF-47AE-BAF6-946EBC477A4A}"/>
    <cellStyle name="Anteckning 38 2 4 2" xfId="19078" xr:uid="{78A0B84E-0336-4DE1-9733-7A43667DABE2}"/>
    <cellStyle name="Anteckning 38 2 4_121231-130331" xfId="19079" xr:uid="{BD55CD43-C0B3-4D06-BDCB-CAA6B3089C69}"/>
    <cellStyle name="Anteckning 38 2 5" xfId="19080" xr:uid="{BD86338F-A8C1-4F12-AE26-E43C685EC167}"/>
    <cellStyle name="Anteckning 38 2 6" xfId="19081" xr:uid="{E88FA3F2-6313-4E39-9B70-763CDE34EBC0}"/>
    <cellStyle name="Anteckning 38 2 7" xfId="33000" xr:uid="{6C40DECF-B0ED-4984-9ACD-BCACB4089240}"/>
    <cellStyle name="Anteckning 38 2 8" xfId="35601" xr:uid="{C8FDBC36-52AF-4289-B722-00E6341E0D15}"/>
    <cellStyle name="Anteckning 38 2 9" xfId="39108" xr:uid="{A8010176-D4C6-4FAC-B268-3E2E4E1A7690}"/>
    <cellStyle name="Anteckning 38 2_121231-130331" xfId="19082" xr:uid="{7C6DF5B3-5892-4B7C-B9B3-E5C359F94C79}"/>
    <cellStyle name="Anteckning 38 3" xfId="19083" xr:uid="{932DE41F-6BA6-431A-9CE5-C62EAAC09B02}"/>
    <cellStyle name="Anteckning 38 3 2" xfId="19084" xr:uid="{D56F5B71-121C-4A52-A52F-77FC7D3E7BD0}"/>
    <cellStyle name="Anteckning 38 3 2 2" xfId="19085" xr:uid="{040EA33A-E0DE-447B-824A-D3BD9620219C}"/>
    <cellStyle name="Anteckning 38 3 2 2 2" xfId="19086" xr:uid="{DC1AB1FB-4032-49BB-8032-FD6E77A76567}"/>
    <cellStyle name="Anteckning 38 3 2 2_121231-130331" xfId="19087" xr:uid="{75C44D91-CC38-4EAE-8F71-7B56343A58CC}"/>
    <cellStyle name="Anteckning 38 3 2 3" xfId="19088" xr:uid="{5F5CEFCD-F733-44DD-B7CF-FCFB54FD018C}"/>
    <cellStyle name="Anteckning 38 3 2 4" xfId="33001" xr:uid="{14169AC0-B3D9-41AD-89CC-854648329564}"/>
    <cellStyle name="Anteckning 38 3 2_121231-130331" xfId="19089" xr:uid="{EA2F12EE-FA0C-44E0-A600-8A70289D18D6}"/>
    <cellStyle name="Anteckning 38 3 3" xfId="19090" xr:uid="{BE237E97-A5CB-474F-B4CE-19F2CB355D44}"/>
    <cellStyle name="Anteckning 38 3 3 2" xfId="19091" xr:uid="{90A02121-A770-40A6-8CCD-E8CE7763BB28}"/>
    <cellStyle name="Anteckning 38 3 3_121231-130331" xfId="19092" xr:uid="{D5415058-E4EE-4F63-8BA0-BB8638A73D6B}"/>
    <cellStyle name="Anteckning 38 3 4" xfId="19093" xr:uid="{B8E5FA7F-CC2B-4BF6-BB35-A49DCE9EB581}"/>
    <cellStyle name="Anteckning 38 3 5" xfId="19094" xr:uid="{F333620D-7EE9-4D0E-88D7-0CAC0DCB7ACC}"/>
    <cellStyle name="Anteckning 38 3 6" xfId="33002" xr:uid="{3F24F4E4-062F-4070-A9EC-4F517FD3EA89}"/>
    <cellStyle name="Anteckning 38 3 7" xfId="35603" xr:uid="{7A8CE889-6FCC-4B2A-842E-37CFA3BB95D4}"/>
    <cellStyle name="Anteckning 38 3 8" xfId="39106" xr:uid="{BBDB4288-6831-48B5-B386-961586A37807}"/>
    <cellStyle name="Anteckning 38 3_121231-130331" xfId="19095" xr:uid="{48D06A29-A837-4FCB-A7C4-967CC12EC4D0}"/>
    <cellStyle name="Anteckning 38 4" xfId="19096" xr:uid="{3B34D6E3-3CC7-4363-8E10-8AABC2C30BA2}"/>
    <cellStyle name="Anteckning 38 4 2" xfId="19097" xr:uid="{3EBA98D6-1481-4FBC-80F2-1FC9BEAC6026}"/>
    <cellStyle name="Anteckning 38 4 2 2" xfId="19098" xr:uid="{6A79A5C9-A35A-4C0D-84EC-627619E413B6}"/>
    <cellStyle name="Anteckning 38 4 2 2 2" xfId="19099" xr:uid="{926226EB-4DE6-48A4-B7D3-FD8EB541B83B}"/>
    <cellStyle name="Anteckning 38 4 2 2_121231-130331" xfId="19100" xr:uid="{A2DC617E-8756-4145-B35E-7B83C0D848BE}"/>
    <cellStyle name="Anteckning 38 4 2 3" xfId="19101" xr:uid="{3783E741-A0BF-4657-ACC9-8D1BA5BE9D79}"/>
    <cellStyle name="Anteckning 38 4 2 4" xfId="33003" xr:uid="{67E7520F-F3BB-4496-9BA5-CECFCEB44EE9}"/>
    <cellStyle name="Anteckning 38 4 2_121231-130331" xfId="19102" xr:uid="{8F20210C-39E8-4C21-9101-95913B6C6620}"/>
    <cellStyle name="Anteckning 38 4 3" xfId="19103" xr:uid="{DF4D1156-F8DC-4816-AFB0-CEA1DDAD7C08}"/>
    <cellStyle name="Anteckning 38 4 3 2" xfId="19104" xr:uid="{04E16B01-7932-4DE0-8F74-AEFB919ABCE1}"/>
    <cellStyle name="Anteckning 38 4 3_121231-130331" xfId="19105" xr:uid="{6DFF49AD-E8FC-440F-91F7-084E65C565BC}"/>
    <cellStyle name="Anteckning 38 4 4" xfId="19106" xr:uid="{6CB902B9-C2A8-4C73-ABE7-5D6148B91A69}"/>
    <cellStyle name="Anteckning 38 4 5" xfId="19107" xr:uid="{DD3603AA-7213-4F95-AD46-3251A3B1DA87}"/>
    <cellStyle name="Anteckning 38 4 6" xfId="33004" xr:uid="{B8A53910-07DD-4C68-971F-01EDEE5E4CF1}"/>
    <cellStyle name="Anteckning 38 4 7" xfId="35604" xr:uid="{F2368AEC-305F-4A5D-95FC-DFBFFD5BAE73}"/>
    <cellStyle name="Anteckning 38 4 8" xfId="39105" xr:uid="{358E6F6C-46A2-4BA5-A152-B3E745F1AEFD}"/>
    <cellStyle name="Anteckning 38 4_121231-130331" xfId="19108" xr:uid="{4C2CE732-4E1E-46A9-9315-15AB03948D12}"/>
    <cellStyle name="Anteckning 38 5" xfId="19109" xr:uid="{D518BCA6-9AB9-4B6A-A43C-CE028B533287}"/>
    <cellStyle name="Anteckning 38 5 2" xfId="19110" xr:uid="{2BA0CAA3-31F3-42E4-935B-81B2F68CB403}"/>
    <cellStyle name="Anteckning 38 5 2 2" xfId="19111" xr:uid="{0C25C485-C97E-4DE0-8FE0-27A73495F284}"/>
    <cellStyle name="Anteckning 38 5 2 2 2" xfId="19112" xr:uid="{B816CE35-6FA6-472C-8729-4EC43E9602AE}"/>
    <cellStyle name="Anteckning 38 5 2 2_121231-130331" xfId="19113" xr:uid="{32239ACD-D05D-4AC9-BFBD-0F154832539E}"/>
    <cellStyle name="Anteckning 38 5 2 3" xfId="19114" xr:uid="{BF7F08F0-1E4C-423B-8C6D-E5ADC55BB819}"/>
    <cellStyle name="Anteckning 38 5 2 4" xfId="33005" xr:uid="{FD17B99A-6CEE-49C5-9E00-47296095CD56}"/>
    <cellStyle name="Anteckning 38 5 2_121231-130331" xfId="19115" xr:uid="{66A8EAA3-0B91-46C5-A833-1D185A012E52}"/>
    <cellStyle name="Anteckning 38 5 3" xfId="19116" xr:uid="{E83B90E9-E795-4F5A-9897-0AE2E7EB6784}"/>
    <cellStyle name="Anteckning 38 5 3 2" xfId="19117" xr:uid="{8F0C14AC-C8BD-4F92-997E-B39BC5772297}"/>
    <cellStyle name="Anteckning 38 5 3_121231-130331" xfId="19118" xr:uid="{60914DC7-86C6-4EC6-872A-E630CDBCFC94}"/>
    <cellStyle name="Anteckning 38 5 4" xfId="19119" xr:uid="{5FEA3475-AD53-44E1-9A2C-62F627D0B523}"/>
    <cellStyle name="Anteckning 38 5 5" xfId="19120" xr:uid="{CE3C1578-099A-49E1-98CB-33A322716779}"/>
    <cellStyle name="Anteckning 38 5 6" xfId="33006" xr:uid="{4C143FF3-7D45-43F8-8C88-3874DB832200}"/>
    <cellStyle name="Anteckning 38 5 7" xfId="35605" xr:uid="{C202F136-5FDC-4634-9B2F-3B49212D1664}"/>
    <cellStyle name="Anteckning 38 5 8" xfId="39104" xr:uid="{3354588B-CB58-48CB-98C8-091E5D6CE8D9}"/>
    <cellStyle name="Anteckning 38 5_121231-130331" xfId="19121" xr:uid="{5FC038E1-9BC6-4263-B207-80947BDCB3DF}"/>
    <cellStyle name="Anteckning 38 6" xfId="19122" xr:uid="{1FC6A602-A7D3-4A3B-A6A6-32AB66D9EE52}"/>
    <cellStyle name="Anteckning 38 6 2" xfId="19123" xr:uid="{43474D92-0956-4694-8E5E-7E4C499FE4F0}"/>
    <cellStyle name="Anteckning 38 6 2 2" xfId="19124" xr:uid="{E31055E9-1801-45B4-856A-B22255CD94A7}"/>
    <cellStyle name="Anteckning 38 6 2 3" xfId="33007" xr:uid="{E871768A-0B98-4960-B7D6-C85A01667736}"/>
    <cellStyle name="Anteckning 38 6 2_121231-130331" xfId="19125" xr:uid="{504D0EF0-0992-45D8-84BB-F2C37F39A1BE}"/>
    <cellStyle name="Anteckning 38 6 3" xfId="19126" xr:uid="{58C8FA89-40D6-4BB6-91E8-D71AA741E17E}"/>
    <cellStyle name="Anteckning 38 6 3 2" xfId="19127" xr:uid="{56E53D98-CB17-4EDE-8EA6-2C941842ECD7}"/>
    <cellStyle name="Anteckning 38 6 3_121231-130331" xfId="19128" xr:uid="{B8783BFB-B712-444A-A498-9659922DCB70}"/>
    <cellStyle name="Anteckning 38 6 4" xfId="19129" xr:uid="{F1254FE9-39E5-416B-B3D7-9372E78DEACD}"/>
    <cellStyle name="Anteckning 38 6 5" xfId="19130" xr:uid="{C2A2AFA0-6EA3-4E4C-9700-DD93308F4727}"/>
    <cellStyle name="Anteckning 38 6 6" xfId="33008" xr:uid="{D9807ACD-AEE9-44E8-8246-4E089A1C8976}"/>
    <cellStyle name="Anteckning 38 6 7" xfId="35606" xr:uid="{CF5C00E4-B52B-4965-9554-5E9D50FC8CB6}"/>
    <cellStyle name="Anteckning 38 6 8" xfId="39103" xr:uid="{F965C198-4B43-45C8-AB2E-002E47280BFA}"/>
    <cellStyle name="Anteckning 38 6_121231-130331" xfId="19131" xr:uid="{380C47D6-A97A-47E1-88E3-962C42F40E77}"/>
    <cellStyle name="Anteckning 38 7" xfId="19132" xr:uid="{1DE3C794-0759-4C78-8923-04F987CD788C}"/>
    <cellStyle name="Anteckning 38 7 2" xfId="19133" xr:uid="{5B87104D-2AC7-4410-8C03-7B5ABADA8C28}"/>
    <cellStyle name="Anteckning 38 7 2 2" xfId="19134" xr:uid="{54AA8C89-7DD5-48E4-9A41-808328FD4A09}"/>
    <cellStyle name="Anteckning 38 7 2_121231-130331" xfId="19135" xr:uid="{BAF119EE-8C6C-4375-948D-F2A4FFCC7B55}"/>
    <cellStyle name="Anteckning 38 7 3" xfId="19136" xr:uid="{6EE4FA1B-AFD2-4070-9A27-E8823B487FD4}"/>
    <cellStyle name="Anteckning 38 7 4" xfId="33009" xr:uid="{78D61148-FE73-49BE-8F92-FE238F6CCFB6}"/>
    <cellStyle name="Anteckning 38 7_121231-130331" xfId="19137" xr:uid="{FF7EB1C0-3C84-4838-BC4F-917D4E305A3E}"/>
    <cellStyle name="Anteckning 38 8" xfId="19138" xr:uid="{0BC70BDD-F8F7-4105-A692-9305BAAAB0D3}"/>
    <cellStyle name="Anteckning 38 8 2" xfId="19139" xr:uid="{9613FEC2-2A7D-410D-9C40-7FDD67875CBC}"/>
    <cellStyle name="Anteckning 38 8_121231-130331" xfId="19140" xr:uid="{20D19A69-45E3-425E-9F46-9D973B5C3245}"/>
    <cellStyle name="Anteckning 38 9" xfId="19141" xr:uid="{E8FBD307-78DE-44BB-B49C-EB8EDCDD490A}"/>
    <cellStyle name="Anteckning 38_121231-130331" xfId="19142" xr:uid="{F91DD289-2470-4170-B71E-240022383FE0}"/>
    <cellStyle name="Anteckning 39" xfId="19143" xr:uid="{0367AEE0-151E-47A4-BA7D-182BF7E7465F}"/>
    <cellStyle name="Anteckning 39 10" xfId="19144" xr:uid="{42CBFA92-CFF9-4E38-B954-E2324ABD3D7F}"/>
    <cellStyle name="Anteckning 39 11" xfId="33010" xr:uid="{CB747CFB-3CA0-41CC-830F-5A1908DFF41C}"/>
    <cellStyle name="Anteckning 39 12" xfId="35607" xr:uid="{8A0B0706-0DE3-4334-8F3A-DCC7CC752C39}"/>
    <cellStyle name="Anteckning 39 2" xfId="19145" xr:uid="{5ADEF545-BAFD-4A79-AC44-38E2B52FA1E8}"/>
    <cellStyle name="Anteckning 39 2 2" xfId="19146" xr:uid="{80ECAB95-E1B5-40D8-AEFC-7CE361E70E2F}"/>
    <cellStyle name="Anteckning 39 2 2 2" xfId="19147" xr:uid="{14040F3B-8F8E-4F19-B1E5-AAA36DBEF59B}"/>
    <cellStyle name="Anteckning 39 2 2 2 2" xfId="19148" xr:uid="{CE934981-3F50-4DD8-B474-B09EA205E3E1}"/>
    <cellStyle name="Anteckning 39 2 2 2 3" xfId="33011" xr:uid="{68E2E43D-EB6E-4F52-9271-1ED294E05B48}"/>
    <cellStyle name="Anteckning 39 2 2 2_121231-130331" xfId="19149" xr:uid="{9C23CA20-3CAD-4771-8171-2CFA8A1A0678}"/>
    <cellStyle name="Anteckning 39 2 2 3" xfId="19150" xr:uid="{FF0E8D2F-ABAB-47E3-89BE-368ADB339258}"/>
    <cellStyle name="Anteckning 39 2 2 3 2" xfId="19151" xr:uid="{26BF1AB9-82F5-4255-89D3-55BA8EA22C02}"/>
    <cellStyle name="Anteckning 39 2 2 3_121231-130331" xfId="19152" xr:uid="{5C9431C8-BDD3-4807-84DE-295814F1E9D5}"/>
    <cellStyle name="Anteckning 39 2 2 4" xfId="19153" xr:uid="{9E72CE2F-8ADC-490A-8FA6-AEAF4B447BC3}"/>
    <cellStyle name="Anteckning 39 2 2 5" xfId="19154" xr:uid="{A1F4F5B7-8BB2-4997-916F-427C84C1FB02}"/>
    <cellStyle name="Anteckning 39 2 2 6" xfId="33012" xr:uid="{6BC73301-A4DC-4212-A6D4-B557765078DC}"/>
    <cellStyle name="Anteckning 39 2 2 7" xfId="35609" xr:uid="{2B28C36B-95E4-4C3E-9D64-BDC74080FFDB}"/>
    <cellStyle name="Anteckning 39 2 2 8" xfId="39101" xr:uid="{933DD15E-66A3-47DF-A1ED-C3F727DE9933}"/>
    <cellStyle name="Anteckning 39 2 2_121231-130331" xfId="19155" xr:uid="{E8DF3DC4-DD36-4200-99C4-42825E19DB8A}"/>
    <cellStyle name="Anteckning 39 2 3" xfId="19156" xr:uid="{2331BA76-598D-49B7-89F9-ED075F18FD22}"/>
    <cellStyle name="Anteckning 39 2 3 2" xfId="19157" xr:uid="{9AA93A92-AB8E-4490-8BD4-EA2A4B98BD7D}"/>
    <cellStyle name="Anteckning 39 2 3 2 2" xfId="19158" xr:uid="{175790CD-528F-4458-B10F-3B1205070F64}"/>
    <cellStyle name="Anteckning 39 2 3 2_121231-130331" xfId="19159" xr:uid="{EB5A59B5-8CF8-44CE-A122-1872C0526B95}"/>
    <cellStyle name="Anteckning 39 2 3 3" xfId="19160" xr:uid="{3421D86E-CEA1-4444-A968-4718B48F40F3}"/>
    <cellStyle name="Anteckning 39 2 3 4" xfId="33013" xr:uid="{0F2F563D-4F77-400F-AFE6-85201506DFB2}"/>
    <cellStyle name="Anteckning 39 2 3_121231-130331" xfId="19161" xr:uid="{7A2B8723-F50D-4584-98CA-E1D7F8384A1D}"/>
    <cellStyle name="Anteckning 39 2 4" xfId="19162" xr:uid="{ED1C2A1A-13C4-4A82-8339-6C0529FB4F88}"/>
    <cellStyle name="Anteckning 39 2 4 2" xfId="19163" xr:uid="{99831593-CF72-44B5-821F-FAB2DBFE7C50}"/>
    <cellStyle name="Anteckning 39 2 4_121231-130331" xfId="19164" xr:uid="{48AF9989-F31F-41DB-B8A0-BFCDCDDABB83}"/>
    <cellStyle name="Anteckning 39 2 5" xfId="19165" xr:uid="{64F05E91-B3CA-4751-8C5F-89CE95425CC5}"/>
    <cellStyle name="Anteckning 39 2 6" xfId="19166" xr:uid="{5D7EB164-CF5C-4BCE-9AD0-B22E03C402A4}"/>
    <cellStyle name="Anteckning 39 2 7" xfId="33014" xr:uid="{2078FD5C-103D-425F-8E31-3F561FE38DAE}"/>
    <cellStyle name="Anteckning 39 2 8" xfId="35608" xr:uid="{E846ACF4-0F1F-4D8C-8462-F2D6EB8CB843}"/>
    <cellStyle name="Anteckning 39 2 9" xfId="39102" xr:uid="{7D989038-72DB-478E-9886-D08C470C3777}"/>
    <cellStyle name="Anteckning 39 2_121231-130331" xfId="19167" xr:uid="{6E980C9B-D38A-46FB-9F8D-9FC9740DE7C6}"/>
    <cellStyle name="Anteckning 39 3" xfId="19168" xr:uid="{D82E8F5F-51B8-447C-94CB-78B700DAAC00}"/>
    <cellStyle name="Anteckning 39 3 2" xfId="19169" xr:uid="{FA7FD959-D481-4770-ABC7-DD5C13C8648A}"/>
    <cellStyle name="Anteckning 39 3 2 2" xfId="19170" xr:uid="{DE5AC629-51F0-4637-B5D4-82FE06043651}"/>
    <cellStyle name="Anteckning 39 3 2 2 2" xfId="19171" xr:uid="{576B0C9A-3E0F-4496-B889-A4CE034BF97A}"/>
    <cellStyle name="Anteckning 39 3 2 2_121231-130331" xfId="19172" xr:uid="{4FBA9557-0F75-4075-8F64-1D6C9F30670B}"/>
    <cellStyle name="Anteckning 39 3 2 3" xfId="19173" xr:uid="{697FE75B-927A-42BA-9484-F3BD7236DD18}"/>
    <cellStyle name="Anteckning 39 3 2 4" xfId="33015" xr:uid="{254EDF7F-B144-4409-96AC-7BA50E4EA55A}"/>
    <cellStyle name="Anteckning 39 3 2_121231-130331" xfId="19174" xr:uid="{7C730A79-DE99-4257-82C8-4779D0263687}"/>
    <cellStyle name="Anteckning 39 3 3" xfId="19175" xr:uid="{844B6304-513F-4566-B1D6-8972CD53D028}"/>
    <cellStyle name="Anteckning 39 3 3 2" xfId="19176" xr:uid="{19963AE1-F252-477A-8F91-625ECCC918EE}"/>
    <cellStyle name="Anteckning 39 3 3_121231-130331" xfId="19177" xr:uid="{52F8DCAE-4EC2-4A6D-979F-52AC7F810B57}"/>
    <cellStyle name="Anteckning 39 3 4" xfId="19178" xr:uid="{B019447D-0EC1-42C4-A2B4-ECB8BEEF6E28}"/>
    <cellStyle name="Anteckning 39 3 5" xfId="19179" xr:uid="{5E76B32B-1802-46C0-812C-FE8889912F26}"/>
    <cellStyle name="Anteckning 39 3 6" xfId="33016" xr:uid="{AE3E2914-36CC-461E-8B4B-CD10B0CAC5BD}"/>
    <cellStyle name="Anteckning 39 3 7" xfId="35610" xr:uid="{F8812FDE-8730-429A-886E-A8CBBC962CD3}"/>
    <cellStyle name="Anteckning 39 3 8" xfId="39100" xr:uid="{6BDC4A2C-A0AF-4581-89B1-38B583DC9DB6}"/>
    <cellStyle name="Anteckning 39 3_121231-130331" xfId="19180" xr:uid="{BE1A12B3-091E-4645-BC89-E4F45ECA8226}"/>
    <cellStyle name="Anteckning 39 4" xfId="19181" xr:uid="{407043AD-2A53-4411-92AF-4602FBB35589}"/>
    <cellStyle name="Anteckning 39 4 2" xfId="19182" xr:uid="{ADC1CA7E-78B9-4223-B62E-EB1CAB574BF7}"/>
    <cellStyle name="Anteckning 39 4 2 2" xfId="19183" xr:uid="{0A41EA73-2383-4792-8C85-EEC44D53B056}"/>
    <cellStyle name="Anteckning 39 4 2 2 2" xfId="19184" xr:uid="{3AFE1E08-4581-424E-B0EC-5710FF3546AD}"/>
    <cellStyle name="Anteckning 39 4 2 2_121231-130331" xfId="19185" xr:uid="{0DDEFD0F-21C3-4DB2-8F3E-70E5914FDE77}"/>
    <cellStyle name="Anteckning 39 4 2 3" xfId="19186" xr:uid="{AE3BD84C-9DC7-4D3E-B94F-FAA723B7BEF0}"/>
    <cellStyle name="Anteckning 39 4 2 4" xfId="33017" xr:uid="{4D15734B-85EF-4081-951B-79F8B2C1F367}"/>
    <cellStyle name="Anteckning 39 4 2_121231-130331" xfId="19187" xr:uid="{78784952-426A-4F35-864E-1135E2C6BF8A}"/>
    <cellStyle name="Anteckning 39 4 3" xfId="19188" xr:uid="{F50C8684-467D-4F90-A90E-50D6BAB5BD0F}"/>
    <cellStyle name="Anteckning 39 4 3 2" xfId="19189" xr:uid="{82829766-54C7-4C29-B783-B316A80A8C84}"/>
    <cellStyle name="Anteckning 39 4 3_121231-130331" xfId="19190" xr:uid="{F0CC7033-F0D9-4031-A5CA-915E5D8C0022}"/>
    <cellStyle name="Anteckning 39 4 4" xfId="19191" xr:uid="{2D81EF42-5392-444B-B3E1-4AD8CD07773F}"/>
    <cellStyle name="Anteckning 39 4 5" xfId="19192" xr:uid="{E2C28BE1-6802-40CC-AEEC-56A311B872A5}"/>
    <cellStyle name="Anteckning 39 4 6" xfId="33018" xr:uid="{4BD91DB8-9C8B-4550-A080-F67E1E56A90F}"/>
    <cellStyle name="Anteckning 39 4 7" xfId="35611" xr:uid="{7024D899-A7ED-48EB-8E44-100AAC553343}"/>
    <cellStyle name="Anteckning 39 4 8" xfId="39099" xr:uid="{B4C6CE71-CA82-434C-8673-7BFB3E75029F}"/>
    <cellStyle name="Anteckning 39 4_121231-130331" xfId="19193" xr:uid="{F3F0F4CF-2812-407E-970E-6FFB1085C947}"/>
    <cellStyle name="Anteckning 39 5" xfId="19194" xr:uid="{8235D331-4F57-4C0E-9D35-0617F0A6E713}"/>
    <cellStyle name="Anteckning 39 5 2" xfId="19195" xr:uid="{5D85CA9B-50B6-425C-A2F9-774B5F66507C}"/>
    <cellStyle name="Anteckning 39 5 2 2" xfId="19196" xr:uid="{C3EE2152-B1FF-4B47-AF0C-2FC5185DAAD9}"/>
    <cellStyle name="Anteckning 39 5 2 2 2" xfId="19197" xr:uid="{C2DB7CED-BF02-4A96-9055-9BD24612AADC}"/>
    <cellStyle name="Anteckning 39 5 2 2_121231-130331" xfId="19198" xr:uid="{054C31F9-67EB-4F01-AAE5-830366D0804A}"/>
    <cellStyle name="Anteckning 39 5 2 3" xfId="19199" xr:uid="{8AD3D02D-E9F8-4817-873F-3E1EE52F3B79}"/>
    <cellStyle name="Anteckning 39 5 2 4" xfId="33019" xr:uid="{D190B957-DADB-4E42-B2FF-EF8BAE5B8149}"/>
    <cellStyle name="Anteckning 39 5 2_121231-130331" xfId="19200" xr:uid="{C0E98C82-6A66-4F67-BD44-CE1D7C11745E}"/>
    <cellStyle name="Anteckning 39 5 3" xfId="19201" xr:uid="{DF7285AE-1C46-43A1-96BA-944DF4149071}"/>
    <cellStyle name="Anteckning 39 5 3 2" xfId="19202" xr:uid="{1554AF15-E104-439A-891F-7171B1712876}"/>
    <cellStyle name="Anteckning 39 5 3_121231-130331" xfId="19203" xr:uid="{1570670C-029B-4453-B456-926D4E31D9B5}"/>
    <cellStyle name="Anteckning 39 5 4" xfId="19204" xr:uid="{B63547A1-D36B-40C0-B424-8ED0864405FA}"/>
    <cellStyle name="Anteckning 39 5 5" xfId="19205" xr:uid="{16B81011-5541-4ADD-B4CE-47F57250948F}"/>
    <cellStyle name="Anteckning 39 5 6" xfId="33020" xr:uid="{F47FA547-59C5-4986-BDEA-13E23AA8A606}"/>
    <cellStyle name="Anteckning 39 5 7" xfId="35612" xr:uid="{CFF8F2AC-6B7D-48EB-A994-087243C69860}"/>
    <cellStyle name="Anteckning 39 5 8" xfId="39098" xr:uid="{F8A459EC-5AF0-4BB4-A41E-E1078CC14FA7}"/>
    <cellStyle name="Anteckning 39 5_121231-130331" xfId="19206" xr:uid="{267B253E-45BC-4180-AC01-2B123990486E}"/>
    <cellStyle name="Anteckning 39 6" xfId="19207" xr:uid="{B8737296-7C5A-4057-BD70-957032FD3CE5}"/>
    <cellStyle name="Anteckning 39 6 2" xfId="19208" xr:uid="{01DD635E-07AE-49DB-8100-AE9E60B33732}"/>
    <cellStyle name="Anteckning 39 6 2 2" xfId="19209" xr:uid="{6B0346CB-7BBE-4503-8EA2-7125030CEF58}"/>
    <cellStyle name="Anteckning 39 6 2 3" xfId="33021" xr:uid="{B863C382-C089-474B-9B6C-C8B3F16521A2}"/>
    <cellStyle name="Anteckning 39 6 2_121231-130331" xfId="19210" xr:uid="{CB9A6456-600D-46EE-B6F7-2123E0F08842}"/>
    <cellStyle name="Anteckning 39 6 3" xfId="19211" xr:uid="{783B4860-F099-4D55-9607-985D2791DB6F}"/>
    <cellStyle name="Anteckning 39 6 3 2" xfId="19212" xr:uid="{AF086026-CA53-44CA-9991-E375C34C6D31}"/>
    <cellStyle name="Anteckning 39 6 3_121231-130331" xfId="19213" xr:uid="{90864F70-3462-49EA-BE75-A2C54B69290F}"/>
    <cellStyle name="Anteckning 39 6 4" xfId="19214" xr:uid="{99122B3B-DE75-493E-A07F-E73AD927561B}"/>
    <cellStyle name="Anteckning 39 6 5" xfId="19215" xr:uid="{2DCC93FD-0C10-4C53-B94E-912843CD66E6}"/>
    <cellStyle name="Anteckning 39 6 6" xfId="33022" xr:uid="{2E73BB1C-76B9-4900-A7B3-A299FAB43078}"/>
    <cellStyle name="Anteckning 39 6 7" xfId="35613" xr:uid="{E97316C9-A55E-4BC3-A8A9-B452FFDE4737}"/>
    <cellStyle name="Anteckning 39 6 8" xfId="39097" xr:uid="{D766D442-A43D-4110-A78A-DAD5338E1D88}"/>
    <cellStyle name="Anteckning 39 6_121231-130331" xfId="19216" xr:uid="{12490AC5-582E-49EA-B5F4-C52B8ACE36BA}"/>
    <cellStyle name="Anteckning 39 7" xfId="19217" xr:uid="{2668165D-F125-467C-BFEB-0BE7C6BD7005}"/>
    <cellStyle name="Anteckning 39 7 2" xfId="19218" xr:uid="{39168087-7C14-430C-8FCA-41D4AD240C3E}"/>
    <cellStyle name="Anteckning 39 7 2 2" xfId="19219" xr:uid="{94ACCA9B-A3E0-4A05-B69F-A8AE75120A68}"/>
    <cellStyle name="Anteckning 39 7 2_121231-130331" xfId="19220" xr:uid="{7434F033-81DF-4695-B875-3FE3C91740FB}"/>
    <cellStyle name="Anteckning 39 7 3" xfId="19221" xr:uid="{315DFE40-B8EA-4644-AA8F-01D2E68EFBE9}"/>
    <cellStyle name="Anteckning 39 7 4" xfId="33023" xr:uid="{CDB2ADCA-13A2-47A0-8863-E9C79B5354D9}"/>
    <cellStyle name="Anteckning 39 7_121231-130331" xfId="19222" xr:uid="{4B84285A-C9DD-445D-97AA-DDEC85EBBC0A}"/>
    <cellStyle name="Anteckning 39 8" xfId="19223" xr:uid="{ADEA4747-F817-4A87-9798-B52B5E7BE903}"/>
    <cellStyle name="Anteckning 39 8 2" xfId="19224" xr:uid="{58AB81D8-C87B-43D6-81E5-C29417DF6DA2}"/>
    <cellStyle name="Anteckning 39 8_121231-130331" xfId="19225" xr:uid="{68A5256B-21A6-4347-834A-707CB177EFDE}"/>
    <cellStyle name="Anteckning 39 9" xfId="19226" xr:uid="{3DBEDD17-6D3B-4952-8B28-47D85C0D2D12}"/>
    <cellStyle name="Anteckning 39_121231-130331" xfId="19227" xr:uid="{E92E9655-A983-4D28-9275-4EA76EC62AE7}"/>
    <cellStyle name="Anteckning 4" xfId="145" xr:uid="{0E91EA64-1402-4AFC-B153-40E55FDB8B06}"/>
    <cellStyle name="Anteckning 4 10" xfId="19228" xr:uid="{790799C4-8214-4409-9ADC-5AD0E7045756}"/>
    <cellStyle name="Anteckning 4 10 2" xfId="19229" xr:uid="{A96EAF51-90AF-4806-80A3-0B15AAAC7B00}"/>
    <cellStyle name="Anteckning 4 10 2 2" xfId="19230" xr:uid="{ADEB70C9-707D-444B-9190-171E7E3DC5C3}"/>
    <cellStyle name="Anteckning 4 10 2_121231-130331" xfId="19231" xr:uid="{415FED5A-94C6-446E-95FC-0CBD1DF44F86}"/>
    <cellStyle name="Anteckning 4 10 3" xfId="19232" xr:uid="{C36E6B17-C8FA-4B18-B268-802F72D2B1D7}"/>
    <cellStyle name="Anteckning 4 10 4" xfId="33024" xr:uid="{D54E81B2-4594-4FAD-8D0E-532196E5DF8B}"/>
    <cellStyle name="Anteckning 4 10_121231-130331" xfId="19233" xr:uid="{D1E777C1-74C0-4F73-940D-B0D06358B291}"/>
    <cellStyle name="Anteckning 4 11" xfId="19234" xr:uid="{30455E3A-6D9C-44A3-8871-47AFDBC47D0B}"/>
    <cellStyle name="Anteckning 4 11 2" xfId="19235" xr:uid="{0962C0EB-A0EA-4214-9174-AB6B758C9574}"/>
    <cellStyle name="Anteckning 4 11_121231-130331" xfId="19236" xr:uid="{D626AE69-7A18-4354-9C66-6F4DB2B34F68}"/>
    <cellStyle name="Anteckning 4 12" xfId="19237" xr:uid="{77A7C0AD-088A-4465-A67A-BA55E7D5A14F}"/>
    <cellStyle name="Anteckning 4 13" xfId="19238" xr:uid="{09DF2ED3-8A26-44EE-9000-A0B33FB8A6FE}"/>
    <cellStyle name="Anteckning 4 14" xfId="19239" xr:uid="{BE0E9EDC-C131-4A6B-A2B6-7A75E91C98B8}"/>
    <cellStyle name="Anteckning 4 15" xfId="33025" xr:uid="{7F0D6E21-FB9A-4CD0-8CA6-20F02038ACD7}"/>
    <cellStyle name="Anteckning 4 16" xfId="35614" xr:uid="{6D811834-6E34-4D0A-8D2A-375BE9B64C7D}"/>
    <cellStyle name="Anteckning 4 17" xfId="39096" xr:uid="{AB2F2102-FB57-4159-8579-8AAACB7B6E66}"/>
    <cellStyle name="Anteckning 4 18" xfId="44713" xr:uid="{86061571-6E0E-49BD-9712-E90C0E4B620F}"/>
    <cellStyle name="Anteckning 4 19" xfId="44690" xr:uid="{07D4FB9B-76C6-44CB-9084-A3D1314C4D2B}"/>
    <cellStyle name="Anteckning 4 2" xfId="19240" xr:uid="{64695AFB-8D22-43E3-8C97-8FA9CEF75738}"/>
    <cellStyle name="Anteckning 4 2 10" xfId="19241" xr:uid="{36CDBB0B-3DDA-4F65-B5E1-E0E589931416}"/>
    <cellStyle name="Anteckning 4 2 11" xfId="33026" xr:uid="{68F019E3-9181-4C6F-B40E-DA9AF94F9F22}"/>
    <cellStyle name="Anteckning 4 2 12" xfId="35615" xr:uid="{E4134B90-AEB3-48AE-A636-2AB6CE83A25E}"/>
    <cellStyle name="Anteckning 4 2 2" xfId="19242" xr:uid="{CF28AAEC-DA81-4D65-9047-3EC70F47EEB1}"/>
    <cellStyle name="Anteckning 4 2 2 2" xfId="19243" xr:uid="{73A8425E-3C0D-41B2-99E3-1DAFFA65F024}"/>
    <cellStyle name="Anteckning 4 2 2 2 2" xfId="19244" xr:uid="{90AC3EA6-EAC2-4855-8E95-FC27DA97F0EA}"/>
    <cellStyle name="Anteckning 4 2 2 2 2 2" xfId="19245" xr:uid="{120AE9E8-3BF0-4F8E-B8BC-0FBF0DD83024}"/>
    <cellStyle name="Anteckning 4 2 2 2 2_121231-130331" xfId="19246" xr:uid="{390C6CAE-7A6E-4A5F-8686-F6E93C0FBFDE}"/>
    <cellStyle name="Anteckning 4 2 2 2 3" xfId="19247" xr:uid="{6BA577A5-030D-4EDE-A777-E6805AB1D8B6}"/>
    <cellStyle name="Anteckning 4 2 2 2 4" xfId="33027" xr:uid="{73969FEF-B19F-47D4-BF6F-1667434DFB8A}"/>
    <cellStyle name="Anteckning 4 2 2 2_121231-130331" xfId="19248" xr:uid="{E2A26553-D375-4734-A12B-446920D50E6E}"/>
    <cellStyle name="Anteckning 4 2 2 3" xfId="19249" xr:uid="{1B31B65F-7738-4F65-8462-BE5E1217CB89}"/>
    <cellStyle name="Anteckning 4 2 2 3 2" xfId="19250" xr:uid="{B4B93AB6-0BE6-46BD-BB55-0FD27FFA4C52}"/>
    <cellStyle name="Anteckning 4 2 2 3_121231-130331" xfId="19251" xr:uid="{4972B0F8-96FD-40FD-84B2-243CF16C531E}"/>
    <cellStyle name="Anteckning 4 2 2 4" xfId="19252" xr:uid="{9C89E260-E82E-4EAE-8AFF-870F917157FC}"/>
    <cellStyle name="Anteckning 4 2 2 5" xfId="19253" xr:uid="{7FCA2D74-DAF4-4FB5-BA5B-4A4EFA2F091C}"/>
    <cellStyle name="Anteckning 4 2 2 6" xfId="33028" xr:uid="{024DEBB5-F7E2-4896-8A9E-32C72894BC14}"/>
    <cellStyle name="Anteckning 4 2 2 7" xfId="35616" xr:uid="{FF7CDDEF-2242-4DC3-800D-B40C2A5EDDCD}"/>
    <cellStyle name="Anteckning 4 2 2 8" xfId="39095" xr:uid="{8F243CC0-30F3-4297-A3FE-4E66EB5C2349}"/>
    <cellStyle name="Anteckning 4 2 2_121231-130331" xfId="19254" xr:uid="{D08A9500-364F-42B2-AAAC-8F80190EA5CC}"/>
    <cellStyle name="Anteckning 4 2 3" xfId="19255" xr:uid="{F48D33BF-F580-444A-9DE0-C947B531DEE2}"/>
    <cellStyle name="Anteckning 4 2 3 2" xfId="19256" xr:uid="{8780D0DA-7B6B-4BB6-8E16-A8649BB90E20}"/>
    <cellStyle name="Anteckning 4 2 3 2 2" xfId="19257" xr:uid="{0B613D5F-D05A-4E0C-8E0B-128B17C05F30}"/>
    <cellStyle name="Anteckning 4 2 3 2 2 2" xfId="19258" xr:uid="{48655CB3-8C26-493F-9F02-858018FED2E1}"/>
    <cellStyle name="Anteckning 4 2 3 2 2_121231-130331" xfId="19259" xr:uid="{AC752F06-2E98-4118-B89B-BCA6FEC5FEAD}"/>
    <cellStyle name="Anteckning 4 2 3 2 3" xfId="19260" xr:uid="{1EA8816D-EEA1-4539-B6F3-38B4E213D400}"/>
    <cellStyle name="Anteckning 4 2 3 2 4" xfId="33029" xr:uid="{0A903B2A-6179-40AE-8466-B444381E7FB6}"/>
    <cellStyle name="Anteckning 4 2 3 2_121231-130331" xfId="19261" xr:uid="{1912EC45-F530-4FDC-AC45-CD64BC688498}"/>
    <cellStyle name="Anteckning 4 2 3 3" xfId="19262" xr:uid="{AF9A2F07-DFE3-4763-84A6-6C12C4655BC2}"/>
    <cellStyle name="Anteckning 4 2 3 3 2" xfId="19263" xr:uid="{05CB880E-8AA7-4918-89F9-FCBA3B9C4D8E}"/>
    <cellStyle name="Anteckning 4 2 3 3_121231-130331" xfId="19264" xr:uid="{9C4D20F6-C6E6-4BCB-A98C-5E10079996C1}"/>
    <cellStyle name="Anteckning 4 2 3 4" xfId="19265" xr:uid="{EDE2A22E-A22F-4432-A4E0-E6C4A3DF109C}"/>
    <cellStyle name="Anteckning 4 2 3 5" xfId="19266" xr:uid="{0E290DDE-C768-4D17-8750-371982E836E1}"/>
    <cellStyle name="Anteckning 4 2 3 6" xfId="33030" xr:uid="{EDBE389F-BAA0-4C57-9162-B4E36A5831F5}"/>
    <cellStyle name="Anteckning 4 2 3 7" xfId="35617" xr:uid="{DB4E42D8-B33C-4E31-A360-B6C746838663}"/>
    <cellStyle name="Anteckning 4 2 3 8" xfId="39094" xr:uid="{DB9C0D4F-30F8-494F-93D8-67EEEBF2F4DF}"/>
    <cellStyle name="Anteckning 4 2 3_121231-130331" xfId="19267" xr:uid="{FD3016C4-C024-4C09-9231-EDFFF4012444}"/>
    <cellStyle name="Anteckning 4 2 4" xfId="19268" xr:uid="{24ABF194-FC95-460D-B354-2CEFC0F9DAB1}"/>
    <cellStyle name="Anteckning 4 2 4 2" xfId="19269" xr:uid="{51BF1E31-8E91-4C00-838C-BB1799CC5BB7}"/>
    <cellStyle name="Anteckning 4 2 4 2 2" xfId="19270" xr:uid="{A115A90D-3CC3-489F-A64E-10B9EB496BE0}"/>
    <cellStyle name="Anteckning 4 2 4 2 2 2" xfId="19271" xr:uid="{82710EA8-9C1A-4166-8931-9F80C263E4FD}"/>
    <cellStyle name="Anteckning 4 2 4 2 2_121231-130331" xfId="19272" xr:uid="{C37C3F61-6998-4D42-B930-CFD9F98EA5EE}"/>
    <cellStyle name="Anteckning 4 2 4 2 3" xfId="19273" xr:uid="{E9B84642-D862-4AC2-92B9-F13A179CA14F}"/>
    <cellStyle name="Anteckning 4 2 4 2 4" xfId="33031" xr:uid="{6D33F1A5-B432-41C5-95B1-745EE4AE2201}"/>
    <cellStyle name="Anteckning 4 2 4 2_121231-130331" xfId="19274" xr:uid="{87A470D1-782C-4188-B5C1-7453439625B6}"/>
    <cellStyle name="Anteckning 4 2 4 3" xfId="19275" xr:uid="{D49D8FE8-0662-4020-8358-B88CC8AA156A}"/>
    <cellStyle name="Anteckning 4 2 4 3 2" xfId="19276" xr:uid="{02E958C4-0459-4E24-9257-C3C2C73EB638}"/>
    <cellStyle name="Anteckning 4 2 4 3_121231-130331" xfId="19277" xr:uid="{D554450F-A1D6-4824-8A6F-23FE2B87A6AE}"/>
    <cellStyle name="Anteckning 4 2 4 4" xfId="19278" xr:uid="{1B918E5A-2196-4282-AF8A-B552E4C20BB6}"/>
    <cellStyle name="Anteckning 4 2 4 5" xfId="19279" xr:uid="{00D38230-03D0-4322-AC44-6744DE4D2B84}"/>
    <cellStyle name="Anteckning 4 2 4 6" xfId="33032" xr:uid="{95AEE348-A83E-408A-BA92-2885AFA23E33}"/>
    <cellStyle name="Anteckning 4 2 4 7" xfId="35618" xr:uid="{43C36B49-86FF-4C4F-86FD-950BAAF89F89}"/>
    <cellStyle name="Anteckning 4 2 4 8" xfId="39093" xr:uid="{E3421890-11F7-400E-ACD2-3E398C99F14C}"/>
    <cellStyle name="Anteckning 4 2 4_121231-130331" xfId="19280" xr:uid="{016CD0BC-6689-47AD-8C8F-0157B359E5B4}"/>
    <cellStyle name="Anteckning 4 2 5" xfId="19281" xr:uid="{1E9F6090-E9BA-4FAE-AB4C-15165186515B}"/>
    <cellStyle name="Anteckning 4 2 5 2" xfId="19282" xr:uid="{7FC3F604-7EB4-43EA-BA31-EC10F55A5C28}"/>
    <cellStyle name="Anteckning 4 2 5 2 2" xfId="19283" xr:uid="{E7BC9CF9-3B97-455F-9B01-A7865AEC63F6}"/>
    <cellStyle name="Anteckning 4 2 5 2 3" xfId="33033" xr:uid="{525C1CA4-2BAD-4DA1-87A3-128CF0952C42}"/>
    <cellStyle name="Anteckning 4 2 5 2_121231-130331" xfId="19284" xr:uid="{F073F6B5-81FB-4435-88C6-2952BC8AE320}"/>
    <cellStyle name="Anteckning 4 2 5 3" xfId="19285" xr:uid="{D439ECDF-CE54-4C06-83D7-D8838BD6966B}"/>
    <cellStyle name="Anteckning 4 2 5 3 2" xfId="19286" xr:uid="{8DAB7A49-0FE4-4916-966F-572B08832997}"/>
    <cellStyle name="Anteckning 4 2 5 3_121231-130331" xfId="19287" xr:uid="{DA4A9AE7-A72E-41DB-AA80-1348C48AEEDE}"/>
    <cellStyle name="Anteckning 4 2 5 4" xfId="19288" xr:uid="{85248161-D5F8-40CB-A772-DBD6DE14ED49}"/>
    <cellStyle name="Anteckning 4 2 5 5" xfId="19289" xr:uid="{2E51E313-6962-424A-8DDF-CAAF3B2EC247}"/>
    <cellStyle name="Anteckning 4 2 5 6" xfId="33034" xr:uid="{65718585-4827-454B-825D-950F31F6C518}"/>
    <cellStyle name="Anteckning 4 2 5 7" xfId="35619" xr:uid="{879F5700-BBD7-497C-92B2-392632F765EF}"/>
    <cellStyle name="Anteckning 4 2 5 8" xfId="39092" xr:uid="{62025265-6EBB-4F2C-8F2E-7E6F00D05115}"/>
    <cellStyle name="Anteckning 4 2 5_121231-130331" xfId="19290" xr:uid="{DAA3F139-E04D-4CF8-A96C-938588D4C85F}"/>
    <cellStyle name="Anteckning 4 2 6" xfId="19291" xr:uid="{7DD32AB6-D1AD-42C1-B41C-1B7B60CC3B1B}"/>
    <cellStyle name="Anteckning 4 2 6 2" xfId="19292" xr:uid="{8E2A5A2F-17A2-4814-A097-CB9C5CCEC333}"/>
    <cellStyle name="Anteckning 4 2 6 2 2" xfId="19293" xr:uid="{B74140B1-3FFD-4BDA-A3E4-75B000D762BE}"/>
    <cellStyle name="Anteckning 4 2 6 2_121231-130331" xfId="19294" xr:uid="{0FAB117B-FD08-442E-A9A6-D21101E246C8}"/>
    <cellStyle name="Anteckning 4 2 6 3" xfId="19295" xr:uid="{E9A640BA-98F9-4F89-A81E-375F22A6D543}"/>
    <cellStyle name="Anteckning 4 2 6 4" xfId="33035" xr:uid="{7F3203C9-D48C-4AA8-8CDD-735643F3E244}"/>
    <cellStyle name="Anteckning 4 2 6_121231-130331" xfId="19296" xr:uid="{96C30BBE-6EBF-4148-9385-AD0CCB20F687}"/>
    <cellStyle name="Anteckning 4 2 7" xfId="19297" xr:uid="{E0B7A855-D0AC-4B44-B7E5-49E1C4FFE876}"/>
    <cellStyle name="Anteckning 4 2 7 2" xfId="19298" xr:uid="{6EC8C54C-F340-474E-B77F-DD101B02E246}"/>
    <cellStyle name="Anteckning 4 2 7_121231-130331" xfId="19299" xr:uid="{AA12A12E-4FE8-45FC-B8FE-DA849811BF77}"/>
    <cellStyle name="Anteckning 4 2 8" xfId="19300" xr:uid="{AEBD9A91-71DC-49B0-BFBF-797769002C59}"/>
    <cellStyle name="Anteckning 4 2 9" xfId="19301" xr:uid="{F2304835-0655-4087-968B-B31E542D284F}"/>
    <cellStyle name="Anteckning 4 2_121231-130331" xfId="19302" xr:uid="{8C809533-63F8-4EA9-8B43-0D5046CA9835}"/>
    <cellStyle name="Anteckning 4 20" xfId="44651" xr:uid="{8636C513-D1B3-4F9C-8CD8-4A2BE6DDD18B}"/>
    <cellStyle name="Anteckning 4 3" xfId="19303" xr:uid="{38E69949-31E8-40B5-AB4C-258E389CBEF4}"/>
    <cellStyle name="Anteckning 4 3 10" xfId="33036" xr:uid="{F0C23124-838E-42D9-910C-0F986AC82804}"/>
    <cellStyle name="Anteckning 4 3 11" xfId="35620" xr:uid="{541F4A92-522E-49AD-9EBA-00ED8400B1BD}"/>
    <cellStyle name="Anteckning 4 3 2" xfId="19304" xr:uid="{D5BEDAA1-D470-4431-B0AA-BD9C947353DA}"/>
    <cellStyle name="Anteckning 4 3 2 2" xfId="19305" xr:uid="{D2CA5FD7-F38D-4E2F-8E1F-CB707D3FE0CC}"/>
    <cellStyle name="Anteckning 4 3 2 2 2" xfId="19306" xr:uid="{3C0469BF-C0C5-41BB-8625-E39911056880}"/>
    <cellStyle name="Anteckning 4 3 2 2 2 2" xfId="19307" xr:uid="{3F413D7A-8124-4C73-977E-044B80EFCC3E}"/>
    <cellStyle name="Anteckning 4 3 2 2 2_121231-130331" xfId="19308" xr:uid="{79D007A3-4EC7-4579-ADFE-AE6B481FAB2F}"/>
    <cellStyle name="Anteckning 4 3 2 2 3" xfId="19309" xr:uid="{59635AFB-2165-496A-8478-F152253C8C42}"/>
    <cellStyle name="Anteckning 4 3 2 2 4" xfId="33037" xr:uid="{48B4E578-33CB-4451-9DAA-B875E69BC8BE}"/>
    <cellStyle name="Anteckning 4 3 2 2_121231-130331" xfId="19310" xr:uid="{98659C85-EC13-4751-BB23-53B2611AC128}"/>
    <cellStyle name="Anteckning 4 3 2 3" xfId="19311" xr:uid="{5FA62FC9-AC0F-4FB5-9149-60CB95B590C9}"/>
    <cellStyle name="Anteckning 4 3 2 3 2" xfId="19312" xr:uid="{23D9B146-F3E3-4970-9A3E-7A0F45EC22CB}"/>
    <cellStyle name="Anteckning 4 3 2 3_121231-130331" xfId="19313" xr:uid="{09AEE646-BBC4-4B1A-A45F-4E14A435C2C8}"/>
    <cellStyle name="Anteckning 4 3 2 4" xfId="19314" xr:uid="{86AD4627-3F63-4773-80C8-E4BD3A8AF35C}"/>
    <cellStyle name="Anteckning 4 3 2 5" xfId="19315" xr:uid="{C50647D2-C9B1-4DCC-BEE2-1753B6FBF075}"/>
    <cellStyle name="Anteckning 4 3 2 6" xfId="33038" xr:uid="{5736471B-66B3-4584-A879-91784AC980FE}"/>
    <cellStyle name="Anteckning 4 3 2 7" xfId="35621" xr:uid="{ADB79E27-8CB4-453C-8298-C02B7A9355B2}"/>
    <cellStyle name="Anteckning 4 3 2 8" xfId="39091" xr:uid="{159E9B04-0E2D-4F2A-90B5-E55288EA65A4}"/>
    <cellStyle name="Anteckning 4 3 2_121231-130331" xfId="19316" xr:uid="{AE3AD166-AA00-452B-BD92-1AEF6CD0459C}"/>
    <cellStyle name="Anteckning 4 3 3" xfId="19317" xr:uid="{2875614A-EB19-4B75-A7DD-B14505D54C5F}"/>
    <cellStyle name="Anteckning 4 3 3 2" xfId="19318" xr:uid="{10869D05-FC95-4B84-9EAC-F2D876B7512A}"/>
    <cellStyle name="Anteckning 4 3 3 2 2" xfId="19319" xr:uid="{5630192A-64B7-4FFE-B766-3726B001DB6F}"/>
    <cellStyle name="Anteckning 4 3 3 2 2 2" xfId="19320" xr:uid="{9C361AFB-6C70-487C-AA4C-ABA702D73855}"/>
    <cellStyle name="Anteckning 4 3 3 2 2_121231-130331" xfId="19321" xr:uid="{2BB4839C-79C9-4F3A-83CC-24A1034DE93D}"/>
    <cellStyle name="Anteckning 4 3 3 2 3" xfId="19322" xr:uid="{93B3B819-A4FA-48EB-AF13-98A99B0FF5FD}"/>
    <cellStyle name="Anteckning 4 3 3 2 4" xfId="33039" xr:uid="{4771B322-E177-4E3F-A168-9CFCB8C25EF5}"/>
    <cellStyle name="Anteckning 4 3 3 2_121231-130331" xfId="19323" xr:uid="{568C5344-E1AA-452C-8AF5-8CB4BEDE8666}"/>
    <cellStyle name="Anteckning 4 3 3 3" xfId="19324" xr:uid="{662F1E12-101A-4CFF-9834-24722228AA3A}"/>
    <cellStyle name="Anteckning 4 3 3 3 2" xfId="19325" xr:uid="{9AE4DF76-6217-4BFF-9745-C7B2FB565E8F}"/>
    <cellStyle name="Anteckning 4 3 3 3_121231-130331" xfId="19326" xr:uid="{5B51F613-2CB7-43EE-BD73-911B3E525E32}"/>
    <cellStyle name="Anteckning 4 3 3 4" xfId="19327" xr:uid="{27DB7319-DE8A-4BC6-A8A3-03403798C012}"/>
    <cellStyle name="Anteckning 4 3 3 5" xfId="19328" xr:uid="{06D0FC51-AA44-4CF0-8360-353574BCB759}"/>
    <cellStyle name="Anteckning 4 3 3 6" xfId="33040" xr:uid="{BC3DCBBB-E713-4E92-84BA-4425F6899B1B}"/>
    <cellStyle name="Anteckning 4 3 3 7" xfId="35622" xr:uid="{43A2C155-D904-4830-921C-F675730CD018}"/>
    <cellStyle name="Anteckning 4 3 3 8" xfId="39090" xr:uid="{C3E4BC80-0BCF-4C5A-9D48-D4EE091FA736}"/>
    <cellStyle name="Anteckning 4 3 3_121231-130331" xfId="19329" xr:uid="{E07331B0-42FA-41EE-8758-57CE3148434B}"/>
    <cellStyle name="Anteckning 4 3 4" xfId="19330" xr:uid="{F9E98ECE-4E99-4BC9-83E2-61BFE34880AE}"/>
    <cellStyle name="Anteckning 4 3 4 2" xfId="19331" xr:uid="{95222550-E263-4D4D-9248-196632B55C75}"/>
    <cellStyle name="Anteckning 4 3 4 2 2" xfId="19332" xr:uid="{7765133B-2FF9-465F-93B6-259F5CB13598}"/>
    <cellStyle name="Anteckning 4 3 4 2 2 2" xfId="19333" xr:uid="{B12395B7-F458-45DC-AF37-3D2F6658FB4B}"/>
    <cellStyle name="Anteckning 4 3 4 2 2_121231-130331" xfId="19334" xr:uid="{BE8DC46E-3D59-4FDC-BB2E-C0286134ABBE}"/>
    <cellStyle name="Anteckning 4 3 4 2 3" xfId="19335" xr:uid="{8FBC0EF5-6B7E-460E-A8CE-93999D7C0EC9}"/>
    <cellStyle name="Anteckning 4 3 4 2 4" xfId="33041" xr:uid="{11BBB50D-9391-4715-976F-81194194BA2F}"/>
    <cellStyle name="Anteckning 4 3 4 2_121231-130331" xfId="19336" xr:uid="{950E2860-2869-4E59-B9FD-77338D28954A}"/>
    <cellStyle name="Anteckning 4 3 4 3" xfId="19337" xr:uid="{FD21CC22-C170-4E3F-A5F3-406B34CFAC4A}"/>
    <cellStyle name="Anteckning 4 3 4 3 2" xfId="19338" xr:uid="{72E7180D-1CB9-4D69-8D16-5FF7A8CB77B5}"/>
    <cellStyle name="Anteckning 4 3 4 3_121231-130331" xfId="19339" xr:uid="{39FFB856-3D58-48B6-859C-35DCAF2405FB}"/>
    <cellStyle name="Anteckning 4 3 4 4" xfId="19340" xr:uid="{D66C0A43-699F-4E04-A7F4-67B76BFAD973}"/>
    <cellStyle name="Anteckning 4 3 4 5" xfId="19341" xr:uid="{52E6FDF2-0FD9-4DA5-9229-D15A95CA09D8}"/>
    <cellStyle name="Anteckning 4 3 4 6" xfId="33042" xr:uid="{5666F562-97F9-4A0B-AADE-E3312C1C6976}"/>
    <cellStyle name="Anteckning 4 3 4 7" xfId="35623" xr:uid="{00C05589-6A14-4442-8C1D-0BD5499DAA33}"/>
    <cellStyle name="Anteckning 4 3 4 8" xfId="39089" xr:uid="{5A995749-B71B-49CA-949E-2B5CF7B70BA2}"/>
    <cellStyle name="Anteckning 4 3 4_121231-130331" xfId="19342" xr:uid="{25A72CEE-B72F-4CDC-8BD6-0E415B4C38B2}"/>
    <cellStyle name="Anteckning 4 3 5" xfId="19343" xr:uid="{C81FCF7D-5F3E-4AE7-BAE2-8DF6E8E067AD}"/>
    <cellStyle name="Anteckning 4 3 5 2" xfId="19344" xr:uid="{17508926-9642-4222-BA95-3B1A4E05842A}"/>
    <cellStyle name="Anteckning 4 3 5 2 2" xfId="19345" xr:uid="{84C11D48-9A38-4A19-91A0-8FE05C3C0EB9}"/>
    <cellStyle name="Anteckning 4 3 5 2 3" xfId="33043" xr:uid="{58E4D7D6-232B-4212-8E0B-16E88A10D3E4}"/>
    <cellStyle name="Anteckning 4 3 5 2_121231-130331" xfId="19346" xr:uid="{5FCCD397-48A3-435C-8B2F-15E216C3CAFA}"/>
    <cellStyle name="Anteckning 4 3 5 3" xfId="19347" xr:uid="{374D0F73-3F08-4C47-8D25-19ECF50FE478}"/>
    <cellStyle name="Anteckning 4 3 5 3 2" xfId="19348" xr:uid="{F7139C3B-7B06-44E0-8D96-8CC4F0197F52}"/>
    <cellStyle name="Anteckning 4 3 5 3_121231-130331" xfId="19349" xr:uid="{BD1E334E-3CAB-436E-A796-2A710FC58E9B}"/>
    <cellStyle name="Anteckning 4 3 5 4" xfId="19350" xr:uid="{CA1418ED-EDCA-4D02-8F5D-1C68C7ADCE93}"/>
    <cellStyle name="Anteckning 4 3 5 5" xfId="19351" xr:uid="{0054FC62-B7A5-4628-AE87-4F57354F5CC5}"/>
    <cellStyle name="Anteckning 4 3 5 6" xfId="33044" xr:uid="{136BF4BA-BAED-4844-A68C-C1B916A1655F}"/>
    <cellStyle name="Anteckning 4 3 5 7" xfId="35624" xr:uid="{042B3DFD-8510-44E6-A128-CBC3C406DBB9}"/>
    <cellStyle name="Anteckning 4 3 5 8" xfId="39088" xr:uid="{3AF26F42-6A2B-4596-8F8F-42B1CBE3C4C1}"/>
    <cellStyle name="Anteckning 4 3 5_121231-130331" xfId="19352" xr:uid="{D68ABB9F-2F9E-4C26-8C40-B51E11E5E4D9}"/>
    <cellStyle name="Anteckning 4 3 6" xfId="19353" xr:uid="{D08F0E9F-A8E4-4745-BB42-7FFAEF9F17F2}"/>
    <cellStyle name="Anteckning 4 3 6 2" xfId="19354" xr:uid="{FBD77BCA-5873-4D9B-A609-DA03BEA4E86F}"/>
    <cellStyle name="Anteckning 4 3 6 2 2" xfId="19355" xr:uid="{915FA200-56B3-4BD4-A131-4189B1EA99D4}"/>
    <cellStyle name="Anteckning 4 3 6 2_121231-130331" xfId="19356" xr:uid="{7650E767-F3F9-4344-B696-ACD7E0361A4E}"/>
    <cellStyle name="Anteckning 4 3 6 3" xfId="19357" xr:uid="{35BBDAE6-7369-48B3-AB65-8FC7D56C6555}"/>
    <cellStyle name="Anteckning 4 3 6 4" xfId="33045" xr:uid="{7A894894-791B-48CD-8A2F-ED62A7C697A9}"/>
    <cellStyle name="Anteckning 4 3 6_121231-130331" xfId="19358" xr:uid="{4BF489B8-0F5B-4E93-B149-2A0798A7C5C1}"/>
    <cellStyle name="Anteckning 4 3 7" xfId="19359" xr:uid="{0985331B-646E-411A-9D8A-9AA4678149A5}"/>
    <cellStyle name="Anteckning 4 3 7 2" xfId="19360" xr:uid="{6D9122C4-8B5A-438A-A87B-4A53136952C1}"/>
    <cellStyle name="Anteckning 4 3 7_121231-130331" xfId="19361" xr:uid="{570311FB-E8D7-445C-B3E4-A9230131C9BC}"/>
    <cellStyle name="Anteckning 4 3 8" xfId="19362" xr:uid="{45503046-75FA-4245-AD4D-E7ED8B3849B3}"/>
    <cellStyle name="Anteckning 4 3 9" xfId="19363" xr:uid="{D8B9696A-D8D6-469E-B13A-09D9E0682CD1}"/>
    <cellStyle name="Anteckning 4 3_121231-130331" xfId="19364" xr:uid="{92A3A7E2-BC5E-4DDB-B52E-BD6A1F560CCD}"/>
    <cellStyle name="Anteckning 4 4" xfId="19365" xr:uid="{F4EF7A5A-9403-4E1A-8244-B1CEBCC97690}"/>
    <cellStyle name="Anteckning 4 4 10" xfId="33046" xr:uid="{673096CC-2BF1-452A-9795-2BF53FD56835}"/>
    <cellStyle name="Anteckning 4 4 11" xfId="35625" xr:uid="{7017FC2D-8BD7-4091-AC31-B00015BEB5DB}"/>
    <cellStyle name="Anteckning 4 4 2" xfId="19366" xr:uid="{FBB55C98-3409-4348-8FB0-C4A99FCBB983}"/>
    <cellStyle name="Anteckning 4 4 2 2" xfId="19367" xr:uid="{C0598A6E-5942-45A4-BB23-450A514D224B}"/>
    <cellStyle name="Anteckning 4 4 2 2 2" xfId="19368" xr:uid="{72B1BA2C-A15B-4488-9119-E56EF5ED7E5A}"/>
    <cellStyle name="Anteckning 4 4 2 2 2 2" xfId="19369" xr:uid="{55843A4F-A36E-4897-8B89-5D1ACBCE9EC9}"/>
    <cellStyle name="Anteckning 4 4 2 2 2_121231-130331" xfId="19370" xr:uid="{D7267D3A-3EE5-423B-9173-05C4F3F7C5CB}"/>
    <cellStyle name="Anteckning 4 4 2 2 3" xfId="19371" xr:uid="{16636323-B714-4DF1-8E04-285ABD650B2B}"/>
    <cellStyle name="Anteckning 4 4 2 2 4" xfId="33047" xr:uid="{12D4BCCA-A982-433B-90D2-04C43C29D197}"/>
    <cellStyle name="Anteckning 4 4 2 2_121231-130331" xfId="19372" xr:uid="{006E3000-71C5-43C4-A731-39332D994940}"/>
    <cellStyle name="Anteckning 4 4 2 3" xfId="19373" xr:uid="{DEC1F48F-637C-433A-B6BA-2471DAEB3176}"/>
    <cellStyle name="Anteckning 4 4 2 3 2" xfId="19374" xr:uid="{C524F6AE-6472-4D7E-889A-29D1B90B0870}"/>
    <cellStyle name="Anteckning 4 4 2 3_121231-130331" xfId="19375" xr:uid="{9795030D-94FF-4B33-91EE-ED589746A938}"/>
    <cellStyle name="Anteckning 4 4 2 4" xfId="19376" xr:uid="{A963CAF3-2027-42AB-A198-534646B54898}"/>
    <cellStyle name="Anteckning 4 4 2 5" xfId="19377" xr:uid="{1B9F3C81-31B8-461B-A5C1-CDFA07C413E2}"/>
    <cellStyle name="Anteckning 4 4 2 6" xfId="33048" xr:uid="{578F415B-6DF9-4A8A-88F8-97B6BA233553}"/>
    <cellStyle name="Anteckning 4 4 2 7" xfId="35626" xr:uid="{7287BAA2-D916-460B-B923-7FFA86AD5A10}"/>
    <cellStyle name="Anteckning 4 4 2 8" xfId="39087" xr:uid="{F97538D3-D74E-4B82-AB6E-3E377344FDB4}"/>
    <cellStyle name="Anteckning 4 4 2_121231-130331" xfId="19378" xr:uid="{344ABBC4-2A92-44D0-B345-6610C55F60A5}"/>
    <cellStyle name="Anteckning 4 4 3" xfId="19379" xr:uid="{68AF1450-385F-4674-9911-F7C69C97867E}"/>
    <cellStyle name="Anteckning 4 4 3 2" xfId="19380" xr:uid="{14244D4D-FAE1-4E2C-8634-B3228E1F5290}"/>
    <cellStyle name="Anteckning 4 4 3 2 2" xfId="19381" xr:uid="{FD503E55-D82C-427F-BD4D-DAD53F3F27DC}"/>
    <cellStyle name="Anteckning 4 4 3 2 2 2" xfId="19382" xr:uid="{0343B3AB-7001-4D93-ABCD-F78B8F29506A}"/>
    <cellStyle name="Anteckning 4 4 3 2 2_121231-130331" xfId="19383" xr:uid="{3B7A09C4-FF4C-403A-90C3-316940880DFB}"/>
    <cellStyle name="Anteckning 4 4 3 2 3" xfId="19384" xr:uid="{81F708B7-34FA-49D8-90A6-FDDE403E406D}"/>
    <cellStyle name="Anteckning 4 4 3 2 4" xfId="33049" xr:uid="{B5C6219F-CC21-44A3-9D32-ACE90CE679D4}"/>
    <cellStyle name="Anteckning 4 4 3 2_121231-130331" xfId="19385" xr:uid="{90B2AA59-F8C1-4E6F-B841-26989EFE3DC7}"/>
    <cellStyle name="Anteckning 4 4 3 3" xfId="19386" xr:uid="{A24907B2-0273-4C79-BA51-77EEDD691C88}"/>
    <cellStyle name="Anteckning 4 4 3 3 2" xfId="19387" xr:uid="{9F3213DA-5A8C-4B5D-B26A-616909F6456C}"/>
    <cellStyle name="Anteckning 4 4 3 3_121231-130331" xfId="19388" xr:uid="{9F86ECD3-0C65-4BA6-8446-CC62D33AFC44}"/>
    <cellStyle name="Anteckning 4 4 3 4" xfId="19389" xr:uid="{C1633EFA-2FA3-4A97-A9B1-CF2266D028C3}"/>
    <cellStyle name="Anteckning 4 4 3 5" xfId="19390" xr:uid="{E02F9CEF-C284-41A6-8B6D-20F76518A250}"/>
    <cellStyle name="Anteckning 4 4 3 6" xfId="33050" xr:uid="{B2C979DE-EFEE-4967-9EC3-FB8C34BF4797}"/>
    <cellStyle name="Anteckning 4 4 3 7" xfId="35627" xr:uid="{D21317DB-92A5-4193-A6B2-6EF78644AE6D}"/>
    <cellStyle name="Anteckning 4 4 3 8" xfId="39086" xr:uid="{22CF362A-A077-458A-AFCD-DBCCF334C2DE}"/>
    <cellStyle name="Anteckning 4 4 3_121231-130331" xfId="19391" xr:uid="{CBDAAA11-5F4E-4A49-80CB-8FAB57B62350}"/>
    <cellStyle name="Anteckning 4 4 4" xfId="19392" xr:uid="{323BC664-1D23-41CA-AEBD-ED74EEBE722B}"/>
    <cellStyle name="Anteckning 4 4 4 2" xfId="19393" xr:uid="{91D8F437-28E8-4BB8-9A61-9014D1FBCDCB}"/>
    <cellStyle name="Anteckning 4 4 4 2 2" xfId="19394" xr:uid="{0B2FAE7C-12AC-4B32-95E2-E03CC2B3D063}"/>
    <cellStyle name="Anteckning 4 4 4 2 2 2" xfId="19395" xr:uid="{52007663-D7B7-4142-AF4D-5A16F057EAC3}"/>
    <cellStyle name="Anteckning 4 4 4 2 2_121231-130331" xfId="19396" xr:uid="{B592766D-E619-41F2-9A07-0B4A0280A06F}"/>
    <cellStyle name="Anteckning 4 4 4 2 3" xfId="19397" xr:uid="{52C063FA-921F-430D-B344-75CC7682FEF0}"/>
    <cellStyle name="Anteckning 4 4 4 2 4" xfId="33051" xr:uid="{B56A7E0D-24CC-4679-8902-12253D421865}"/>
    <cellStyle name="Anteckning 4 4 4 2_121231-130331" xfId="19398" xr:uid="{93845FD7-6B44-4056-B871-58C40CB41C97}"/>
    <cellStyle name="Anteckning 4 4 4 3" xfId="19399" xr:uid="{E0B3B631-AF17-4DD7-9604-BEF4C2B586AB}"/>
    <cellStyle name="Anteckning 4 4 4 3 2" xfId="19400" xr:uid="{3937832A-46F8-491F-8223-F6CF93958EC0}"/>
    <cellStyle name="Anteckning 4 4 4 3_121231-130331" xfId="19401" xr:uid="{B694EC96-B78B-4AC7-9F76-B3F1D7110FA2}"/>
    <cellStyle name="Anteckning 4 4 4 4" xfId="19402" xr:uid="{B84FC5EB-ABE7-45B2-8491-803A8F198DF7}"/>
    <cellStyle name="Anteckning 4 4 4 5" xfId="19403" xr:uid="{51C3BB65-68FB-4665-AC2D-460723396BC2}"/>
    <cellStyle name="Anteckning 4 4 4 6" xfId="33052" xr:uid="{0B170C68-60E0-4969-B8CB-68D8AB422670}"/>
    <cellStyle name="Anteckning 4 4 4 7" xfId="35628" xr:uid="{7556926A-9430-407F-A13F-F6C089F2E2FF}"/>
    <cellStyle name="Anteckning 4 4 4 8" xfId="39085" xr:uid="{2B94E983-FF35-4BC8-AE7F-D4F09DFA7AA1}"/>
    <cellStyle name="Anteckning 4 4 4_121231-130331" xfId="19404" xr:uid="{BAE5C755-877D-4CC9-8E02-412AEB203AF9}"/>
    <cellStyle name="Anteckning 4 4 5" xfId="19405" xr:uid="{FFA260B3-760F-45F6-A579-AB238F82D7E2}"/>
    <cellStyle name="Anteckning 4 4 5 2" xfId="19406" xr:uid="{723CA80A-8C7C-4540-BD7B-AE346AF55E80}"/>
    <cellStyle name="Anteckning 4 4 5 2 2" xfId="19407" xr:uid="{ECA1615C-71F8-4838-9CEE-B605798107CF}"/>
    <cellStyle name="Anteckning 4 4 5 2 3" xfId="33053" xr:uid="{D9D76427-B4A4-453A-95F4-CE1C51A1492B}"/>
    <cellStyle name="Anteckning 4 4 5 2_121231-130331" xfId="19408" xr:uid="{4E993D60-0033-46E3-8769-D4F0EBD3BFCA}"/>
    <cellStyle name="Anteckning 4 4 5 3" xfId="19409" xr:uid="{3ABC2514-C75B-4DCC-B669-A7F978F952BF}"/>
    <cellStyle name="Anteckning 4 4 5 3 2" xfId="19410" xr:uid="{90162416-F7F5-4EF3-B478-A260A543B6C4}"/>
    <cellStyle name="Anteckning 4 4 5 3_121231-130331" xfId="19411" xr:uid="{8FB10329-9DC6-4AE7-A936-96B19C679CE4}"/>
    <cellStyle name="Anteckning 4 4 5 4" xfId="19412" xr:uid="{D94E9E9F-CF42-461A-9AE2-4421863F4051}"/>
    <cellStyle name="Anteckning 4 4 5 5" xfId="19413" xr:uid="{9B8128CC-DE2E-4E91-BBFA-8E4E2885CC24}"/>
    <cellStyle name="Anteckning 4 4 5 6" xfId="33054" xr:uid="{899C58D0-06F6-4E36-817B-198AF68F3AC3}"/>
    <cellStyle name="Anteckning 4 4 5 7" xfId="35629" xr:uid="{2767D05B-2E63-4D4C-ABA9-1B3DB3F1EBD9}"/>
    <cellStyle name="Anteckning 4 4 5 8" xfId="39084" xr:uid="{F1CBC487-CF8A-4538-8AE7-B08636C34593}"/>
    <cellStyle name="Anteckning 4 4 5_121231-130331" xfId="19414" xr:uid="{8BCED128-284E-4949-8FC1-1C6065AEE673}"/>
    <cellStyle name="Anteckning 4 4 6" xfId="19415" xr:uid="{19BDD605-5846-45CD-8E80-DEA68759F660}"/>
    <cellStyle name="Anteckning 4 4 6 2" xfId="19416" xr:uid="{D1283E9F-5087-4640-97F5-96FABAB051E4}"/>
    <cellStyle name="Anteckning 4 4 6 2 2" xfId="19417" xr:uid="{0C942318-69C1-41C5-A7D6-9CE882172ACC}"/>
    <cellStyle name="Anteckning 4 4 6 2_121231-130331" xfId="19418" xr:uid="{FBFB4279-BC8F-4142-A733-87D5DFCCE1E5}"/>
    <cellStyle name="Anteckning 4 4 6 3" xfId="19419" xr:uid="{3A8A2907-7E10-48A2-8BE4-40162AA51A7A}"/>
    <cellStyle name="Anteckning 4 4 6 4" xfId="33055" xr:uid="{6260AEAB-6C2C-4FA8-AF96-5EF11C5F9A1F}"/>
    <cellStyle name="Anteckning 4 4 6_121231-130331" xfId="19420" xr:uid="{9635A9B2-A55E-46D3-954D-D2DCAF8D9238}"/>
    <cellStyle name="Anteckning 4 4 7" xfId="19421" xr:uid="{250DCBA4-859E-4054-8265-F9541D0B7BC4}"/>
    <cellStyle name="Anteckning 4 4 7 2" xfId="19422" xr:uid="{EB7AF4DC-7C5D-4ADB-91EB-907CB1891BC9}"/>
    <cellStyle name="Anteckning 4 4 7_121231-130331" xfId="19423" xr:uid="{DA6BD35D-A246-4EB5-A1E5-64EC8EA276A1}"/>
    <cellStyle name="Anteckning 4 4 8" xfId="19424" xr:uid="{C8286BB4-3792-41A2-AD33-AB53DD866ACC}"/>
    <cellStyle name="Anteckning 4 4 9" xfId="19425" xr:uid="{058C1336-E860-4036-A507-09FFCA1A996D}"/>
    <cellStyle name="Anteckning 4 4_121231-130331" xfId="19426" xr:uid="{112ED334-94A0-4B2B-9715-0F739B0916BE}"/>
    <cellStyle name="Anteckning 4 5" xfId="19427" xr:uid="{9CAFC464-C032-4045-BF7F-BEA3D1882C3B}"/>
    <cellStyle name="Anteckning 4 5 10" xfId="33056" xr:uid="{1A646192-8641-4712-A25F-044E88C54476}"/>
    <cellStyle name="Anteckning 4 5 11" xfId="35630" xr:uid="{5A2A8B42-4E69-45F3-B13F-C4AA575D97BA}"/>
    <cellStyle name="Anteckning 4 5 2" xfId="19428" xr:uid="{ACCA143E-88C4-45B8-85C1-70B628AB549F}"/>
    <cellStyle name="Anteckning 4 5 2 2" xfId="19429" xr:uid="{2EA490BB-9A46-4526-998B-7D9822243145}"/>
    <cellStyle name="Anteckning 4 5 2 2 2" xfId="19430" xr:uid="{89C9D406-4EE6-45D8-8B0C-9E4F5274C357}"/>
    <cellStyle name="Anteckning 4 5 2 2 2 2" xfId="19431" xr:uid="{EEE9ABF3-F2B0-456D-8220-F02C56AAE799}"/>
    <cellStyle name="Anteckning 4 5 2 2 2_121231-130331" xfId="19432" xr:uid="{E4F9B13C-9EF9-4252-BCDF-5A60901D2920}"/>
    <cellStyle name="Anteckning 4 5 2 2 3" xfId="19433" xr:uid="{889324D7-8FB3-43D5-8A0F-FB078776F11C}"/>
    <cellStyle name="Anteckning 4 5 2 2 4" xfId="33057" xr:uid="{395F3984-4514-4594-89AF-9CEE170E42E7}"/>
    <cellStyle name="Anteckning 4 5 2 2_121231-130331" xfId="19434" xr:uid="{FBE576AC-DAED-45FC-84BA-467665D95405}"/>
    <cellStyle name="Anteckning 4 5 2 3" xfId="19435" xr:uid="{2806B328-CC7C-4390-809F-B34FFA4680F5}"/>
    <cellStyle name="Anteckning 4 5 2 3 2" xfId="19436" xr:uid="{9743DA2B-F8CD-41BA-B245-FEEFAFD06B25}"/>
    <cellStyle name="Anteckning 4 5 2 3_121231-130331" xfId="19437" xr:uid="{3AE207F6-CD64-46B8-B524-4E9B56C9E6C0}"/>
    <cellStyle name="Anteckning 4 5 2 4" xfId="19438" xr:uid="{BDB2BAB8-2454-40C8-A286-80C8CCB3F091}"/>
    <cellStyle name="Anteckning 4 5 2 5" xfId="19439" xr:uid="{60B4AD3B-8C61-43EB-8274-C3B480BA90E5}"/>
    <cellStyle name="Anteckning 4 5 2 6" xfId="33058" xr:uid="{A911F59F-0E35-4112-9030-69F57C3712B8}"/>
    <cellStyle name="Anteckning 4 5 2 7" xfId="35631" xr:uid="{798899D8-E142-402B-A02E-BD36B4852202}"/>
    <cellStyle name="Anteckning 4 5 2 8" xfId="39083" xr:uid="{8C27D2AA-F83B-44B5-92A6-D441277800ED}"/>
    <cellStyle name="Anteckning 4 5 2_121231-130331" xfId="19440" xr:uid="{4E26B215-1FFD-45EE-A2E4-BD55C260E01F}"/>
    <cellStyle name="Anteckning 4 5 3" xfId="19441" xr:uid="{1FAD9362-6248-4AFD-A8D3-92FB388BE6EB}"/>
    <cellStyle name="Anteckning 4 5 3 2" xfId="19442" xr:uid="{49E0C341-0922-4CAC-B27A-F81A80AF522D}"/>
    <cellStyle name="Anteckning 4 5 3 2 2" xfId="19443" xr:uid="{4C9F2111-F336-4AA8-AF7E-5A85C660F10D}"/>
    <cellStyle name="Anteckning 4 5 3 2 2 2" xfId="19444" xr:uid="{33432E5C-07E9-4B51-A07A-D980F4AA2DEC}"/>
    <cellStyle name="Anteckning 4 5 3 2 2_121231-130331" xfId="19445" xr:uid="{2E0DCD5F-E6C8-4235-846C-6B76CB0115F2}"/>
    <cellStyle name="Anteckning 4 5 3 2 3" xfId="19446" xr:uid="{99909DD7-C0AA-40B3-99A6-817ED16BFA78}"/>
    <cellStyle name="Anteckning 4 5 3 2 4" xfId="33059" xr:uid="{8C7B7F20-AD80-4206-93B1-EB70BA44996A}"/>
    <cellStyle name="Anteckning 4 5 3 2_121231-130331" xfId="19447" xr:uid="{E1CB64FE-D817-4D1B-BBB7-88D6E1202CC7}"/>
    <cellStyle name="Anteckning 4 5 3 3" xfId="19448" xr:uid="{882BB0F3-6785-4BC4-BA0E-B7BFC19FA725}"/>
    <cellStyle name="Anteckning 4 5 3 3 2" xfId="19449" xr:uid="{FC2F0718-31AE-454A-B36C-7B2AC87DB299}"/>
    <cellStyle name="Anteckning 4 5 3 3_121231-130331" xfId="19450" xr:uid="{88546D0B-CFF6-4809-9A50-4B0388F3D177}"/>
    <cellStyle name="Anteckning 4 5 3 4" xfId="19451" xr:uid="{3A14B6B8-0052-419B-AED2-EDD511183C10}"/>
    <cellStyle name="Anteckning 4 5 3 5" xfId="19452" xr:uid="{42562D42-83F8-4D47-811D-2DA984114FD2}"/>
    <cellStyle name="Anteckning 4 5 3 6" xfId="33060" xr:uid="{51602F3B-5E53-4C48-A407-B85CE1164E40}"/>
    <cellStyle name="Anteckning 4 5 3 7" xfId="35632" xr:uid="{053ABE9D-E24B-4DC7-ADAC-678C5F7FF4C4}"/>
    <cellStyle name="Anteckning 4 5 3 8" xfId="39082" xr:uid="{CCEFB501-268E-41B8-8F06-470BF36BC2F9}"/>
    <cellStyle name="Anteckning 4 5 3_121231-130331" xfId="19453" xr:uid="{5C02AFA5-F8BE-4E47-B7CC-0D608C947302}"/>
    <cellStyle name="Anteckning 4 5 4" xfId="19454" xr:uid="{5E4C28FD-1AC6-40BB-A41F-2828D92451AA}"/>
    <cellStyle name="Anteckning 4 5 4 2" xfId="19455" xr:uid="{9865386A-559F-412E-9EB4-D78AC17991E9}"/>
    <cellStyle name="Anteckning 4 5 4 2 2" xfId="19456" xr:uid="{C0FCD959-31BA-495C-AB0A-6F89A842A4A5}"/>
    <cellStyle name="Anteckning 4 5 4 2 2 2" xfId="19457" xr:uid="{3345A38F-2EAE-4791-8F81-0EB456120FFA}"/>
    <cellStyle name="Anteckning 4 5 4 2 2_121231-130331" xfId="19458" xr:uid="{462A359A-FD8D-43F2-9825-CB4FAC576026}"/>
    <cellStyle name="Anteckning 4 5 4 2 3" xfId="19459" xr:uid="{9864DA57-C5F7-4928-A4F4-5971E5DE5BCA}"/>
    <cellStyle name="Anteckning 4 5 4 2 4" xfId="33061" xr:uid="{2907C46B-8640-45E0-9A53-6FCD44AEB26B}"/>
    <cellStyle name="Anteckning 4 5 4 2_121231-130331" xfId="19460" xr:uid="{16A75AFF-6231-434A-AEF6-35D3C30A060C}"/>
    <cellStyle name="Anteckning 4 5 4 3" xfId="19461" xr:uid="{E728817D-0DD0-414C-8D09-D78351FF6237}"/>
    <cellStyle name="Anteckning 4 5 4 3 2" xfId="19462" xr:uid="{0EFF4DF7-9CF2-4362-8387-81D599DF054D}"/>
    <cellStyle name="Anteckning 4 5 4 3_121231-130331" xfId="19463" xr:uid="{34019417-FACF-4814-BAA0-7CA209EBCDF8}"/>
    <cellStyle name="Anteckning 4 5 4 4" xfId="19464" xr:uid="{2A054314-3AE1-47B0-9AA1-7309068079E2}"/>
    <cellStyle name="Anteckning 4 5 4 5" xfId="19465" xr:uid="{8933AB3E-3B3B-4A32-A1FE-448853D92A71}"/>
    <cellStyle name="Anteckning 4 5 4 6" xfId="33062" xr:uid="{52D05D9D-58DA-45DD-9582-C5B12C8F9BD3}"/>
    <cellStyle name="Anteckning 4 5 4 7" xfId="35633" xr:uid="{E1CAB2D1-6F54-423A-BB64-31CD5038FFF4}"/>
    <cellStyle name="Anteckning 4 5 4 8" xfId="39081" xr:uid="{AE7F7CBB-5D09-43DF-AF09-927F68E5A189}"/>
    <cellStyle name="Anteckning 4 5 4_121231-130331" xfId="19466" xr:uid="{571E2852-C10C-4A0F-9C37-3B9410CEBE42}"/>
    <cellStyle name="Anteckning 4 5 5" xfId="19467" xr:uid="{9C544205-657E-444B-BF6A-F26DD3B05AAF}"/>
    <cellStyle name="Anteckning 4 5 5 2" xfId="19468" xr:uid="{3E3E6374-EB74-4F9A-98D3-6B4A764F1586}"/>
    <cellStyle name="Anteckning 4 5 5 2 2" xfId="19469" xr:uid="{0CB81DA4-A08F-47F7-9ECA-7AD611A422EE}"/>
    <cellStyle name="Anteckning 4 5 5 2 3" xfId="33063" xr:uid="{F060228E-4465-421B-A410-1BB78254305E}"/>
    <cellStyle name="Anteckning 4 5 5 2_121231-130331" xfId="19470" xr:uid="{1DAC7E9A-7AE3-4A8D-BCB4-28225039B12F}"/>
    <cellStyle name="Anteckning 4 5 5 3" xfId="19471" xr:uid="{E82502F1-914F-4AAF-80A3-3F114552E565}"/>
    <cellStyle name="Anteckning 4 5 5 3 2" xfId="19472" xr:uid="{64F005C2-472F-47E8-8E48-3C6EE0436B9C}"/>
    <cellStyle name="Anteckning 4 5 5 3_121231-130331" xfId="19473" xr:uid="{5EADE6C2-1A23-4118-8849-BEDDFB0CCE2B}"/>
    <cellStyle name="Anteckning 4 5 5 4" xfId="19474" xr:uid="{F9ED0C09-A348-41EC-950C-9B127C840CAC}"/>
    <cellStyle name="Anteckning 4 5 5 5" xfId="19475" xr:uid="{C35F96C4-7264-45FE-9EE3-0CC8D59F3187}"/>
    <cellStyle name="Anteckning 4 5 5 6" xfId="33064" xr:uid="{0AFE0CDA-3329-458C-89B5-6B597AFE675E}"/>
    <cellStyle name="Anteckning 4 5 5 7" xfId="35634" xr:uid="{3B96D1F3-125F-4DE2-8CA0-450EDA8ED8FC}"/>
    <cellStyle name="Anteckning 4 5 5 8" xfId="39080" xr:uid="{AB708A82-F8E4-41B3-9A1C-0FD68CD51AB3}"/>
    <cellStyle name="Anteckning 4 5 5_121231-130331" xfId="19476" xr:uid="{56AE754A-CC78-4EA5-8E83-745A39669DC1}"/>
    <cellStyle name="Anteckning 4 5 6" xfId="19477" xr:uid="{BA059DA3-98AE-4558-BD2D-2189046EDA29}"/>
    <cellStyle name="Anteckning 4 5 6 2" xfId="19478" xr:uid="{02256C84-A049-4115-A9FE-07AC11991CB4}"/>
    <cellStyle name="Anteckning 4 5 6 2 2" xfId="19479" xr:uid="{9B0CEC87-8140-4AD8-BE2A-E4419445062C}"/>
    <cellStyle name="Anteckning 4 5 6 2_121231-130331" xfId="19480" xr:uid="{3CACCFC4-AD4D-4504-9D4C-C07585880383}"/>
    <cellStyle name="Anteckning 4 5 6 3" xfId="19481" xr:uid="{C760C1A5-B689-477B-85FA-66CF3F6CC095}"/>
    <cellStyle name="Anteckning 4 5 6 4" xfId="33065" xr:uid="{6BCA3AE5-21DE-4F6D-8FE8-B653D4FAA1D0}"/>
    <cellStyle name="Anteckning 4 5 6_121231-130331" xfId="19482" xr:uid="{006AA84E-25B1-4D94-9C7D-4094C90B5E0B}"/>
    <cellStyle name="Anteckning 4 5 7" xfId="19483" xr:uid="{D5835BED-5E59-4829-A1A8-A77E2F0A6298}"/>
    <cellStyle name="Anteckning 4 5 7 2" xfId="19484" xr:uid="{F0168B41-8B3A-420C-8039-5F1173A6332D}"/>
    <cellStyle name="Anteckning 4 5 7_121231-130331" xfId="19485" xr:uid="{70FB5E22-174E-495E-AAD8-4D021097AC83}"/>
    <cellStyle name="Anteckning 4 5 8" xfId="19486" xr:uid="{B16E060F-3F86-431A-9C49-5DD747C578FB}"/>
    <cellStyle name="Anteckning 4 5 9" xfId="19487" xr:uid="{EF550C99-773F-4423-BEEC-CB02A0EC7D67}"/>
    <cellStyle name="Anteckning 4 5_121231-130331" xfId="19488" xr:uid="{A8AADA71-2D63-4ED0-9523-CED57ADEFCF4}"/>
    <cellStyle name="Anteckning 4 6" xfId="19489" xr:uid="{35A7C707-631A-4CD4-BF51-A0860B911469}"/>
    <cellStyle name="Anteckning 4 6 2" xfId="19490" xr:uid="{F1AAC1B4-44FF-441D-A1D0-6D6AA195D0FC}"/>
    <cellStyle name="Anteckning 4 6 2 2" xfId="19491" xr:uid="{992FAD16-BFD6-442D-8F9E-1AB1779FCEBD}"/>
    <cellStyle name="Anteckning 4 6 2 2 2" xfId="19492" xr:uid="{BF4230C4-FB4A-4A7E-9379-BD7DC0218C62}"/>
    <cellStyle name="Anteckning 4 6 2 2_121231-130331" xfId="19493" xr:uid="{E8E28FE6-3A73-4984-9970-39BEE0A1346D}"/>
    <cellStyle name="Anteckning 4 6 2 3" xfId="19494" xr:uid="{1C9034BF-A087-423F-A6C2-203FB469D5F8}"/>
    <cellStyle name="Anteckning 4 6 2 4" xfId="33066" xr:uid="{D2BF1657-271C-4B41-9DF5-A86B5799EEC3}"/>
    <cellStyle name="Anteckning 4 6 2_121231-130331" xfId="19495" xr:uid="{8ECDAB64-9FA2-45B6-B383-852D40FEEF91}"/>
    <cellStyle name="Anteckning 4 6 3" xfId="19496" xr:uid="{BDB4C118-E055-4686-821C-05EE32975E62}"/>
    <cellStyle name="Anteckning 4 6 3 2" xfId="19497" xr:uid="{A22C84BC-C2B8-4CDC-AEFA-B730EB1CE72C}"/>
    <cellStyle name="Anteckning 4 6 3_121231-130331" xfId="19498" xr:uid="{CCB90D8A-8ECD-41B1-AFE4-B32539691DA1}"/>
    <cellStyle name="Anteckning 4 6 4" xfId="19499" xr:uid="{1EA7253E-406F-4B4B-9A8B-1A6DA78BD910}"/>
    <cellStyle name="Anteckning 4 6 5" xfId="19500" xr:uid="{16C307E9-832F-447A-8768-98C93B5D40C2}"/>
    <cellStyle name="Anteckning 4 6 6" xfId="33067" xr:uid="{1589FBF6-607E-4651-8FC7-AF10DC2468CE}"/>
    <cellStyle name="Anteckning 4 6 7" xfId="35635" xr:uid="{3ED1FF6A-FAB2-4A83-AA6E-E25A495A8AFC}"/>
    <cellStyle name="Anteckning 4 6 8" xfId="39079" xr:uid="{7B010C53-2A40-46B8-9779-D4CB1D7264EF}"/>
    <cellStyle name="Anteckning 4 6_121231-130331" xfId="19501" xr:uid="{DFB4329B-0BFA-49A1-92AE-DE13B113A5D1}"/>
    <cellStyle name="Anteckning 4 7" xfId="19502" xr:uid="{049F5D36-A8C4-402E-B826-86FDF25E3647}"/>
    <cellStyle name="Anteckning 4 7 2" xfId="19503" xr:uid="{5B4FDFD1-7758-4774-B364-73115FD18DA8}"/>
    <cellStyle name="Anteckning 4 7 2 2" xfId="19504" xr:uid="{B615F481-A5D2-4ABC-925D-E300064A4EB3}"/>
    <cellStyle name="Anteckning 4 7 2 2 2" xfId="19505" xr:uid="{39686FC6-6AA0-4732-8733-83FAEB2FFD3E}"/>
    <cellStyle name="Anteckning 4 7 2 2_121231-130331" xfId="19506" xr:uid="{E0A23725-8000-401E-9CEC-E00D7BB0AEA7}"/>
    <cellStyle name="Anteckning 4 7 2 3" xfId="19507" xr:uid="{E1056FB3-C078-4AC2-9FE8-8ED63A0E4DD7}"/>
    <cellStyle name="Anteckning 4 7 2 4" xfId="33068" xr:uid="{63561044-B3FE-4D2E-A9EF-956957D2CA34}"/>
    <cellStyle name="Anteckning 4 7 2_121231-130331" xfId="19508" xr:uid="{34B035A0-96A9-4EAD-98BA-A5A980F5404A}"/>
    <cellStyle name="Anteckning 4 7 3" xfId="19509" xr:uid="{2171BCA4-E45F-42D5-8E79-A49EBF8AD826}"/>
    <cellStyle name="Anteckning 4 7 3 2" xfId="19510" xr:uid="{EC56809F-2CB5-4207-A16E-E2902D1C6BAE}"/>
    <cellStyle name="Anteckning 4 7 3_121231-130331" xfId="19511" xr:uid="{32546E15-BE98-424C-91EA-177A3B5B4EF4}"/>
    <cellStyle name="Anteckning 4 7 4" xfId="19512" xr:uid="{FA0DAD2D-C14B-4053-B187-293F41C6F706}"/>
    <cellStyle name="Anteckning 4 7 5" xfId="19513" xr:uid="{9891ABBF-97DB-4CF8-8664-E1BCA0332045}"/>
    <cellStyle name="Anteckning 4 7 6" xfId="33069" xr:uid="{68516C32-156A-450A-A7F5-175EF667B44C}"/>
    <cellStyle name="Anteckning 4 7 7" xfId="35636" xr:uid="{82E03317-8506-4141-B46E-8EBA86D3F061}"/>
    <cellStyle name="Anteckning 4 7 8" xfId="39078" xr:uid="{48A9C6D4-EA63-4BDE-89DA-4F53245E0861}"/>
    <cellStyle name="Anteckning 4 7_121231-130331" xfId="19514" xr:uid="{A4499BED-B532-453B-881D-B8DFF3DC4D1E}"/>
    <cellStyle name="Anteckning 4 8" xfId="19515" xr:uid="{2980423C-C56D-4E3D-AB4F-353EF3F6F967}"/>
    <cellStyle name="Anteckning 4 8 2" xfId="19516" xr:uid="{B17BED35-2569-4FD3-885F-5C9539E6F5A0}"/>
    <cellStyle name="Anteckning 4 8 2 2" xfId="19517" xr:uid="{E222E59E-B08E-482F-BF6F-ABA9A395188A}"/>
    <cellStyle name="Anteckning 4 8 2 2 2" xfId="19518" xr:uid="{38BC77A0-D1FB-4A51-B791-307708848F48}"/>
    <cellStyle name="Anteckning 4 8 2 2_121231-130331" xfId="19519" xr:uid="{12A68C27-E880-4F92-A769-16C4006BDA97}"/>
    <cellStyle name="Anteckning 4 8 2 3" xfId="19520" xr:uid="{A300A8A7-63E6-415E-80A7-74133EFF5672}"/>
    <cellStyle name="Anteckning 4 8 2 4" xfId="33070" xr:uid="{FEEFEC70-22AD-4278-9445-9D2BD1ADDFB2}"/>
    <cellStyle name="Anteckning 4 8 2_121231-130331" xfId="19521" xr:uid="{A054E91E-F6CF-4A5F-9F10-4A756DD06835}"/>
    <cellStyle name="Anteckning 4 8 3" xfId="19522" xr:uid="{FA1C6AE0-14F1-443C-A233-DEF5FC306BB9}"/>
    <cellStyle name="Anteckning 4 8 3 2" xfId="19523" xr:uid="{1A00400C-A5DB-4228-8EE3-D1AAD67A5701}"/>
    <cellStyle name="Anteckning 4 8 3_121231-130331" xfId="19524" xr:uid="{042AD91D-D69F-431D-8B80-81F4E51769FA}"/>
    <cellStyle name="Anteckning 4 8 4" xfId="19525" xr:uid="{7D3DE62B-7844-4B3B-8D06-EEBBDF57B2E0}"/>
    <cellStyle name="Anteckning 4 8 5" xfId="19526" xr:uid="{7AE48118-E2EF-4478-BD0A-831D66A52309}"/>
    <cellStyle name="Anteckning 4 8 6" xfId="33071" xr:uid="{A72DCAAD-2FD0-4CF0-9DBF-0FB472465E44}"/>
    <cellStyle name="Anteckning 4 8 7" xfId="35637" xr:uid="{8E12C1AA-7CB6-4380-AFDE-198EA1253843}"/>
    <cellStyle name="Anteckning 4 8 8" xfId="39077" xr:uid="{E2CD78DA-5677-4F91-B2E5-446E2B220CDE}"/>
    <cellStyle name="Anteckning 4 8_121231-130331" xfId="19527" xr:uid="{BD3DCD2B-0498-4958-A888-AD88090F4C22}"/>
    <cellStyle name="Anteckning 4 9" xfId="19528" xr:uid="{F5254747-2A46-4034-80E6-B30221DF0CA8}"/>
    <cellStyle name="Anteckning 4 9 2" xfId="19529" xr:uid="{219F5C39-370F-4123-913D-172F2ED80C83}"/>
    <cellStyle name="Anteckning 4 9 2 2" xfId="19530" xr:uid="{BE013F58-9477-4D16-B205-ECB44CA1C167}"/>
    <cellStyle name="Anteckning 4 9 2 3" xfId="33072" xr:uid="{F7F350A9-7C10-4729-BD8D-EB4CB14ABB6E}"/>
    <cellStyle name="Anteckning 4 9 2_121231-130331" xfId="19531" xr:uid="{1A7DA146-B661-46DC-B91F-D44C61064ABB}"/>
    <cellStyle name="Anteckning 4 9 3" xfId="19532" xr:uid="{3A6943FD-A2FB-4298-AFD6-81C12CB5F973}"/>
    <cellStyle name="Anteckning 4 9 3 2" xfId="19533" xr:uid="{54DFFFB0-34D1-45C3-B963-A43DF773A507}"/>
    <cellStyle name="Anteckning 4 9 3_121231-130331" xfId="19534" xr:uid="{3CDC122D-D2B5-4A06-B3FA-3D609BA6A3FD}"/>
    <cellStyle name="Anteckning 4 9 4" xfId="19535" xr:uid="{B837F497-0B54-4818-9B5F-AC200584943E}"/>
    <cellStyle name="Anteckning 4 9 5" xfId="19536" xr:uid="{F491238F-59CE-4CE9-A3D7-2E4FBC6E2536}"/>
    <cellStyle name="Anteckning 4 9 6" xfId="33073" xr:uid="{8E548B97-B4E3-49BB-8B29-F7B13FAB11A4}"/>
    <cellStyle name="Anteckning 4 9 7" xfId="35638" xr:uid="{4E444A6B-EA4E-48AD-8876-E3F3CC64FD99}"/>
    <cellStyle name="Anteckning 4 9 8" xfId="39076" xr:uid="{E8870AAA-7919-4558-BA16-B77658EFBBE3}"/>
    <cellStyle name="Anteckning 4 9_121231-130331" xfId="19537" xr:uid="{C22A86D7-2134-4E85-99C8-E13425407223}"/>
    <cellStyle name="Anteckning 4_121231-130331" xfId="19538" xr:uid="{0A5B86E7-0ED6-4A4C-9643-BD6C3FF1198F}"/>
    <cellStyle name="Anteckning 40" xfId="19539" xr:uid="{C6B85D00-230D-4AC2-A7CA-8C27932EB840}"/>
    <cellStyle name="Anteckning 40 10" xfId="19540" xr:uid="{0DE87160-F470-498D-831B-C8489DC7E2E3}"/>
    <cellStyle name="Anteckning 40 11" xfId="33074" xr:uid="{8BD975F5-BA5C-4349-BD67-A42DC1BCAC04}"/>
    <cellStyle name="Anteckning 40 12" xfId="35639" xr:uid="{EEC0C6D9-C48D-4663-B8F3-6E5620E3BB2D}"/>
    <cellStyle name="Anteckning 40 2" xfId="19541" xr:uid="{87BB0788-459D-4B5D-B9A7-E68116B6030E}"/>
    <cellStyle name="Anteckning 40 2 2" xfId="19542" xr:uid="{0097D0C9-354A-43CC-89BF-1E77E9D9E5A5}"/>
    <cellStyle name="Anteckning 40 2 2 2" xfId="19543" xr:uid="{57C3DC48-067F-46E2-8A42-3793E9BEF158}"/>
    <cellStyle name="Anteckning 40 2 2 2 2" xfId="19544" xr:uid="{4E6EF1F5-AB59-471F-AFE7-1B9467D6F7BC}"/>
    <cellStyle name="Anteckning 40 2 2 2 3" xfId="33075" xr:uid="{A5E80C77-9A36-4973-8316-EFBB9945192B}"/>
    <cellStyle name="Anteckning 40 2 2 2_121231-130331" xfId="19545" xr:uid="{5A1F5845-FA4C-4A0E-B768-FCBD373B7E2C}"/>
    <cellStyle name="Anteckning 40 2 2 3" xfId="19546" xr:uid="{91232E42-F7DF-4BA4-BA58-8C9A47DEFE2B}"/>
    <cellStyle name="Anteckning 40 2 2 3 2" xfId="19547" xr:uid="{39312AA9-05A4-4ACD-8864-5511A22286AA}"/>
    <cellStyle name="Anteckning 40 2 2 3_121231-130331" xfId="19548" xr:uid="{9025C64B-C90F-4CA8-9507-BFA9D3446553}"/>
    <cellStyle name="Anteckning 40 2 2 4" xfId="19549" xr:uid="{967B2CE9-6EDA-4516-BB6A-3BF1A0DF3E1A}"/>
    <cellStyle name="Anteckning 40 2 2 5" xfId="19550" xr:uid="{FF1ABCF1-2306-47AD-A4AC-77915EE74D4E}"/>
    <cellStyle name="Anteckning 40 2 2 6" xfId="33076" xr:uid="{15BC87DB-1697-4E3B-9C8A-14548419DA6B}"/>
    <cellStyle name="Anteckning 40 2 2 7" xfId="35641" xr:uid="{BCC011C5-1950-4CBC-A824-68351F49FF3C}"/>
    <cellStyle name="Anteckning 40 2 2 8" xfId="39074" xr:uid="{AEC01F5E-63EB-42D3-B2AC-3C1D33282512}"/>
    <cellStyle name="Anteckning 40 2 2_121231-130331" xfId="19551" xr:uid="{A62ED9A2-3F3A-4451-99D4-A37A25832D55}"/>
    <cellStyle name="Anteckning 40 2 3" xfId="19552" xr:uid="{659507DA-94E2-419E-8992-082071D2B47B}"/>
    <cellStyle name="Anteckning 40 2 3 2" xfId="19553" xr:uid="{0DAE0668-3E4D-4016-A6EE-B36C080BFE2F}"/>
    <cellStyle name="Anteckning 40 2 3 2 2" xfId="19554" xr:uid="{BEB7C84D-6109-46A2-9D43-F8472EE88E16}"/>
    <cellStyle name="Anteckning 40 2 3 2_121231-130331" xfId="19555" xr:uid="{8F52550A-712F-4DF9-AF6F-CBD5676B8D19}"/>
    <cellStyle name="Anteckning 40 2 3 3" xfId="19556" xr:uid="{F3835C98-9D14-4A4D-89F3-C7898A8AB2C7}"/>
    <cellStyle name="Anteckning 40 2 3 4" xfId="33077" xr:uid="{C1C2AC85-A999-4E94-86A0-47985789B5A5}"/>
    <cellStyle name="Anteckning 40 2 3_121231-130331" xfId="19557" xr:uid="{1B697725-85EE-4763-A582-142E812A0D01}"/>
    <cellStyle name="Anteckning 40 2 4" xfId="19558" xr:uid="{650C99DF-1F2F-4216-9815-98E021B10D1D}"/>
    <cellStyle name="Anteckning 40 2 4 2" xfId="19559" xr:uid="{4BDCD7FE-FDAE-4E3D-BCCF-0575251F4880}"/>
    <cellStyle name="Anteckning 40 2 4_121231-130331" xfId="19560" xr:uid="{7DC3E876-4758-4DCE-BC0B-612228BFA163}"/>
    <cellStyle name="Anteckning 40 2 5" xfId="19561" xr:uid="{F10447F7-6CE4-4AB3-B244-41CB1AF77FF5}"/>
    <cellStyle name="Anteckning 40 2 6" xfId="19562" xr:uid="{B7A8F2A0-086B-4CD1-9B93-DCBA97117BDE}"/>
    <cellStyle name="Anteckning 40 2 7" xfId="33078" xr:uid="{D34CAA5E-F238-4F08-9ECC-61073BD7ED3E}"/>
    <cellStyle name="Anteckning 40 2 8" xfId="35640" xr:uid="{1D2BC1C9-77F6-46F6-AFFA-FA5074A94334}"/>
    <cellStyle name="Anteckning 40 2 9" xfId="39075" xr:uid="{A7AC8CF0-2B20-40AC-B4DF-E4AC91C966EA}"/>
    <cellStyle name="Anteckning 40 2_121231-130331" xfId="19563" xr:uid="{9754724C-D207-48AE-9ADF-47FC4E95CED6}"/>
    <cellStyle name="Anteckning 40 3" xfId="19564" xr:uid="{85E23BEA-1D5B-4925-A073-B60361AD8FC8}"/>
    <cellStyle name="Anteckning 40 3 2" xfId="19565" xr:uid="{CEB91D2A-7ED4-4FD6-A7C2-5E08254B1FE3}"/>
    <cellStyle name="Anteckning 40 3 2 2" xfId="19566" xr:uid="{B83C4104-6785-4EB4-96B4-3268B4986EBB}"/>
    <cellStyle name="Anteckning 40 3 2 2 2" xfId="19567" xr:uid="{EF507A35-B667-4130-B6A4-4C3F53742A9C}"/>
    <cellStyle name="Anteckning 40 3 2 2_121231-130331" xfId="19568" xr:uid="{F0577597-AF9A-43FE-B427-B01CDAF4ED2E}"/>
    <cellStyle name="Anteckning 40 3 2 3" xfId="19569" xr:uid="{B9A56A5A-D51D-4905-B211-C8A7455F54FB}"/>
    <cellStyle name="Anteckning 40 3 2 4" xfId="33079" xr:uid="{AED4EAE0-180A-4B1D-AE87-7FCDB6EB8C53}"/>
    <cellStyle name="Anteckning 40 3 2_121231-130331" xfId="19570" xr:uid="{FC265032-FA4D-4246-87B2-5CAAA8C3DE54}"/>
    <cellStyle name="Anteckning 40 3 3" xfId="19571" xr:uid="{B5D9365F-B428-474D-90CA-AC6E29D6456B}"/>
    <cellStyle name="Anteckning 40 3 3 2" xfId="19572" xr:uid="{49B41662-10F4-4C30-B476-B8FCD01C7325}"/>
    <cellStyle name="Anteckning 40 3 3_121231-130331" xfId="19573" xr:uid="{D697182A-2BDE-476A-A81D-46380238FF52}"/>
    <cellStyle name="Anteckning 40 3 4" xfId="19574" xr:uid="{4E521691-0D9C-467F-8AF1-CED7D2315FC6}"/>
    <cellStyle name="Anteckning 40 3 5" xfId="19575" xr:uid="{75C0E824-E62B-442F-8AAA-40F9228435F7}"/>
    <cellStyle name="Anteckning 40 3 6" xfId="33080" xr:uid="{1A1B8659-5947-4CA8-A325-A933F7F5B512}"/>
    <cellStyle name="Anteckning 40 3 7" xfId="35642" xr:uid="{308842ED-9CCB-4A9F-8162-C82D0EE23F71}"/>
    <cellStyle name="Anteckning 40 3 8" xfId="39073" xr:uid="{0B6C43DE-6400-4E34-988B-52D87CFE6A52}"/>
    <cellStyle name="Anteckning 40 3_121231-130331" xfId="19576" xr:uid="{3B143D78-468D-4CF0-B775-664D54A02F09}"/>
    <cellStyle name="Anteckning 40 4" xfId="19577" xr:uid="{FFFD68F6-EB86-4072-B84E-416FEEF8EDDE}"/>
    <cellStyle name="Anteckning 40 4 2" xfId="19578" xr:uid="{FDFFDE98-190E-4FED-9404-0CA6F90D1616}"/>
    <cellStyle name="Anteckning 40 4 2 2" xfId="19579" xr:uid="{E8883169-DF1D-42B5-8FE3-9FE82F75067C}"/>
    <cellStyle name="Anteckning 40 4 2 2 2" xfId="19580" xr:uid="{38FEE460-FC3F-42DC-ABA4-019A2F0170E2}"/>
    <cellStyle name="Anteckning 40 4 2 2_121231-130331" xfId="19581" xr:uid="{29BCF2C3-DD22-4FB7-AD9E-BAE18B40E943}"/>
    <cellStyle name="Anteckning 40 4 2 3" xfId="19582" xr:uid="{B243D7C7-5528-481F-9D55-F29512268F87}"/>
    <cellStyle name="Anteckning 40 4 2 4" xfId="33081" xr:uid="{9F8CBDA2-C723-4ED7-8A10-0703C9999A87}"/>
    <cellStyle name="Anteckning 40 4 2_121231-130331" xfId="19583" xr:uid="{F6969795-CBCF-4B31-8CF8-F96A3A573879}"/>
    <cellStyle name="Anteckning 40 4 3" xfId="19584" xr:uid="{DFAD4391-9BD0-4549-BA23-80CAA2D160E0}"/>
    <cellStyle name="Anteckning 40 4 3 2" xfId="19585" xr:uid="{CBA45B27-2160-4F25-9AC9-89CADF9E7622}"/>
    <cellStyle name="Anteckning 40 4 3_121231-130331" xfId="19586" xr:uid="{AF6DBECC-5C51-4652-BE87-1F9BD1825FC8}"/>
    <cellStyle name="Anteckning 40 4 4" xfId="19587" xr:uid="{DC20D2B1-6E17-4514-A633-A544662512AC}"/>
    <cellStyle name="Anteckning 40 4 5" xfId="19588" xr:uid="{B09107C4-D1AD-4A96-B079-91794E6F1B84}"/>
    <cellStyle name="Anteckning 40 4 6" xfId="33082" xr:uid="{3181107F-B78C-468B-BBB0-65F8EB8F166B}"/>
    <cellStyle name="Anteckning 40 4 7" xfId="35643" xr:uid="{3593CDBB-8B9A-4A50-B794-54A98397DF3D}"/>
    <cellStyle name="Anteckning 40 4 8" xfId="39072" xr:uid="{C5BA8B5B-90B3-40FA-AF42-44C52FBDCB45}"/>
    <cellStyle name="Anteckning 40 4_121231-130331" xfId="19589" xr:uid="{AF1A5B91-7DF9-4E90-B23F-A0E91D3FADBC}"/>
    <cellStyle name="Anteckning 40 5" xfId="19590" xr:uid="{F0DE24A0-13D2-47FC-A9CB-08C1BC3C3B1A}"/>
    <cellStyle name="Anteckning 40 5 2" xfId="19591" xr:uid="{C2ECBC77-0B0B-43F3-84B5-6800B44FDB40}"/>
    <cellStyle name="Anteckning 40 5 2 2" xfId="19592" xr:uid="{BDE7BC95-999D-4381-BE56-0F3622DCDC61}"/>
    <cellStyle name="Anteckning 40 5 2 2 2" xfId="19593" xr:uid="{CF8920FA-2F20-4315-A8A9-FC53FC571AB8}"/>
    <cellStyle name="Anteckning 40 5 2 2_121231-130331" xfId="19594" xr:uid="{2FF5F701-7C82-4C8C-971A-54BBCC80DD3D}"/>
    <cellStyle name="Anteckning 40 5 2 3" xfId="19595" xr:uid="{A0B3DC93-1E39-4C5D-8F4B-7E400B14A311}"/>
    <cellStyle name="Anteckning 40 5 2 4" xfId="33083" xr:uid="{8AE8516F-C256-4D86-A9F5-F001EE159CFC}"/>
    <cellStyle name="Anteckning 40 5 2_121231-130331" xfId="19596" xr:uid="{2021A7D4-FD43-4629-B121-08B703FB2F7E}"/>
    <cellStyle name="Anteckning 40 5 3" xfId="19597" xr:uid="{4B35AC48-5DCF-47AB-89B8-5F9860492676}"/>
    <cellStyle name="Anteckning 40 5 3 2" xfId="19598" xr:uid="{79E15FAD-8865-4810-B655-FBC6F26D4834}"/>
    <cellStyle name="Anteckning 40 5 3_121231-130331" xfId="19599" xr:uid="{7FE614E5-9650-4925-BE9C-5CB758AAAFDC}"/>
    <cellStyle name="Anteckning 40 5 4" xfId="19600" xr:uid="{0C0065B8-A4CE-47E5-A7BB-8D9B2CFA76F1}"/>
    <cellStyle name="Anteckning 40 5 5" xfId="19601" xr:uid="{045C2208-A5C2-4423-A271-966EC2BEDB8A}"/>
    <cellStyle name="Anteckning 40 5 6" xfId="33084" xr:uid="{8708558C-B685-4390-AF3A-FB571D062AE0}"/>
    <cellStyle name="Anteckning 40 5 7" xfId="35644" xr:uid="{BD0AD96E-131E-4529-9109-79A443E19BB4}"/>
    <cellStyle name="Anteckning 40 5 8" xfId="39071" xr:uid="{73367878-C42C-4898-B791-B50C4447FC11}"/>
    <cellStyle name="Anteckning 40 5_121231-130331" xfId="19602" xr:uid="{88A1F159-5BAB-4649-B0A7-84B02DD48F54}"/>
    <cellStyle name="Anteckning 40 6" xfId="19603" xr:uid="{CA9B988E-0F1C-493E-9DEA-625FEB3EEABA}"/>
    <cellStyle name="Anteckning 40 6 2" xfId="19604" xr:uid="{F87CECAA-5724-47F9-A17E-D23C7E516B8F}"/>
    <cellStyle name="Anteckning 40 6 2 2" xfId="19605" xr:uid="{89892500-E25E-4C31-B5E8-53BC71980808}"/>
    <cellStyle name="Anteckning 40 6 2 3" xfId="33085" xr:uid="{5A437529-A1B0-4986-9E20-CD70E816F77A}"/>
    <cellStyle name="Anteckning 40 6 2_121231-130331" xfId="19606" xr:uid="{C4FC7C0A-05EF-4BC7-A5A1-22F34FC3BF51}"/>
    <cellStyle name="Anteckning 40 6 3" xfId="19607" xr:uid="{8E07B24B-CFAF-49E3-AC45-3F099D70AAFD}"/>
    <cellStyle name="Anteckning 40 6 3 2" xfId="19608" xr:uid="{8B82EC8D-DC80-4952-9B91-74F8DDA4ED36}"/>
    <cellStyle name="Anteckning 40 6 3_121231-130331" xfId="19609" xr:uid="{243F15FD-F50E-4930-95C5-F2D020E33B29}"/>
    <cellStyle name="Anteckning 40 6 4" xfId="19610" xr:uid="{C6B8643B-3B69-4D80-884A-192D91454DB7}"/>
    <cellStyle name="Anteckning 40 6 5" xfId="19611" xr:uid="{A40DDAFE-553D-4400-9D61-47C792A71136}"/>
    <cellStyle name="Anteckning 40 6 6" xfId="33086" xr:uid="{D787331F-CF01-435A-AB10-6729995F2F99}"/>
    <cellStyle name="Anteckning 40 6 7" xfId="35645" xr:uid="{697C7320-20C8-4D78-8FBE-952124457EEB}"/>
    <cellStyle name="Anteckning 40 6 8" xfId="39070" xr:uid="{AD30F992-9BF2-4923-B4EE-9F7FDA6C731E}"/>
    <cellStyle name="Anteckning 40 6_121231-130331" xfId="19612" xr:uid="{BCA8FE30-4BF4-4FDA-A40B-6A958BD3601F}"/>
    <cellStyle name="Anteckning 40 7" xfId="19613" xr:uid="{4239E5A2-FEEF-4FB9-A603-8273A06AC7A6}"/>
    <cellStyle name="Anteckning 40 7 2" xfId="19614" xr:uid="{41176896-13DB-449C-BB23-02BBB24AA1A1}"/>
    <cellStyle name="Anteckning 40 7 2 2" xfId="19615" xr:uid="{886B81F5-DF6B-42D2-A3C0-727E787B154D}"/>
    <cellStyle name="Anteckning 40 7 2_121231-130331" xfId="19616" xr:uid="{05224333-19E3-4692-98F6-E6E5E70605A7}"/>
    <cellStyle name="Anteckning 40 7 3" xfId="19617" xr:uid="{AE6FF7FB-D901-44D6-A253-02AEB95C6E8D}"/>
    <cellStyle name="Anteckning 40 7 4" xfId="33087" xr:uid="{926187BC-9A04-45B4-8E8F-4C218E8DEC10}"/>
    <cellStyle name="Anteckning 40 7_121231-130331" xfId="19618" xr:uid="{1182CA7A-9548-4466-B9E6-8A5618D24B45}"/>
    <cellStyle name="Anteckning 40 8" xfId="19619" xr:uid="{C0A944F3-A3EE-4F11-BB79-22082DA8A9F1}"/>
    <cellStyle name="Anteckning 40 8 2" xfId="19620" xr:uid="{051F948E-E974-4298-9F73-C36704713B27}"/>
    <cellStyle name="Anteckning 40 8_121231-130331" xfId="19621" xr:uid="{0B535244-EB67-4EB9-ABC0-27A7322A603E}"/>
    <cellStyle name="Anteckning 40 9" xfId="19622" xr:uid="{AFB8026E-0939-4F06-A54F-DC65E8B19678}"/>
    <cellStyle name="Anteckning 40_121231-130331" xfId="19623" xr:uid="{237D0C24-6FB5-4913-90AC-F5DE4FA37D17}"/>
    <cellStyle name="Anteckning 41" xfId="19624" xr:uid="{9849EDF0-596B-4FF6-8129-B1362BAB37FF}"/>
    <cellStyle name="Anteckning 41 10" xfId="19625" xr:uid="{FD21B3A0-74FF-4B81-B522-F779A44439B6}"/>
    <cellStyle name="Anteckning 41 11" xfId="33088" xr:uid="{9DD83E4C-2C17-42D1-A46E-2D06D79B21D6}"/>
    <cellStyle name="Anteckning 41 12" xfId="35646" xr:uid="{A715196E-4ED9-4080-B785-54A712266F1E}"/>
    <cellStyle name="Anteckning 41 2" xfId="19626" xr:uid="{6D2A2579-B5C8-464B-97A0-5A1756EC3B73}"/>
    <cellStyle name="Anteckning 41 2 2" xfId="19627" xr:uid="{94918BB4-C7A0-4D0A-A484-9476CA6CC919}"/>
    <cellStyle name="Anteckning 41 2 2 2" xfId="19628" xr:uid="{64599CCB-10C9-4626-A3FF-8CF13E1AB886}"/>
    <cellStyle name="Anteckning 41 2 2 2 2" xfId="19629" xr:uid="{349177F8-8A28-4C79-8865-75B9513FC10F}"/>
    <cellStyle name="Anteckning 41 2 2 2 3" xfId="33089" xr:uid="{0EAD68CE-82B8-4236-9DEA-FF462335ED5B}"/>
    <cellStyle name="Anteckning 41 2 2 2_121231-130331" xfId="19630" xr:uid="{1D43F3DE-59AB-4D13-84A9-192EE6C0AAD2}"/>
    <cellStyle name="Anteckning 41 2 2 3" xfId="19631" xr:uid="{DACD75C8-2C88-4E29-A9E6-3D0DFB40067C}"/>
    <cellStyle name="Anteckning 41 2 2 3 2" xfId="19632" xr:uid="{8A4BFC86-9C9B-4BA2-B9C4-197AAF25C242}"/>
    <cellStyle name="Anteckning 41 2 2 3_121231-130331" xfId="19633" xr:uid="{28FFDEEA-B32A-42DE-8323-C1870E4CAF34}"/>
    <cellStyle name="Anteckning 41 2 2 4" xfId="19634" xr:uid="{17D3BF5C-2BE8-41E1-BACF-48BBDF0952A1}"/>
    <cellStyle name="Anteckning 41 2 2 5" xfId="19635" xr:uid="{FEC1B0EE-9644-4684-87FE-37501003E9AE}"/>
    <cellStyle name="Anteckning 41 2 2 6" xfId="33090" xr:uid="{BCD60A60-CC8F-4E27-A63A-B7442D8887EE}"/>
    <cellStyle name="Anteckning 41 2 2 7" xfId="35648" xr:uid="{972382A0-3458-4006-BCF5-30F9C6FEED57}"/>
    <cellStyle name="Anteckning 41 2 2 8" xfId="39068" xr:uid="{BAB8FECA-46B2-4C35-BA4B-CA994EA1A44C}"/>
    <cellStyle name="Anteckning 41 2 2_121231-130331" xfId="19636" xr:uid="{1E2C5EA9-A38C-47DF-830D-4D8D7ED48A53}"/>
    <cellStyle name="Anteckning 41 2 3" xfId="19637" xr:uid="{CE1BC39A-4349-46B3-BF2B-88B5F0116FFE}"/>
    <cellStyle name="Anteckning 41 2 3 2" xfId="19638" xr:uid="{B0C47570-4D7A-4554-A060-28F692C5BCA6}"/>
    <cellStyle name="Anteckning 41 2 3 2 2" xfId="19639" xr:uid="{3F992FE0-75C1-43D7-B146-F443DB4B4442}"/>
    <cellStyle name="Anteckning 41 2 3 2_121231-130331" xfId="19640" xr:uid="{880F51F4-26EA-4195-98D1-A394EAA8F0F4}"/>
    <cellStyle name="Anteckning 41 2 3 3" xfId="19641" xr:uid="{74E46B58-E520-4759-9827-620C939E6E66}"/>
    <cellStyle name="Anteckning 41 2 3 4" xfId="33091" xr:uid="{48D2946D-5A2A-47C5-BACD-7F68B87E7A3E}"/>
    <cellStyle name="Anteckning 41 2 3_121231-130331" xfId="19642" xr:uid="{7A40D713-E5E2-4261-8459-57503E672293}"/>
    <cellStyle name="Anteckning 41 2 4" xfId="19643" xr:uid="{1F9454A9-7CFC-4C5D-B905-FAD235E06B7A}"/>
    <cellStyle name="Anteckning 41 2 4 2" xfId="19644" xr:uid="{B3C7126B-DD88-4DF8-8B36-6B862D8586C8}"/>
    <cellStyle name="Anteckning 41 2 4_121231-130331" xfId="19645" xr:uid="{3E6D2EB8-B58C-4BBE-BBFA-819A75167FDA}"/>
    <cellStyle name="Anteckning 41 2 5" xfId="19646" xr:uid="{F3211B22-DBFE-4E3C-A70C-4B4D4B01C3DF}"/>
    <cellStyle name="Anteckning 41 2 6" xfId="19647" xr:uid="{0273904C-F4A5-415F-96E8-51D06636AE84}"/>
    <cellStyle name="Anteckning 41 2 7" xfId="33092" xr:uid="{62E57A50-20F7-43C3-8378-7971C9013F8D}"/>
    <cellStyle name="Anteckning 41 2 8" xfId="35647" xr:uid="{B0D5B3B0-9DE8-401B-965E-CACDB749611C}"/>
    <cellStyle name="Anteckning 41 2 9" xfId="39069" xr:uid="{191E9CD6-4EF5-4DC5-823B-6F6EAA6E0983}"/>
    <cellStyle name="Anteckning 41 2_121231-130331" xfId="19648" xr:uid="{DBB69449-C5BC-41C9-A9B6-8C3D5D005CD9}"/>
    <cellStyle name="Anteckning 41 3" xfId="19649" xr:uid="{015D8EBC-5A90-47B5-80EB-353EFC187B2B}"/>
    <cellStyle name="Anteckning 41 3 2" xfId="19650" xr:uid="{89B006D6-C208-4051-A874-9E2C9D83608B}"/>
    <cellStyle name="Anteckning 41 3 2 2" xfId="19651" xr:uid="{BBE3C649-83CB-4E88-9710-520F542A23DC}"/>
    <cellStyle name="Anteckning 41 3 2 2 2" xfId="19652" xr:uid="{515F0D55-B79B-421A-975A-83736CCC6F55}"/>
    <cellStyle name="Anteckning 41 3 2 2_121231-130331" xfId="19653" xr:uid="{F3D18675-E9AC-4EB4-9145-DDB5983B7573}"/>
    <cellStyle name="Anteckning 41 3 2 3" xfId="19654" xr:uid="{F7F3D147-D5CB-446A-9C1F-4472C03F2BDE}"/>
    <cellStyle name="Anteckning 41 3 2 4" xfId="33093" xr:uid="{235BB741-3C5C-4C20-BB5A-B54B36A2AF11}"/>
    <cellStyle name="Anteckning 41 3 2_121231-130331" xfId="19655" xr:uid="{5316BED6-43EF-4EBC-93ED-560AA585BB29}"/>
    <cellStyle name="Anteckning 41 3 3" xfId="19656" xr:uid="{67671471-4F3C-4963-BA49-3362585004DD}"/>
    <cellStyle name="Anteckning 41 3 3 2" xfId="19657" xr:uid="{EE2F52F0-4732-4E2D-9A56-855A523A80C6}"/>
    <cellStyle name="Anteckning 41 3 3_121231-130331" xfId="19658" xr:uid="{3BC8E8CA-0C3F-496E-B1B5-A5BE64E37FAE}"/>
    <cellStyle name="Anteckning 41 3 4" xfId="19659" xr:uid="{B87530D9-8A8A-4514-A5B4-F688159A6B7B}"/>
    <cellStyle name="Anteckning 41 3 5" xfId="19660" xr:uid="{4124C403-C90C-4E7C-838A-77FEBC29B49A}"/>
    <cellStyle name="Anteckning 41 3 6" xfId="33094" xr:uid="{E20435C2-F63B-4517-91F1-7CE6FA06B266}"/>
    <cellStyle name="Anteckning 41 3 7" xfId="35649" xr:uid="{E627E6BB-1E53-4E79-A4DE-F49D24E5B14B}"/>
    <cellStyle name="Anteckning 41 3 8" xfId="39067" xr:uid="{C09F1DCF-3295-411A-AFC2-603847A213E5}"/>
    <cellStyle name="Anteckning 41 3_121231-130331" xfId="19661" xr:uid="{812A8C6D-F319-4784-9FCF-5ACFEEC6FD55}"/>
    <cellStyle name="Anteckning 41 4" xfId="19662" xr:uid="{5DCD4B6F-4B89-46A9-8B90-5D3609C5EC0B}"/>
    <cellStyle name="Anteckning 41 4 2" xfId="19663" xr:uid="{AE28F211-868F-439B-A665-D405FD522B9B}"/>
    <cellStyle name="Anteckning 41 4 2 2" xfId="19664" xr:uid="{B61CB966-CA4B-4C0B-A20A-95D7112AB7CB}"/>
    <cellStyle name="Anteckning 41 4 2 2 2" xfId="19665" xr:uid="{9129E621-CE18-45E3-97C7-9B006640151F}"/>
    <cellStyle name="Anteckning 41 4 2 2_121231-130331" xfId="19666" xr:uid="{50B99041-6714-4937-BFEE-F4EA6D495DA9}"/>
    <cellStyle name="Anteckning 41 4 2 3" xfId="19667" xr:uid="{D53AD29C-7485-4173-9E2F-B8F5814E4C91}"/>
    <cellStyle name="Anteckning 41 4 2 4" xfId="33095" xr:uid="{1A1E607B-CB6C-441C-8D8C-41EA677E2BD3}"/>
    <cellStyle name="Anteckning 41 4 2_121231-130331" xfId="19668" xr:uid="{7F63B7A8-48D2-42DD-9FA5-AA60CB0C2A3C}"/>
    <cellStyle name="Anteckning 41 4 3" xfId="19669" xr:uid="{7D27E6F1-8649-484C-8A5B-1AB824F686CB}"/>
    <cellStyle name="Anteckning 41 4 3 2" xfId="19670" xr:uid="{0A5B992E-7AD1-4310-AA6A-9D4DA4FEDAE9}"/>
    <cellStyle name="Anteckning 41 4 3_121231-130331" xfId="19671" xr:uid="{ABB2486D-C57F-4629-B7B4-D610B9243CFA}"/>
    <cellStyle name="Anteckning 41 4 4" xfId="19672" xr:uid="{4D2ACB2F-8768-4697-ACAC-F7DB6962EEFC}"/>
    <cellStyle name="Anteckning 41 4 5" xfId="19673" xr:uid="{714F167C-2638-46C8-807A-219665F80FC2}"/>
    <cellStyle name="Anteckning 41 4 6" xfId="33096" xr:uid="{C2312CC7-1187-4CE8-8F5A-7FE95DA5E5AB}"/>
    <cellStyle name="Anteckning 41 4 7" xfId="35650" xr:uid="{50AF55BC-0982-463B-8199-CF07436A557F}"/>
    <cellStyle name="Anteckning 41 4 8" xfId="39066" xr:uid="{E28D6FAF-6202-4265-9818-34CA4A2EC601}"/>
    <cellStyle name="Anteckning 41 4_121231-130331" xfId="19674" xr:uid="{69E81E92-B47C-4DAB-AAC5-D67F913F391F}"/>
    <cellStyle name="Anteckning 41 5" xfId="19675" xr:uid="{C7ED2B4B-C208-4ED3-9187-A68B935D87EA}"/>
    <cellStyle name="Anteckning 41 5 2" xfId="19676" xr:uid="{1E08D527-83E7-4681-90C7-F8C4ADB1A567}"/>
    <cellStyle name="Anteckning 41 5 2 2" xfId="19677" xr:uid="{6E3C7CDE-93F9-4DE8-B413-9C49D10E1B8C}"/>
    <cellStyle name="Anteckning 41 5 2 2 2" xfId="19678" xr:uid="{ED30FBEF-148A-4DAD-B0ED-27054A42DC04}"/>
    <cellStyle name="Anteckning 41 5 2 2_121231-130331" xfId="19679" xr:uid="{C0D218B4-1639-4039-A4D9-878CB07E59EF}"/>
    <cellStyle name="Anteckning 41 5 2 3" xfId="19680" xr:uid="{DD8B297B-E3CA-44D8-90C6-61AED582F951}"/>
    <cellStyle name="Anteckning 41 5 2 4" xfId="33097" xr:uid="{D4C6903D-C772-4AF1-A6E0-3E6166BE7712}"/>
    <cellStyle name="Anteckning 41 5 2_121231-130331" xfId="19681" xr:uid="{D4F6D5C1-88B5-48C2-A6CD-50A4714F197E}"/>
    <cellStyle name="Anteckning 41 5 3" xfId="19682" xr:uid="{31CA73F9-0C3A-4F4D-ABE8-900DEDFAB617}"/>
    <cellStyle name="Anteckning 41 5 3 2" xfId="19683" xr:uid="{851260DD-F936-4C8C-833F-4399F8ECE7C8}"/>
    <cellStyle name="Anteckning 41 5 3_121231-130331" xfId="19684" xr:uid="{21B25CE7-6EA8-473A-9EFA-86822A6476F7}"/>
    <cellStyle name="Anteckning 41 5 4" xfId="19685" xr:uid="{8FCD8951-C01F-42F0-AE6A-647440EBE6ED}"/>
    <cellStyle name="Anteckning 41 5 5" xfId="19686" xr:uid="{FE20E7E6-6178-4F43-9BA7-255A757C05D3}"/>
    <cellStyle name="Anteckning 41 5 6" xfId="33098" xr:uid="{9AA14E0D-5350-4C44-B775-F077282256E1}"/>
    <cellStyle name="Anteckning 41 5 7" xfId="35651" xr:uid="{05AD260B-4B17-4A01-AB82-93905C8B51C5}"/>
    <cellStyle name="Anteckning 41 5 8" xfId="39065" xr:uid="{A65ED744-F2ED-4323-B56C-C436A4D8325A}"/>
    <cellStyle name="Anteckning 41 5_121231-130331" xfId="19687" xr:uid="{5D5DF62F-6B14-40B9-9A79-9485D392F895}"/>
    <cellStyle name="Anteckning 41 6" xfId="19688" xr:uid="{20318D31-1362-4F26-920C-C8C79AF089E0}"/>
    <cellStyle name="Anteckning 41 6 2" xfId="19689" xr:uid="{830FC10F-07C0-4A2D-8566-8D3D63603547}"/>
    <cellStyle name="Anteckning 41 6 2 2" xfId="19690" xr:uid="{BEFBD421-C247-4A0C-A839-8E431A411D71}"/>
    <cellStyle name="Anteckning 41 6 2 3" xfId="33099" xr:uid="{58AB1DAB-C3D1-496B-B82A-7E36A468112B}"/>
    <cellStyle name="Anteckning 41 6 2_121231-130331" xfId="19691" xr:uid="{553FEBE4-0052-4414-AA02-7D99DAA0DCA3}"/>
    <cellStyle name="Anteckning 41 6 3" xfId="19692" xr:uid="{EBE5A88C-FF4A-423E-83B4-70487EE765DE}"/>
    <cellStyle name="Anteckning 41 6 3 2" xfId="19693" xr:uid="{817626FA-EAD2-41C7-8843-653D7F762348}"/>
    <cellStyle name="Anteckning 41 6 3_121231-130331" xfId="19694" xr:uid="{F8D76973-9206-4681-822D-A9DAC60B4A4B}"/>
    <cellStyle name="Anteckning 41 6 4" xfId="19695" xr:uid="{6191E7FA-D3C6-4020-B4EC-4CC2DD85C109}"/>
    <cellStyle name="Anteckning 41 6 5" xfId="19696" xr:uid="{66AF8BAF-85A9-46D0-866B-85C101FD3E05}"/>
    <cellStyle name="Anteckning 41 6 6" xfId="33100" xr:uid="{34CB0EC1-ED8F-4358-B9F4-0854C6F45539}"/>
    <cellStyle name="Anteckning 41 6 7" xfId="35652" xr:uid="{7256EE4D-355E-445E-A248-1EC325AB6D82}"/>
    <cellStyle name="Anteckning 41 6 8" xfId="39064" xr:uid="{684BF1AE-8306-4D9E-8EED-1C75B82C9B9C}"/>
    <cellStyle name="Anteckning 41 6_121231-130331" xfId="19697" xr:uid="{B011735E-DE50-4EA1-9DB6-99D31F137415}"/>
    <cellStyle name="Anteckning 41 7" xfId="19698" xr:uid="{544B3FE3-5DE5-409D-B422-5FEC251289FA}"/>
    <cellStyle name="Anteckning 41 7 2" xfId="19699" xr:uid="{5D661D42-7C66-4FB0-8660-484E7B6BB11F}"/>
    <cellStyle name="Anteckning 41 7 2 2" xfId="19700" xr:uid="{0FE5399C-3DE2-465D-9966-1FB528B96691}"/>
    <cellStyle name="Anteckning 41 7 2_121231-130331" xfId="19701" xr:uid="{5EC86ECB-3AF7-4E59-B6DB-C402B4649A59}"/>
    <cellStyle name="Anteckning 41 7 3" xfId="19702" xr:uid="{9D8D69D9-E155-481E-A4C6-37F251176A17}"/>
    <cellStyle name="Anteckning 41 7 4" xfId="33101" xr:uid="{538C5827-6335-4933-A2E0-EB21C33661BE}"/>
    <cellStyle name="Anteckning 41 7_121231-130331" xfId="19703" xr:uid="{22489F8C-A716-4DCF-A3E6-08DC68B308B0}"/>
    <cellStyle name="Anteckning 41 8" xfId="19704" xr:uid="{63759B82-5505-4163-AED9-1749AF36E427}"/>
    <cellStyle name="Anteckning 41 8 2" xfId="19705" xr:uid="{4773E4E5-1410-4C59-A936-8B93D7773BD6}"/>
    <cellStyle name="Anteckning 41 8_121231-130331" xfId="19706" xr:uid="{ED85511C-55B0-455E-AAFE-A6897A3561A8}"/>
    <cellStyle name="Anteckning 41 9" xfId="19707" xr:uid="{2C65C1E9-7435-47DA-A15B-CFC27632FD9B}"/>
    <cellStyle name="Anteckning 41_121231-130331" xfId="19708" xr:uid="{F550E972-031E-4FD5-A1D5-60942EE83F69}"/>
    <cellStyle name="Anteckning 42" xfId="19709" xr:uid="{1FE309F4-3B09-49EC-824F-D0D75B3C89AA}"/>
    <cellStyle name="Anteckning 42 10" xfId="19710" xr:uid="{857C0568-7D2D-43FA-A8F8-F80221862C96}"/>
    <cellStyle name="Anteckning 42 11" xfId="33102" xr:uid="{EE55203D-255F-4AEF-A5B1-2938CEEE55E8}"/>
    <cellStyle name="Anteckning 42 12" xfId="35653" xr:uid="{184F9405-71D0-4D24-B22B-599A90500DA3}"/>
    <cellStyle name="Anteckning 42 2" xfId="19711" xr:uid="{C6EB36D7-867A-444B-9E1E-002FF6CCCFA7}"/>
    <cellStyle name="Anteckning 42 2 2" xfId="19712" xr:uid="{7FE6022F-97F2-47D7-90FB-510A6B529914}"/>
    <cellStyle name="Anteckning 42 2 2 2" xfId="19713" xr:uid="{3B58B114-CAAB-457B-AD6A-54146514C393}"/>
    <cellStyle name="Anteckning 42 2 2 2 2" xfId="19714" xr:uid="{7A6125DC-BA72-409D-A169-9EAA93765599}"/>
    <cellStyle name="Anteckning 42 2 2 2 3" xfId="33103" xr:uid="{A77765CC-232F-45B8-AC75-129F381D56C5}"/>
    <cellStyle name="Anteckning 42 2 2 2_121231-130331" xfId="19715" xr:uid="{2033DA09-5A30-438F-97A3-C5B2455F5021}"/>
    <cellStyle name="Anteckning 42 2 2 3" xfId="19716" xr:uid="{D6DB9CB4-F665-44CC-9157-8C25238A9A8F}"/>
    <cellStyle name="Anteckning 42 2 2 3 2" xfId="19717" xr:uid="{58F3961A-D91B-41F4-8311-9D6E4A3BB49E}"/>
    <cellStyle name="Anteckning 42 2 2 3_121231-130331" xfId="19718" xr:uid="{80AB73C4-F41D-4412-9A37-00AC5F2AE302}"/>
    <cellStyle name="Anteckning 42 2 2 4" xfId="19719" xr:uid="{D20FD12D-DBD4-4287-A0A9-064B954E7247}"/>
    <cellStyle name="Anteckning 42 2 2 5" xfId="19720" xr:uid="{E326899A-218A-4671-B028-F876B4AB65F5}"/>
    <cellStyle name="Anteckning 42 2 2 6" xfId="33104" xr:uid="{3CF42290-0196-42AF-9E98-447D4DECC888}"/>
    <cellStyle name="Anteckning 42 2 2 7" xfId="35655" xr:uid="{54360639-8DCD-491E-B6BD-2A0E8EBEE841}"/>
    <cellStyle name="Anteckning 42 2 2 8" xfId="39062" xr:uid="{21330BF2-0724-4C56-B403-E6E9E2F7BA1D}"/>
    <cellStyle name="Anteckning 42 2 2_121231-130331" xfId="19721" xr:uid="{9F1DF03E-211E-4C7A-9AFF-858B16D112F8}"/>
    <cellStyle name="Anteckning 42 2 3" xfId="19722" xr:uid="{7B7639C2-E73D-4010-9525-694BD631185E}"/>
    <cellStyle name="Anteckning 42 2 3 2" xfId="19723" xr:uid="{7891015B-3CF9-4CC2-84CC-DE8742D29439}"/>
    <cellStyle name="Anteckning 42 2 3 2 2" xfId="19724" xr:uid="{06A054DD-CEAE-4E10-B89C-7A884E583E41}"/>
    <cellStyle name="Anteckning 42 2 3 2_121231-130331" xfId="19725" xr:uid="{DF390EF2-D3E3-4FE3-BBDF-8A3844A77A6F}"/>
    <cellStyle name="Anteckning 42 2 3 3" xfId="19726" xr:uid="{47818684-8586-4942-B3EF-AC115C5A0BE3}"/>
    <cellStyle name="Anteckning 42 2 3 4" xfId="33105" xr:uid="{6744E1A5-9872-4D40-9CFA-3BC56A4AF31D}"/>
    <cellStyle name="Anteckning 42 2 3_121231-130331" xfId="19727" xr:uid="{C69D054D-DE33-4ADA-99C3-441309115485}"/>
    <cellStyle name="Anteckning 42 2 4" xfId="19728" xr:uid="{4653BEEF-935A-4BF7-B8DF-4116B65E4E3E}"/>
    <cellStyle name="Anteckning 42 2 4 2" xfId="19729" xr:uid="{5539C752-443D-44C6-AD1C-19C36281C943}"/>
    <cellStyle name="Anteckning 42 2 4_121231-130331" xfId="19730" xr:uid="{4AE597C3-6516-4A37-9A84-4C674FA64219}"/>
    <cellStyle name="Anteckning 42 2 5" xfId="19731" xr:uid="{E9D6856A-93DC-4873-AF6F-BAE2820C253E}"/>
    <cellStyle name="Anteckning 42 2 6" xfId="19732" xr:uid="{2BFDAC01-F849-4C5F-92B7-84B1C0249F55}"/>
    <cellStyle name="Anteckning 42 2 7" xfId="33106" xr:uid="{8C05E6D5-B01B-4D39-9C35-37A314274F02}"/>
    <cellStyle name="Anteckning 42 2 8" xfId="35654" xr:uid="{55024DAD-478A-4BBA-9794-85857FE299D6}"/>
    <cellStyle name="Anteckning 42 2 9" xfId="39063" xr:uid="{F8006238-9B85-425F-A9DE-4B8126255917}"/>
    <cellStyle name="Anteckning 42 2_121231-130331" xfId="19733" xr:uid="{A472742F-B7A9-4CA2-81EB-B2A082E5833B}"/>
    <cellStyle name="Anteckning 42 3" xfId="19734" xr:uid="{C3833109-7BA9-4349-97E8-FE963C2E0526}"/>
    <cellStyle name="Anteckning 42 3 2" xfId="19735" xr:uid="{F1F9E760-FDD4-41A1-B75B-1E3CD87C1087}"/>
    <cellStyle name="Anteckning 42 3 2 2" xfId="19736" xr:uid="{77BCAEE4-3AAE-4A4C-9D5E-685B4F41D88A}"/>
    <cellStyle name="Anteckning 42 3 2 2 2" xfId="19737" xr:uid="{B37366D6-0467-4E3D-A870-3FD94A9A78CC}"/>
    <cellStyle name="Anteckning 42 3 2 2_121231-130331" xfId="19738" xr:uid="{8622E8D1-4F1E-4178-A2FE-2EAD009EDD81}"/>
    <cellStyle name="Anteckning 42 3 2 3" xfId="19739" xr:uid="{F0D5DA96-9CC9-4278-BEDF-4C9C40734BE0}"/>
    <cellStyle name="Anteckning 42 3 2 4" xfId="33107" xr:uid="{47B54701-56E3-4A30-B09F-E7F3CADE613A}"/>
    <cellStyle name="Anteckning 42 3 2_121231-130331" xfId="19740" xr:uid="{C8B8B23B-9421-4087-975D-88767DA3FE99}"/>
    <cellStyle name="Anteckning 42 3 3" xfId="19741" xr:uid="{B9CF92C0-92C1-4C6A-950F-B0A1B01CA289}"/>
    <cellStyle name="Anteckning 42 3 3 2" xfId="19742" xr:uid="{11C85603-6A65-49A2-AA58-19BC9C7FC0FE}"/>
    <cellStyle name="Anteckning 42 3 3_121231-130331" xfId="19743" xr:uid="{BD8BB529-C3CA-4526-8D0A-F4AC41A90873}"/>
    <cellStyle name="Anteckning 42 3 4" xfId="19744" xr:uid="{350C334D-9207-4D99-B110-633CF5D8EA5B}"/>
    <cellStyle name="Anteckning 42 3 5" xfId="19745" xr:uid="{EDAC01AA-B2C4-47DA-BD7B-CB019D48CC5E}"/>
    <cellStyle name="Anteckning 42 3 6" xfId="33108" xr:uid="{0629AF47-B729-48A4-A9B4-A84DE60A4D41}"/>
    <cellStyle name="Anteckning 42 3 7" xfId="35656" xr:uid="{D1032C8F-4AC5-4A46-88A8-16AFCC125131}"/>
    <cellStyle name="Anteckning 42 3 8" xfId="39061" xr:uid="{7BB2EFCC-CC99-4CD7-AB70-80526E6A97D1}"/>
    <cellStyle name="Anteckning 42 3_121231-130331" xfId="19746" xr:uid="{61F1B61F-3F5F-47FF-9919-8C386191CB58}"/>
    <cellStyle name="Anteckning 42 4" xfId="19747" xr:uid="{D2D4C3DF-EB5D-4C21-A99A-3F1C08D663D1}"/>
    <cellStyle name="Anteckning 42 4 2" xfId="19748" xr:uid="{A30E9912-549C-4DEF-AA8A-E9147ED62E04}"/>
    <cellStyle name="Anteckning 42 4 2 2" xfId="19749" xr:uid="{D2803361-B4EC-4765-A561-4C4FB5518D39}"/>
    <cellStyle name="Anteckning 42 4 2 2 2" xfId="19750" xr:uid="{8814F459-46D3-4EDD-A8AC-1964C29709D1}"/>
    <cellStyle name="Anteckning 42 4 2 2_121231-130331" xfId="19751" xr:uid="{40AA324D-2903-4202-8792-35CD906477BE}"/>
    <cellStyle name="Anteckning 42 4 2 3" xfId="19752" xr:uid="{E100B589-2969-458C-A702-91ED80F0B20A}"/>
    <cellStyle name="Anteckning 42 4 2 4" xfId="33109" xr:uid="{1F653A2D-95FD-4DBF-8F2D-2B5261BC39CB}"/>
    <cellStyle name="Anteckning 42 4 2_121231-130331" xfId="19753" xr:uid="{C147BB00-B35E-4FDB-B60C-5FE3680469EB}"/>
    <cellStyle name="Anteckning 42 4 3" xfId="19754" xr:uid="{B89F1F44-FC09-45E3-A34D-8E0B9786BF34}"/>
    <cellStyle name="Anteckning 42 4 3 2" xfId="19755" xr:uid="{B9F23554-246D-4D31-BF73-AAAA5333894B}"/>
    <cellStyle name="Anteckning 42 4 3_121231-130331" xfId="19756" xr:uid="{A211C0FA-9AA9-4D0B-BDAF-4434F3701031}"/>
    <cellStyle name="Anteckning 42 4 4" xfId="19757" xr:uid="{30AB5534-A8CD-4167-9514-D45B6F6DA0BE}"/>
    <cellStyle name="Anteckning 42 4 5" xfId="19758" xr:uid="{0111E952-70ED-44C1-889D-5AE8C4CF5599}"/>
    <cellStyle name="Anteckning 42 4 6" xfId="33110" xr:uid="{2CF64656-7911-4F50-9585-EB720BF2258D}"/>
    <cellStyle name="Anteckning 42 4 7" xfId="35657" xr:uid="{93183C22-2CBB-4F6E-89EB-857D541F868B}"/>
    <cellStyle name="Anteckning 42 4 8" xfId="39060" xr:uid="{D8A3EE78-CA60-4187-A9FB-2DDE351BF40E}"/>
    <cellStyle name="Anteckning 42 4_121231-130331" xfId="19759" xr:uid="{5AB5AA93-79FA-4C7D-83F0-B9051DDD18D6}"/>
    <cellStyle name="Anteckning 42 5" xfId="19760" xr:uid="{A25A2257-6C15-42C5-B073-5810858536A8}"/>
    <cellStyle name="Anteckning 42 5 2" xfId="19761" xr:uid="{3DFC95B7-7723-4EE7-82FD-CE30FA0AAECA}"/>
    <cellStyle name="Anteckning 42 5 2 2" xfId="19762" xr:uid="{03EEC576-3F29-4F27-B085-958B5CB9A414}"/>
    <cellStyle name="Anteckning 42 5 2 2 2" xfId="19763" xr:uid="{F8C32F21-32CC-4E81-9D3A-DB89072933E5}"/>
    <cellStyle name="Anteckning 42 5 2 2_121231-130331" xfId="19764" xr:uid="{CDDA8391-3060-4339-AD82-6E752A5B827D}"/>
    <cellStyle name="Anteckning 42 5 2 3" xfId="19765" xr:uid="{9E374312-7F6B-4988-AF9F-A5AF08EB8ACB}"/>
    <cellStyle name="Anteckning 42 5 2 4" xfId="33111" xr:uid="{1C97ECF8-25BA-49CF-94A2-7518CBAA0C50}"/>
    <cellStyle name="Anteckning 42 5 2_121231-130331" xfId="19766" xr:uid="{28D6D618-9623-4376-9AA0-96B4E3F3FAC8}"/>
    <cellStyle name="Anteckning 42 5 3" xfId="19767" xr:uid="{62AE1B0E-CF98-4592-87FE-C2A831C72652}"/>
    <cellStyle name="Anteckning 42 5 3 2" xfId="19768" xr:uid="{11A389BC-2D73-42AC-A44D-F4B80BE9F9D8}"/>
    <cellStyle name="Anteckning 42 5 3_121231-130331" xfId="19769" xr:uid="{D93EBB89-598A-4DE9-9336-478147DAF9AA}"/>
    <cellStyle name="Anteckning 42 5 4" xfId="19770" xr:uid="{177DC92B-5A81-4F56-BEC6-20109EEE494B}"/>
    <cellStyle name="Anteckning 42 5 5" xfId="19771" xr:uid="{59028739-D0FA-4308-90D0-6D06B4D7C139}"/>
    <cellStyle name="Anteckning 42 5 6" xfId="33112" xr:uid="{4AEB5C5C-014D-407D-82CC-13495ACEB59F}"/>
    <cellStyle name="Anteckning 42 5 7" xfId="35658" xr:uid="{75B0A3EE-1C8F-4019-B033-34B7E91D9749}"/>
    <cellStyle name="Anteckning 42 5 8" xfId="39059" xr:uid="{69D951F0-3D77-4925-A445-FDE8AE10A00C}"/>
    <cellStyle name="Anteckning 42 5_121231-130331" xfId="19772" xr:uid="{39CC68BE-7D83-4927-AB69-2941A6836AA2}"/>
    <cellStyle name="Anteckning 42 6" xfId="19773" xr:uid="{879D1E3E-6943-46BD-AEF0-5F0029D7476F}"/>
    <cellStyle name="Anteckning 42 6 2" xfId="19774" xr:uid="{A36F89D9-F937-47BB-8F45-2E2E689C0566}"/>
    <cellStyle name="Anteckning 42 6 2 2" xfId="19775" xr:uid="{2A921991-4D21-410C-862E-15093E0C4821}"/>
    <cellStyle name="Anteckning 42 6 2 3" xfId="33113" xr:uid="{430840AB-D77F-4F32-ACDC-C953D5C4F2B0}"/>
    <cellStyle name="Anteckning 42 6 2_121231-130331" xfId="19776" xr:uid="{01CF5A11-DA74-4ABC-8079-6FF8AA68829A}"/>
    <cellStyle name="Anteckning 42 6 3" xfId="19777" xr:uid="{FA6D7B38-E73D-45E1-ABE1-11BB7201E38F}"/>
    <cellStyle name="Anteckning 42 6 3 2" xfId="19778" xr:uid="{AF378564-DA59-4541-8095-9E3A9CAA733B}"/>
    <cellStyle name="Anteckning 42 6 3_121231-130331" xfId="19779" xr:uid="{1B694800-5250-4C3B-A907-BDBEDAA1E85D}"/>
    <cellStyle name="Anteckning 42 6 4" xfId="19780" xr:uid="{F8334E4F-2B91-4CFF-B4AA-13A9C4F422E9}"/>
    <cellStyle name="Anteckning 42 6 5" xfId="19781" xr:uid="{60FD880A-E3E0-4394-AD8A-095652E08C1B}"/>
    <cellStyle name="Anteckning 42 6 6" xfId="33114" xr:uid="{FF6C8550-EBB2-4EF8-88F5-E48A93C74EB1}"/>
    <cellStyle name="Anteckning 42 6 7" xfId="35659" xr:uid="{08863464-4A8E-4D40-95E1-14B975E33448}"/>
    <cellStyle name="Anteckning 42 6 8" xfId="39058" xr:uid="{7EE9F39B-8352-4E84-9B09-94F685237B05}"/>
    <cellStyle name="Anteckning 42 6_121231-130331" xfId="19782" xr:uid="{68870E65-32FC-4D6A-B29F-C5E8B65EA0C4}"/>
    <cellStyle name="Anteckning 42 7" xfId="19783" xr:uid="{A105D8AB-2C3D-40E7-AA4A-6CDB912DF0C5}"/>
    <cellStyle name="Anteckning 42 7 2" xfId="19784" xr:uid="{A037895F-53B1-4440-8224-23F211665274}"/>
    <cellStyle name="Anteckning 42 7 2 2" xfId="19785" xr:uid="{19360AC1-1988-4B1C-B850-5A5D7D19BAAE}"/>
    <cellStyle name="Anteckning 42 7 2_121231-130331" xfId="19786" xr:uid="{D8A7CDC8-40BD-43EC-9AC5-E112C1593221}"/>
    <cellStyle name="Anteckning 42 7 3" xfId="19787" xr:uid="{FFFF6939-DF86-4D82-904B-C51ED12EDDB6}"/>
    <cellStyle name="Anteckning 42 7 4" xfId="33115" xr:uid="{F18A9792-B59E-4ECA-ACD0-88B6479FA03B}"/>
    <cellStyle name="Anteckning 42 7_121231-130331" xfId="19788" xr:uid="{F9893ABE-207B-49B9-97A1-A08F3C61292A}"/>
    <cellStyle name="Anteckning 42 8" xfId="19789" xr:uid="{FD5EF3BF-F99B-4AD2-8F84-BA1A2667B045}"/>
    <cellStyle name="Anteckning 42 8 2" xfId="19790" xr:uid="{93BE1304-BB05-4FCC-AA67-709978853EEF}"/>
    <cellStyle name="Anteckning 42 8_121231-130331" xfId="19791" xr:uid="{0CC18402-B05C-48AD-8FCC-D15B43280B41}"/>
    <cellStyle name="Anteckning 42 9" xfId="19792" xr:uid="{CC2DFA8F-5D06-41F7-AFFC-28E8C6E63639}"/>
    <cellStyle name="Anteckning 42_121231-130331" xfId="19793" xr:uid="{6078AA95-623B-40D4-A3E2-B6DAB73C2434}"/>
    <cellStyle name="Anteckning 43" xfId="19794" xr:uid="{F8B138D4-5353-46A5-B3D6-1EA651CCF4D8}"/>
    <cellStyle name="Anteckning 43 10" xfId="19795" xr:uid="{ABE33421-204D-4484-82AB-36872C5BB898}"/>
    <cellStyle name="Anteckning 43 11" xfId="33116" xr:uid="{ED154085-6E67-4AE7-88E7-C5435FE5B170}"/>
    <cellStyle name="Anteckning 43 12" xfId="35660" xr:uid="{21887A8F-9BAE-499E-AFEB-62B89AF34BFC}"/>
    <cellStyle name="Anteckning 43 2" xfId="19796" xr:uid="{7DD8B4B9-427F-465F-9606-48FDCB5D241B}"/>
    <cellStyle name="Anteckning 43 2 2" xfId="19797" xr:uid="{4DEFD2D8-9AF2-4B7C-B49D-34CF147D194D}"/>
    <cellStyle name="Anteckning 43 2 2 2" xfId="19798" xr:uid="{C819A904-9ABB-4B16-BBBE-F8B8B79EC809}"/>
    <cellStyle name="Anteckning 43 2 2 2 2" xfId="19799" xr:uid="{95D6D479-BFEB-472B-BFCE-82903F4F163F}"/>
    <cellStyle name="Anteckning 43 2 2 2 3" xfId="33117" xr:uid="{BA1C5332-7652-4E07-9937-1D22BF754C4A}"/>
    <cellStyle name="Anteckning 43 2 2 2_121231-130331" xfId="19800" xr:uid="{B0DA737A-6F76-4F89-AAEF-7EF87B905AD2}"/>
    <cellStyle name="Anteckning 43 2 2 3" xfId="19801" xr:uid="{1D772F09-BE2B-40B1-BBB3-2719D0B700E8}"/>
    <cellStyle name="Anteckning 43 2 2 3 2" xfId="19802" xr:uid="{F29F40EB-AE33-49E1-A649-00B215E1CADD}"/>
    <cellStyle name="Anteckning 43 2 2 3_121231-130331" xfId="19803" xr:uid="{FFF05C26-408C-4F6B-9695-02502F00E70D}"/>
    <cellStyle name="Anteckning 43 2 2 4" xfId="19804" xr:uid="{F8C18440-73A6-4C20-8C72-41CEF3573513}"/>
    <cellStyle name="Anteckning 43 2 2 5" xfId="19805" xr:uid="{09E874E7-1F84-47D9-A6AD-FBF308E45E7A}"/>
    <cellStyle name="Anteckning 43 2 2 6" xfId="33118" xr:uid="{BE167C1B-945D-40A2-A7E5-92E86FC2B1E6}"/>
    <cellStyle name="Anteckning 43 2 2 7" xfId="35662" xr:uid="{5F72A14E-0514-4C08-9D42-0867E72C6D84}"/>
    <cellStyle name="Anteckning 43 2 2 8" xfId="39056" xr:uid="{6E288736-EE71-4539-B867-A34551124880}"/>
    <cellStyle name="Anteckning 43 2 2_121231-130331" xfId="19806" xr:uid="{7D15F3AF-DF22-482E-AF6C-7B979A3A0508}"/>
    <cellStyle name="Anteckning 43 2 3" xfId="19807" xr:uid="{8F857E29-403D-4FE8-848E-5BF27C4C63FE}"/>
    <cellStyle name="Anteckning 43 2 3 2" xfId="19808" xr:uid="{150CD11C-964A-4908-907D-60191F46C406}"/>
    <cellStyle name="Anteckning 43 2 3 2 2" xfId="19809" xr:uid="{45966695-5AC6-4FBE-B790-F1C0BBAE2A6C}"/>
    <cellStyle name="Anteckning 43 2 3 2_121231-130331" xfId="19810" xr:uid="{F78D5ABD-3E64-4B5A-901E-FD8A2B1DEB84}"/>
    <cellStyle name="Anteckning 43 2 3 3" xfId="19811" xr:uid="{17F3B6B4-5311-4B49-80DC-B283418DC95B}"/>
    <cellStyle name="Anteckning 43 2 3 4" xfId="33119" xr:uid="{689C9205-2BFE-4F65-B00C-D023016655E3}"/>
    <cellStyle name="Anteckning 43 2 3_121231-130331" xfId="19812" xr:uid="{F490B9EF-7628-4014-92F5-6117D9247DCF}"/>
    <cellStyle name="Anteckning 43 2 4" xfId="19813" xr:uid="{EC605DCB-9753-46C9-80F6-DDDF53AACB5A}"/>
    <cellStyle name="Anteckning 43 2 4 2" xfId="19814" xr:uid="{7B6D2946-3857-46EF-B81E-FC98A5178EE2}"/>
    <cellStyle name="Anteckning 43 2 4_121231-130331" xfId="19815" xr:uid="{2BAA91FC-63E8-4BB1-968C-DB4ECADF9B98}"/>
    <cellStyle name="Anteckning 43 2 5" xfId="19816" xr:uid="{5F770E1C-1FA7-47C0-A078-455CBB8B808A}"/>
    <cellStyle name="Anteckning 43 2 6" xfId="19817" xr:uid="{6C9847CA-8394-4D86-9472-9204AA005921}"/>
    <cellStyle name="Anteckning 43 2 7" xfId="33120" xr:uid="{9E368663-55F6-4F9E-8D39-59ECAFB6120E}"/>
    <cellStyle name="Anteckning 43 2 8" xfId="35661" xr:uid="{A922DEF2-2C08-406A-8BBB-11F1F557A2F1}"/>
    <cellStyle name="Anteckning 43 2 9" xfId="39057" xr:uid="{3218F92C-3059-4987-A0EF-2268A3DA9CA7}"/>
    <cellStyle name="Anteckning 43 2_121231-130331" xfId="19818" xr:uid="{C6369DF4-9D58-4B20-9726-1E3B77D403F8}"/>
    <cellStyle name="Anteckning 43 3" xfId="19819" xr:uid="{FEB0B733-2268-4848-8A95-46D8D222F54E}"/>
    <cellStyle name="Anteckning 43 3 2" xfId="19820" xr:uid="{E62084E8-80F2-4BA2-B1EF-71800E7119AB}"/>
    <cellStyle name="Anteckning 43 3 2 2" xfId="19821" xr:uid="{A4842E63-508D-4831-A2FE-CEB32BF91F23}"/>
    <cellStyle name="Anteckning 43 3 2 2 2" xfId="19822" xr:uid="{9091689E-B696-421D-BBD2-AEFF8B18598C}"/>
    <cellStyle name="Anteckning 43 3 2 2_121231-130331" xfId="19823" xr:uid="{6409BF16-6F44-4281-BDA9-D43EEF0016CA}"/>
    <cellStyle name="Anteckning 43 3 2 3" xfId="19824" xr:uid="{CD8DD7D0-A112-4E31-8E1C-48642865CDC1}"/>
    <cellStyle name="Anteckning 43 3 2 4" xfId="33121" xr:uid="{744F5894-1314-4C17-BB32-297973771B2C}"/>
    <cellStyle name="Anteckning 43 3 2_121231-130331" xfId="19825" xr:uid="{33AAE368-2039-470D-BF36-E93944F71FE8}"/>
    <cellStyle name="Anteckning 43 3 3" xfId="19826" xr:uid="{7E460883-0611-4797-8729-3D212B10B15A}"/>
    <cellStyle name="Anteckning 43 3 3 2" xfId="19827" xr:uid="{D3150179-56B4-4839-844C-0F8AB7AE6082}"/>
    <cellStyle name="Anteckning 43 3 3_121231-130331" xfId="19828" xr:uid="{AD28F7E9-9086-4667-BD20-438F0D4FCFC2}"/>
    <cellStyle name="Anteckning 43 3 4" xfId="19829" xr:uid="{632AB47B-2504-4BA2-83E4-6BE57F8ECD0B}"/>
    <cellStyle name="Anteckning 43 3 5" xfId="19830" xr:uid="{CDD78029-E21F-46D7-9C83-B50E6DE13FEE}"/>
    <cellStyle name="Anteckning 43 3 6" xfId="33122" xr:uid="{4A6FC918-CCAD-42D1-A774-3A111C0E45F2}"/>
    <cellStyle name="Anteckning 43 3 7" xfId="35663" xr:uid="{46A91D96-929E-4D13-AF83-457C5238D265}"/>
    <cellStyle name="Anteckning 43 3 8" xfId="39055" xr:uid="{321B7AF2-66CA-4C83-AC86-E6A908257BA2}"/>
    <cellStyle name="Anteckning 43 3_121231-130331" xfId="19831" xr:uid="{E2E0D36E-E414-4871-9581-7947C93CC353}"/>
    <cellStyle name="Anteckning 43 4" xfId="19832" xr:uid="{DA4867FE-49A0-4405-9EC4-1E35AFD6EEE3}"/>
    <cellStyle name="Anteckning 43 4 2" xfId="19833" xr:uid="{8604205B-1E6B-4A3E-9041-EA038686C66A}"/>
    <cellStyle name="Anteckning 43 4 2 2" xfId="19834" xr:uid="{BEDCB8E5-B657-4781-81F0-67B5FE43A3B8}"/>
    <cellStyle name="Anteckning 43 4 2 2 2" xfId="19835" xr:uid="{E06CC2EA-58B8-4DA6-8697-42EFAFAC67B9}"/>
    <cellStyle name="Anteckning 43 4 2 2_121231-130331" xfId="19836" xr:uid="{42375CBA-E0EE-4E4D-8BE0-BBB71DA13458}"/>
    <cellStyle name="Anteckning 43 4 2 3" xfId="19837" xr:uid="{1400825F-B3B2-453D-8BAC-D4B4E2615BAC}"/>
    <cellStyle name="Anteckning 43 4 2 4" xfId="33123" xr:uid="{0743BD9E-9CD4-416A-8B94-631D7CC7D5D2}"/>
    <cellStyle name="Anteckning 43 4 2_121231-130331" xfId="19838" xr:uid="{D99DB345-900A-4BD9-930F-2C04D7B06616}"/>
    <cellStyle name="Anteckning 43 4 3" xfId="19839" xr:uid="{3B4B3D08-352C-4D03-9778-8B1405CF646B}"/>
    <cellStyle name="Anteckning 43 4 3 2" xfId="19840" xr:uid="{EC65F0A8-6828-4A94-83C3-4AFD68E3EF78}"/>
    <cellStyle name="Anteckning 43 4 3_121231-130331" xfId="19841" xr:uid="{9EFA0CFE-C533-40F7-82E6-50F3E9DCAE31}"/>
    <cellStyle name="Anteckning 43 4 4" xfId="19842" xr:uid="{AF41D08A-285B-4803-A57F-3A6D7169CED9}"/>
    <cellStyle name="Anteckning 43 4 5" xfId="19843" xr:uid="{E2CCEBC6-4A8F-4D01-B068-00F8B7B6C63B}"/>
    <cellStyle name="Anteckning 43 4 6" xfId="33124" xr:uid="{BA4B9F6A-62D0-4019-84B6-182E7F1C0F07}"/>
    <cellStyle name="Anteckning 43 4 7" xfId="35664" xr:uid="{D8365694-4D5B-480D-A9C8-3B3E7C662A72}"/>
    <cellStyle name="Anteckning 43 4 8" xfId="39054" xr:uid="{38FF043B-7DB2-43F1-B9BC-A03E83985E2D}"/>
    <cellStyle name="Anteckning 43 4_121231-130331" xfId="19844" xr:uid="{32DC8A7F-672A-4013-AB7D-677BA988B64F}"/>
    <cellStyle name="Anteckning 43 5" xfId="19845" xr:uid="{D8F5DEA6-027D-4BC5-B1C8-7BCDFE1D11F7}"/>
    <cellStyle name="Anteckning 43 5 2" xfId="19846" xr:uid="{9543F383-34E5-4259-8756-9EFAF6CEE8C1}"/>
    <cellStyle name="Anteckning 43 5 2 2" xfId="19847" xr:uid="{90F42A4B-474F-4B2B-A539-91304F3AA8BD}"/>
    <cellStyle name="Anteckning 43 5 2 2 2" xfId="19848" xr:uid="{A19761AD-31B3-4A7F-917E-A325BA475551}"/>
    <cellStyle name="Anteckning 43 5 2 2_121231-130331" xfId="19849" xr:uid="{9324AF5F-4E1F-4A11-B450-434275C9A541}"/>
    <cellStyle name="Anteckning 43 5 2 3" xfId="19850" xr:uid="{72FFCEAE-ECA9-487D-94A6-C17916D35415}"/>
    <cellStyle name="Anteckning 43 5 2 4" xfId="33125" xr:uid="{67A06D99-72AC-4459-892D-0C9CD866DFDB}"/>
    <cellStyle name="Anteckning 43 5 2_121231-130331" xfId="19851" xr:uid="{A8C35AA6-E8C5-4AF7-916E-B452184DD2CF}"/>
    <cellStyle name="Anteckning 43 5 3" xfId="19852" xr:uid="{39A94217-09C1-4988-9FA9-42BC5BF0BC1D}"/>
    <cellStyle name="Anteckning 43 5 3 2" xfId="19853" xr:uid="{E5CB9A2E-041D-4307-8F06-B476D077A9A5}"/>
    <cellStyle name="Anteckning 43 5 3_121231-130331" xfId="19854" xr:uid="{CE0E4BAA-6816-46F0-8225-95BA8A6E6020}"/>
    <cellStyle name="Anteckning 43 5 4" xfId="19855" xr:uid="{24E4DDAC-37CA-4204-9166-7E665CA94B12}"/>
    <cellStyle name="Anteckning 43 5 5" xfId="19856" xr:uid="{11420FF7-FFA1-4990-90E8-0F2A44DD9F7D}"/>
    <cellStyle name="Anteckning 43 5 6" xfId="33126" xr:uid="{B3E50435-0815-4D31-BDF1-277C350F1E3B}"/>
    <cellStyle name="Anteckning 43 5 7" xfId="35665" xr:uid="{ED192AC1-EC68-42B1-AAD2-92488CCCE8E4}"/>
    <cellStyle name="Anteckning 43 5 8" xfId="39053" xr:uid="{9C71850C-C926-439E-A7AA-659F0CEF478D}"/>
    <cellStyle name="Anteckning 43 5_121231-130331" xfId="19857" xr:uid="{B447743A-BE5C-49B9-BF50-C29ED06D8FAD}"/>
    <cellStyle name="Anteckning 43 6" xfId="19858" xr:uid="{AF1E7BBE-C724-48ED-8039-953C783614EB}"/>
    <cellStyle name="Anteckning 43 6 2" xfId="19859" xr:uid="{33E64E0F-DDF4-4226-B478-430E061634B8}"/>
    <cellStyle name="Anteckning 43 6 2 2" xfId="19860" xr:uid="{F33AABE4-5E8B-4E47-BB97-04FF06582D3D}"/>
    <cellStyle name="Anteckning 43 6 2 3" xfId="33127" xr:uid="{B97B09DA-D272-44C2-9FAA-02A83CE16149}"/>
    <cellStyle name="Anteckning 43 6 2_121231-130331" xfId="19861" xr:uid="{E8A6C79A-B648-4BEF-B4F0-407946D45A89}"/>
    <cellStyle name="Anteckning 43 6 3" xfId="19862" xr:uid="{CA3EDACC-EEDB-4BBB-9202-72B1E85DC219}"/>
    <cellStyle name="Anteckning 43 6 3 2" xfId="19863" xr:uid="{E2850730-9D99-4801-A32A-5AFACA2885F7}"/>
    <cellStyle name="Anteckning 43 6 3_121231-130331" xfId="19864" xr:uid="{E0CCE3FE-810F-484A-BDAF-D9C8EBDB0238}"/>
    <cellStyle name="Anteckning 43 6 4" xfId="19865" xr:uid="{72F3C489-3226-46C6-A639-4E75445845B1}"/>
    <cellStyle name="Anteckning 43 6 5" xfId="19866" xr:uid="{9EA45281-93EA-4131-88C9-BA013B010F78}"/>
    <cellStyle name="Anteckning 43 6 6" xfId="33128" xr:uid="{FDDCA747-BB67-4380-A344-320F475AF91D}"/>
    <cellStyle name="Anteckning 43 6 7" xfId="35666" xr:uid="{7C8BA018-EF29-4B8D-9A61-82F0BFC90DB9}"/>
    <cellStyle name="Anteckning 43 6 8" xfId="39052" xr:uid="{7C08955E-77A5-4080-B8AA-8032676B07CE}"/>
    <cellStyle name="Anteckning 43 6_121231-130331" xfId="19867" xr:uid="{550B01F3-68FF-4A59-BA37-02FD247654E6}"/>
    <cellStyle name="Anteckning 43 7" xfId="19868" xr:uid="{8496D1C5-549C-458F-B083-987D034178BB}"/>
    <cellStyle name="Anteckning 43 7 2" xfId="19869" xr:uid="{956F02EF-33C3-4797-9163-A21028528B0C}"/>
    <cellStyle name="Anteckning 43 7 2 2" xfId="19870" xr:uid="{520538C2-3156-417F-B6AF-8E32AB282697}"/>
    <cellStyle name="Anteckning 43 7 2_121231-130331" xfId="19871" xr:uid="{FF49715F-3516-4843-9269-B327842258A9}"/>
    <cellStyle name="Anteckning 43 7 3" xfId="19872" xr:uid="{30C9C2FD-1635-473D-9F0B-101E5AAE65E1}"/>
    <cellStyle name="Anteckning 43 7 4" xfId="33129" xr:uid="{D2F19E3B-E510-4366-8449-9E54D08B00CE}"/>
    <cellStyle name="Anteckning 43 7_121231-130331" xfId="19873" xr:uid="{EAC214E5-2CC2-4673-B988-C92080E7851B}"/>
    <cellStyle name="Anteckning 43 8" xfId="19874" xr:uid="{2059C54A-CF5E-4F34-A65F-011D9E7B44EF}"/>
    <cellStyle name="Anteckning 43 8 2" xfId="19875" xr:uid="{70CD3B5E-649F-43C0-B7B6-667138F82E1B}"/>
    <cellStyle name="Anteckning 43 8_121231-130331" xfId="19876" xr:uid="{F913C444-7705-4931-A9C9-65205711ECDE}"/>
    <cellStyle name="Anteckning 43 9" xfId="19877" xr:uid="{87049431-B262-46B9-9464-6B2A4D7956C6}"/>
    <cellStyle name="Anteckning 43_121231-130331" xfId="19878" xr:uid="{4796EBEC-35A8-4F57-8CFC-C0464CAAB1D1}"/>
    <cellStyle name="Anteckning 44" xfId="19879" xr:uid="{EC31E189-1868-4C91-A4F0-411EFAECDF8C}"/>
    <cellStyle name="Anteckning 44 10" xfId="19880" xr:uid="{347C6BF6-D475-4D34-93DB-E6F69EFDEC23}"/>
    <cellStyle name="Anteckning 44 11" xfId="33130" xr:uid="{B14DDF25-DFE2-477D-8BC5-2B7BA39C2227}"/>
    <cellStyle name="Anteckning 44 12" xfId="35667" xr:uid="{F439322C-FE24-4453-A152-3F441C2987CC}"/>
    <cellStyle name="Anteckning 44 2" xfId="19881" xr:uid="{B0615BC3-CA7E-4B0D-831A-135E1BA3CB0B}"/>
    <cellStyle name="Anteckning 44 2 2" xfId="19882" xr:uid="{32A43A80-30F3-4FE3-B50B-130EFA84BB51}"/>
    <cellStyle name="Anteckning 44 2 2 2" xfId="19883" xr:uid="{5364DAD1-BD60-4BFA-8A5B-C5AB7CA45927}"/>
    <cellStyle name="Anteckning 44 2 2 2 2" xfId="19884" xr:uid="{62672775-27B7-4DE3-9B68-594FB3760BF1}"/>
    <cellStyle name="Anteckning 44 2 2 2 3" xfId="33131" xr:uid="{A88E5B2D-1A38-4C1A-84F4-1C4476D6F5ED}"/>
    <cellStyle name="Anteckning 44 2 2 2_121231-130331" xfId="19885" xr:uid="{96B7073C-5EDF-4C93-B925-2AFE3E7700EF}"/>
    <cellStyle name="Anteckning 44 2 2 3" xfId="19886" xr:uid="{E38BEBCD-B466-4586-B82D-B0707E9ABC1E}"/>
    <cellStyle name="Anteckning 44 2 2 3 2" xfId="19887" xr:uid="{2FFA9500-1F96-4040-98E3-7CDBC0F715F3}"/>
    <cellStyle name="Anteckning 44 2 2 3_121231-130331" xfId="19888" xr:uid="{EE2CE98F-48C0-4E3A-96F7-76B85912182F}"/>
    <cellStyle name="Anteckning 44 2 2 4" xfId="19889" xr:uid="{628E63A3-558A-4F57-B9B8-F20F0907B939}"/>
    <cellStyle name="Anteckning 44 2 2 5" xfId="19890" xr:uid="{2BAEBCCC-5106-4843-BC1E-55D47269467A}"/>
    <cellStyle name="Anteckning 44 2 2 6" xfId="33132" xr:uid="{BA53FE09-3C0F-429E-9A38-E51FEC2C2673}"/>
    <cellStyle name="Anteckning 44 2 2 7" xfId="35669" xr:uid="{565EF8CE-211D-4007-857A-0F53D1A19681}"/>
    <cellStyle name="Anteckning 44 2 2 8" xfId="39050" xr:uid="{6150BBFC-F0DC-45F0-B7E6-551841CC015E}"/>
    <cellStyle name="Anteckning 44 2 2_121231-130331" xfId="19891" xr:uid="{074FF20F-F5DD-41C0-83F2-2A61021AD030}"/>
    <cellStyle name="Anteckning 44 2 3" xfId="19892" xr:uid="{58AF474B-BE53-41E7-BB79-EA34D261229C}"/>
    <cellStyle name="Anteckning 44 2 3 2" xfId="19893" xr:uid="{915DDED8-FB16-4BA1-99E1-C3F4BC9262A1}"/>
    <cellStyle name="Anteckning 44 2 3 2 2" xfId="19894" xr:uid="{C4C0FE28-D290-4898-BF04-12A518EE67FF}"/>
    <cellStyle name="Anteckning 44 2 3 2_121231-130331" xfId="19895" xr:uid="{3E842038-86F9-4468-A734-132216542078}"/>
    <cellStyle name="Anteckning 44 2 3 3" xfId="19896" xr:uid="{AC2CCE54-AA75-457B-B2D7-279A10E8C07B}"/>
    <cellStyle name="Anteckning 44 2 3 4" xfId="33133" xr:uid="{C5C1049A-FD3D-42D9-9348-FAF73B134F51}"/>
    <cellStyle name="Anteckning 44 2 3_121231-130331" xfId="19897" xr:uid="{595817EC-38C5-4988-890B-3ECBE8E061E0}"/>
    <cellStyle name="Anteckning 44 2 4" xfId="19898" xr:uid="{F72C238D-D185-46E6-B986-2337AB8C8615}"/>
    <cellStyle name="Anteckning 44 2 4 2" xfId="19899" xr:uid="{7F707866-5F96-4CB8-9A00-C6350880C892}"/>
    <cellStyle name="Anteckning 44 2 4_121231-130331" xfId="19900" xr:uid="{D129095E-E77A-4A18-BD61-F522204CD80A}"/>
    <cellStyle name="Anteckning 44 2 5" xfId="19901" xr:uid="{F652FB3E-1EF2-4846-BD45-F6D0A2F98197}"/>
    <cellStyle name="Anteckning 44 2 6" xfId="19902" xr:uid="{BC68CD09-D7FF-4BB5-8E3F-328F81C8BC6E}"/>
    <cellStyle name="Anteckning 44 2 7" xfId="33134" xr:uid="{E943F28C-2209-49BB-9493-D762506B660C}"/>
    <cellStyle name="Anteckning 44 2 8" xfId="35668" xr:uid="{11BAC713-7A67-4EC1-AF6C-5B0E665DB089}"/>
    <cellStyle name="Anteckning 44 2 9" xfId="39051" xr:uid="{64348E9A-01AF-46D3-A8D3-8BE660986573}"/>
    <cellStyle name="Anteckning 44 2_121231-130331" xfId="19903" xr:uid="{9C6E75B4-EA5F-4330-9A47-0E8068D78CE6}"/>
    <cellStyle name="Anteckning 44 3" xfId="19904" xr:uid="{D4DF3E2B-16EB-4968-BAE7-294B2DB65B77}"/>
    <cellStyle name="Anteckning 44 3 2" xfId="19905" xr:uid="{2B4F5EB1-D939-49A6-ADD6-C7097305CB41}"/>
    <cellStyle name="Anteckning 44 3 2 2" xfId="19906" xr:uid="{CD74686A-5794-4726-AB87-403F4EE12135}"/>
    <cellStyle name="Anteckning 44 3 2 2 2" xfId="19907" xr:uid="{02C07C99-A6A8-463E-B5C2-0BE90F6B422E}"/>
    <cellStyle name="Anteckning 44 3 2 2_121231-130331" xfId="19908" xr:uid="{18CC2F51-192B-4643-A69A-C745968B0FD2}"/>
    <cellStyle name="Anteckning 44 3 2 3" xfId="19909" xr:uid="{2C581994-31AC-4B0A-88B6-1809AD8080C0}"/>
    <cellStyle name="Anteckning 44 3 2 4" xfId="33135" xr:uid="{B64C7AC1-F8C8-415C-93BF-09301EB8B1CC}"/>
    <cellStyle name="Anteckning 44 3 2_121231-130331" xfId="19910" xr:uid="{2E638017-B326-42E2-8749-0019FC0720BF}"/>
    <cellStyle name="Anteckning 44 3 3" xfId="19911" xr:uid="{B2194053-0E92-4968-811C-0CA8736359CA}"/>
    <cellStyle name="Anteckning 44 3 3 2" xfId="19912" xr:uid="{9E212C76-52E9-4AD7-B413-0775977B7149}"/>
    <cellStyle name="Anteckning 44 3 3_121231-130331" xfId="19913" xr:uid="{ADA5AA13-B8FF-4A7D-83FD-6C4AC257F1AC}"/>
    <cellStyle name="Anteckning 44 3 4" xfId="19914" xr:uid="{27144D53-CC32-484E-B2D4-3C549FE31262}"/>
    <cellStyle name="Anteckning 44 3 5" xfId="19915" xr:uid="{6E1295A1-FFFE-47CB-86E0-50124ED49B02}"/>
    <cellStyle name="Anteckning 44 3 6" xfId="33136" xr:uid="{A80AC4F4-C482-4810-B96B-3BD9EF1B1EA9}"/>
    <cellStyle name="Anteckning 44 3 7" xfId="35670" xr:uid="{A53B8418-21F8-4C46-9CFF-28DE78E0FF67}"/>
    <cellStyle name="Anteckning 44 3 8" xfId="39049" xr:uid="{BFB96AF1-B8B1-493B-8F85-DB7EE5C240BA}"/>
    <cellStyle name="Anteckning 44 3_121231-130331" xfId="19916" xr:uid="{4D9F9865-E0B4-4F5A-8D10-D748E037996E}"/>
    <cellStyle name="Anteckning 44 4" xfId="19917" xr:uid="{8C9AD293-EACB-421E-B4B3-867BE6BE2BB3}"/>
    <cellStyle name="Anteckning 44 4 2" xfId="19918" xr:uid="{09B5DB93-42D5-402C-B0CA-E6D75D36251D}"/>
    <cellStyle name="Anteckning 44 4 2 2" xfId="19919" xr:uid="{49353D06-91BB-40FB-937A-B6634E62650D}"/>
    <cellStyle name="Anteckning 44 4 2 2 2" xfId="19920" xr:uid="{3D917B6C-6132-4118-9EE3-9E11C085FEAE}"/>
    <cellStyle name="Anteckning 44 4 2 2_121231-130331" xfId="19921" xr:uid="{3B1EAF86-264C-4255-9141-454A173E00C8}"/>
    <cellStyle name="Anteckning 44 4 2 3" xfId="19922" xr:uid="{F98C958F-2FF2-4CCE-AD1E-EC6C1BED504E}"/>
    <cellStyle name="Anteckning 44 4 2 4" xfId="33137" xr:uid="{D9E9C666-F819-4584-84B3-7E46438B08DE}"/>
    <cellStyle name="Anteckning 44 4 2_121231-130331" xfId="19923" xr:uid="{82A8A4F1-E714-468E-B6F4-6B16C93762FF}"/>
    <cellStyle name="Anteckning 44 4 3" xfId="19924" xr:uid="{CAF54AF5-697C-4EEA-B25B-ADF9442C3B2D}"/>
    <cellStyle name="Anteckning 44 4 3 2" xfId="19925" xr:uid="{8EEBF86E-B8F7-4D26-BB3D-7B4EF44641C2}"/>
    <cellStyle name="Anteckning 44 4 3_121231-130331" xfId="19926" xr:uid="{D4373C7E-F08B-4179-A45C-EE18195DB77B}"/>
    <cellStyle name="Anteckning 44 4 4" xfId="19927" xr:uid="{F6B6DB5E-28B3-4006-978C-101226A270B9}"/>
    <cellStyle name="Anteckning 44 4 5" xfId="19928" xr:uid="{E3CD09F3-4B1E-47F9-8B8A-AFC258DC35ED}"/>
    <cellStyle name="Anteckning 44 4 6" xfId="33138" xr:uid="{FDA43AA6-12D8-4A87-9124-920153BC8297}"/>
    <cellStyle name="Anteckning 44 4 7" xfId="35671" xr:uid="{3B131989-8687-4E9C-94EB-184384205B32}"/>
    <cellStyle name="Anteckning 44 4 8" xfId="39048" xr:uid="{A51210F0-9586-4AE5-B240-DF326077F39C}"/>
    <cellStyle name="Anteckning 44 4_121231-130331" xfId="19929" xr:uid="{C8C9C2AE-8A8F-46DC-8DE4-1CE4444A83E5}"/>
    <cellStyle name="Anteckning 44 5" xfId="19930" xr:uid="{662E2831-170E-4E58-98A5-0FB564152EF9}"/>
    <cellStyle name="Anteckning 44 5 2" xfId="19931" xr:uid="{D19DDF44-54F3-4FA0-9BB8-B93B43D51DBD}"/>
    <cellStyle name="Anteckning 44 5 2 2" xfId="19932" xr:uid="{B503040F-6312-406C-A4DD-17528267BC42}"/>
    <cellStyle name="Anteckning 44 5 2 2 2" xfId="19933" xr:uid="{CE17A103-C86B-441C-87E8-5A05A48798BA}"/>
    <cellStyle name="Anteckning 44 5 2 2_121231-130331" xfId="19934" xr:uid="{25059C18-12F9-49BB-B1EB-1B691E2D1E4B}"/>
    <cellStyle name="Anteckning 44 5 2 3" xfId="19935" xr:uid="{64654256-A157-4D4F-BBEA-2C36E0C526FA}"/>
    <cellStyle name="Anteckning 44 5 2 4" xfId="33139" xr:uid="{8F4DB030-A87D-4162-B7BC-98F7D06C35A9}"/>
    <cellStyle name="Anteckning 44 5 2_121231-130331" xfId="19936" xr:uid="{6AF029AD-D3A8-464B-809C-317268871221}"/>
    <cellStyle name="Anteckning 44 5 3" xfId="19937" xr:uid="{EA10D951-5E67-4FDC-8C70-635AEA852529}"/>
    <cellStyle name="Anteckning 44 5 3 2" xfId="19938" xr:uid="{49A95D8F-F671-42B6-9454-2E8F5B1D76F3}"/>
    <cellStyle name="Anteckning 44 5 3_121231-130331" xfId="19939" xr:uid="{0EB1669D-52C0-42B2-9445-11D4360E3A9A}"/>
    <cellStyle name="Anteckning 44 5 4" xfId="19940" xr:uid="{E747D67C-ECE1-48CD-8F87-6D83756AAE4D}"/>
    <cellStyle name="Anteckning 44 5 5" xfId="19941" xr:uid="{F6789086-8A11-47E4-BAC0-2F38E4BC5A37}"/>
    <cellStyle name="Anteckning 44 5 6" xfId="33140" xr:uid="{30AF9327-01AB-420C-BCDA-00A780670902}"/>
    <cellStyle name="Anteckning 44 5 7" xfId="35672" xr:uid="{180D1D50-72EF-4C71-AA51-4B2D09DA30C8}"/>
    <cellStyle name="Anteckning 44 5 8" xfId="39047" xr:uid="{BCC5A5A4-19B9-4AA3-9B61-FE6D7096059B}"/>
    <cellStyle name="Anteckning 44 5_121231-130331" xfId="19942" xr:uid="{5A45E181-E903-47E3-A21C-029FE61FECF0}"/>
    <cellStyle name="Anteckning 44 6" xfId="19943" xr:uid="{B9978F11-8550-400F-88FD-02F9736CB71E}"/>
    <cellStyle name="Anteckning 44 6 2" xfId="19944" xr:uid="{A6386763-5DF6-44CA-A5CD-3F858DE6A5B0}"/>
    <cellStyle name="Anteckning 44 6 2 2" xfId="19945" xr:uid="{5343C7B1-D130-46A1-B542-DD0A55044562}"/>
    <cellStyle name="Anteckning 44 6 2 3" xfId="33141" xr:uid="{7BF9A008-7E38-4D2E-B4D9-C6A2C743660F}"/>
    <cellStyle name="Anteckning 44 6 2_121231-130331" xfId="19946" xr:uid="{DF47ECAE-1CB7-47D5-B126-567A09E1C171}"/>
    <cellStyle name="Anteckning 44 6 3" xfId="19947" xr:uid="{B286FA0D-A990-4242-B85F-F15653BC07C9}"/>
    <cellStyle name="Anteckning 44 6 3 2" xfId="19948" xr:uid="{45E7661F-4ACA-4CEE-BA52-252F0F98FF96}"/>
    <cellStyle name="Anteckning 44 6 3_121231-130331" xfId="19949" xr:uid="{6D1A2720-066A-4C2B-A849-CEC52987C161}"/>
    <cellStyle name="Anteckning 44 6 4" xfId="19950" xr:uid="{6608D8EE-7073-4FCC-9018-FF28E89FB5EC}"/>
    <cellStyle name="Anteckning 44 6 5" xfId="19951" xr:uid="{CED9B694-7780-4B87-8FA0-342D533CC406}"/>
    <cellStyle name="Anteckning 44 6 6" xfId="33142" xr:uid="{294B3E06-D8F3-4540-AE12-04E47C721886}"/>
    <cellStyle name="Anteckning 44 6 7" xfId="35673" xr:uid="{07934010-40E2-4737-89E7-413B569EF38F}"/>
    <cellStyle name="Anteckning 44 6 8" xfId="39046" xr:uid="{5EE21F46-8227-4846-AF34-17CD2941959A}"/>
    <cellStyle name="Anteckning 44 6_121231-130331" xfId="19952" xr:uid="{139641EB-2C18-4B23-8618-23DAB8D30923}"/>
    <cellStyle name="Anteckning 44 7" xfId="19953" xr:uid="{77DA579C-6CBD-4301-A062-F77BE20802E9}"/>
    <cellStyle name="Anteckning 44 7 2" xfId="19954" xr:uid="{5FF97604-8416-43CA-81CB-4D84FE9328B0}"/>
    <cellStyle name="Anteckning 44 7 2 2" xfId="19955" xr:uid="{B8789327-0CD9-4C94-941C-CC7091369E06}"/>
    <cellStyle name="Anteckning 44 7 2_121231-130331" xfId="19956" xr:uid="{5F9245F4-8D7D-4301-AA8E-7A95636B43C9}"/>
    <cellStyle name="Anteckning 44 7 3" xfId="19957" xr:uid="{2A444152-4471-47A0-AF43-801224407ECD}"/>
    <cellStyle name="Anteckning 44 7 4" xfId="33143" xr:uid="{D5FCB9A9-9362-47B9-B6DD-5560046715D5}"/>
    <cellStyle name="Anteckning 44 7_121231-130331" xfId="19958" xr:uid="{6DC13030-CD66-4EB9-822A-97C398C44C97}"/>
    <cellStyle name="Anteckning 44 8" xfId="19959" xr:uid="{931D5DFE-829D-4364-9DF2-616884E88BF4}"/>
    <cellStyle name="Anteckning 44 8 2" xfId="19960" xr:uid="{C23A4754-FB66-4BF7-AC8D-710471DD3216}"/>
    <cellStyle name="Anteckning 44 8_121231-130331" xfId="19961" xr:uid="{22F32DDE-E9AB-4D38-B500-1364E947A847}"/>
    <cellStyle name="Anteckning 44 9" xfId="19962" xr:uid="{75EB0977-35FA-4A8D-BA4F-4A15B99D7693}"/>
    <cellStyle name="Anteckning 44_121231-130331" xfId="19963" xr:uid="{05DB477C-27B1-411B-A4B7-514C83332B70}"/>
    <cellStyle name="Anteckning 45" xfId="19964" xr:uid="{CFC2AB75-25B7-4D48-90B1-C5194B177AC2}"/>
    <cellStyle name="Anteckning 45 10" xfId="19965" xr:uid="{175FC636-BF0A-4E6C-B64F-423496605A2C}"/>
    <cellStyle name="Anteckning 45 11" xfId="33144" xr:uid="{C8FCB2A0-2E9F-4AEF-ABD9-49736AB9F2F6}"/>
    <cellStyle name="Anteckning 45 12" xfId="35674" xr:uid="{CB866493-817A-403D-A223-E1FBEB064991}"/>
    <cellStyle name="Anteckning 45 2" xfId="19966" xr:uid="{1853A74A-8519-4666-9FF5-AA214F1153B7}"/>
    <cellStyle name="Anteckning 45 2 2" xfId="19967" xr:uid="{7DB35767-F42E-461F-9E79-6E73CFE3C76E}"/>
    <cellStyle name="Anteckning 45 2 2 2" xfId="19968" xr:uid="{37755CD7-EA71-4811-A244-90A7B7771996}"/>
    <cellStyle name="Anteckning 45 2 2 2 2" xfId="19969" xr:uid="{B1F23E01-5305-46DE-BD8B-B690D5A617A0}"/>
    <cellStyle name="Anteckning 45 2 2 2 3" xfId="33145" xr:uid="{1842640D-2C8F-4764-9E28-CEB56A629627}"/>
    <cellStyle name="Anteckning 45 2 2 2_121231-130331" xfId="19970" xr:uid="{D19FFD1A-ABB7-404D-94D2-525F6D17C8DD}"/>
    <cellStyle name="Anteckning 45 2 2 3" xfId="19971" xr:uid="{B810A266-2C16-42E4-8D98-35EF5CC9A3A3}"/>
    <cellStyle name="Anteckning 45 2 2 3 2" xfId="19972" xr:uid="{DED90325-183B-48F1-8ABB-DBA30F200F74}"/>
    <cellStyle name="Anteckning 45 2 2 3_121231-130331" xfId="19973" xr:uid="{04B47FDF-5E1F-4224-B06D-F0D58B1C98D2}"/>
    <cellStyle name="Anteckning 45 2 2 4" xfId="19974" xr:uid="{13D23A7B-831E-4FB9-AF3D-3AA16542878F}"/>
    <cellStyle name="Anteckning 45 2 2 5" xfId="19975" xr:uid="{D7A037B2-FC9B-4A2F-BC5E-D654DDB528C6}"/>
    <cellStyle name="Anteckning 45 2 2 6" xfId="33146" xr:uid="{19D451D9-24ED-4300-922F-F8B11D343E3F}"/>
    <cellStyle name="Anteckning 45 2 2 7" xfId="35676" xr:uid="{204962AE-4A4C-4151-A849-9E86EEBDF1D9}"/>
    <cellStyle name="Anteckning 45 2 2 8" xfId="39044" xr:uid="{05ED98C8-8206-4597-8DE9-0BB97E05671B}"/>
    <cellStyle name="Anteckning 45 2 2_121231-130331" xfId="19976" xr:uid="{5BBAF418-2FD4-401D-9108-A7F76AFF37FB}"/>
    <cellStyle name="Anteckning 45 2 3" xfId="19977" xr:uid="{A126D5FA-F029-4193-9B05-8A98D7322D2D}"/>
    <cellStyle name="Anteckning 45 2 3 2" xfId="19978" xr:uid="{F0F12601-DAB9-4414-9A56-D2864DE4F08A}"/>
    <cellStyle name="Anteckning 45 2 3 2 2" xfId="19979" xr:uid="{93278C3C-4795-4768-B106-665EA43BFA1F}"/>
    <cellStyle name="Anteckning 45 2 3 2_121231-130331" xfId="19980" xr:uid="{7A194CF6-EA29-423C-881A-DF91131E7FBE}"/>
    <cellStyle name="Anteckning 45 2 3 3" xfId="19981" xr:uid="{FC24EEB1-3F05-402D-991D-EC1F140645AC}"/>
    <cellStyle name="Anteckning 45 2 3 4" xfId="33147" xr:uid="{EA67F0CB-325E-4E82-9F16-B0D331FFA3DF}"/>
    <cellStyle name="Anteckning 45 2 3_121231-130331" xfId="19982" xr:uid="{E7C31787-C400-4AF3-BD69-03B7FAB3CC14}"/>
    <cellStyle name="Anteckning 45 2 4" xfId="19983" xr:uid="{700D9D14-1E37-4E35-B3EA-45984905A2C5}"/>
    <cellStyle name="Anteckning 45 2 4 2" xfId="19984" xr:uid="{4C25D3FD-6B6E-42FA-9EA7-1A89BDEAA211}"/>
    <cellStyle name="Anteckning 45 2 4_121231-130331" xfId="19985" xr:uid="{52345614-C8AC-4AF1-BC16-EC253B49EBC4}"/>
    <cellStyle name="Anteckning 45 2 5" xfId="19986" xr:uid="{1BBEFDD8-6667-4166-BC76-09DE77B1F25D}"/>
    <cellStyle name="Anteckning 45 2 6" xfId="19987" xr:uid="{67BCD01D-0B97-4B94-BF7F-AA0DEBF12963}"/>
    <cellStyle name="Anteckning 45 2 7" xfId="33148" xr:uid="{3C364421-A4BD-42E9-A8BB-6D59DF01D402}"/>
    <cellStyle name="Anteckning 45 2 8" xfId="35675" xr:uid="{45290883-593F-4630-9DED-E43AE25E48D7}"/>
    <cellStyle name="Anteckning 45 2 9" xfId="39045" xr:uid="{EFA49DE0-84EF-413C-B5D1-3740593BF575}"/>
    <cellStyle name="Anteckning 45 2_121231-130331" xfId="19988" xr:uid="{7D62FF52-6D75-4756-968B-5EB85F90FE34}"/>
    <cellStyle name="Anteckning 45 3" xfId="19989" xr:uid="{E33BBA2C-5994-4E99-B52B-7DA55D2C6404}"/>
    <cellStyle name="Anteckning 45 3 2" xfId="19990" xr:uid="{FD9F8B2A-9F13-4B7E-932E-4DD0410C2E10}"/>
    <cellStyle name="Anteckning 45 3 2 2" xfId="19991" xr:uid="{3A1178A9-E1E2-4F06-9C2B-856A539ADE45}"/>
    <cellStyle name="Anteckning 45 3 2 2 2" xfId="19992" xr:uid="{CCEC70BA-7792-4DEC-92AB-934CCFD5C499}"/>
    <cellStyle name="Anteckning 45 3 2 2_121231-130331" xfId="19993" xr:uid="{604BCA51-C9BB-4929-A81C-2A47E9E8A2E9}"/>
    <cellStyle name="Anteckning 45 3 2 3" xfId="19994" xr:uid="{E915C5B8-33BE-47E3-B851-037E3DF9C442}"/>
    <cellStyle name="Anteckning 45 3 2 4" xfId="33149" xr:uid="{15FF2A02-7B88-433D-AB49-3BAABF011C09}"/>
    <cellStyle name="Anteckning 45 3 2_121231-130331" xfId="19995" xr:uid="{500DBD66-1323-4DC7-B52B-771E860B63CE}"/>
    <cellStyle name="Anteckning 45 3 3" xfId="19996" xr:uid="{E2CD5A0A-E1F5-4FBD-8FB3-C1AA8A67FC39}"/>
    <cellStyle name="Anteckning 45 3 3 2" xfId="19997" xr:uid="{D0070A1B-6B80-4E87-9B2A-D57E6467ED64}"/>
    <cellStyle name="Anteckning 45 3 3_121231-130331" xfId="19998" xr:uid="{CC5835D9-5B5B-4106-9FF8-C9F484BA317E}"/>
    <cellStyle name="Anteckning 45 3 4" xfId="19999" xr:uid="{A62E6A7B-F756-4F64-AEA7-D6F2FA284195}"/>
    <cellStyle name="Anteckning 45 3 5" xfId="20000" xr:uid="{969E39FD-99FD-4DDF-BD1D-19E99401B629}"/>
    <cellStyle name="Anteckning 45 3 6" xfId="33150" xr:uid="{2D7F2A0C-C7F1-4E2C-8B2E-5D65B095827F}"/>
    <cellStyle name="Anteckning 45 3 7" xfId="35677" xr:uid="{6911B863-88E1-489B-A135-44031A49C4BD}"/>
    <cellStyle name="Anteckning 45 3 8" xfId="39043" xr:uid="{69B09A56-F55E-4765-B906-EFAED3ED591A}"/>
    <cellStyle name="Anteckning 45 3_121231-130331" xfId="20001" xr:uid="{EDE01AD5-EE12-44F9-AB32-A84A76D8A126}"/>
    <cellStyle name="Anteckning 45 4" xfId="20002" xr:uid="{9B6010BB-A492-430C-981A-80CA5DF86243}"/>
    <cellStyle name="Anteckning 45 4 2" xfId="20003" xr:uid="{0D5856E5-C35D-4FA7-9C2D-6BFBFAD2411B}"/>
    <cellStyle name="Anteckning 45 4 2 2" xfId="20004" xr:uid="{0AB56884-C8FE-4A23-BBCC-1B75F53D8248}"/>
    <cellStyle name="Anteckning 45 4 2 2 2" xfId="20005" xr:uid="{3CA01F8B-23BB-4535-9CBB-1333D68F51E6}"/>
    <cellStyle name="Anteckning 45 4 2 2_121231-130331" xfId="20006" xr:uid="{98ABC989-BC82-4E21-848A-595C3230C864}"/>
    <cellStyle name="Anteckning 45 4 2 3" xfId="20007" xr:uid="{4087ED0F-5DF1-421A-A3D7-71418D04BA57}"/>
    <cellStyle name="Anteckning 45 4 2 4" xfId="33151" xr:uid="{7ADD9572-26C0-4715-840A-66C49FE69AB9}"/>
    <cellStyle name="Anteckning 45 4 2_121231-130331" xfId="20008" xr:uid="{DD2B8A1D-5E8A-41A0-B6DB-6556528240D5}"/>
    <cellStyle name="Anteckning 45 4 3" xfId="20009" xr:uid="{8FF8A4DB-5C0D-44D1-839D-E8A787637C46}"/>
    <cellStyle name="Anteckning 45 4 3 2" xfId="20010" xr:uid="{0E383D3C-520F-4A8E-89F8-30B21C493595}"/>
    <cellStyle name="Anteckning 45 4 3_121231-130331" xfId="20011" xr:uid="{9483D906-7C70-4674-BECE-3D6DD115D7D3}"/>
    <cellStyle name="Anteckning 45 4 4" xfId="20012" xr:uid="{8FD9EFA7-5FA6-4BCD-9267-CD46891D330B}"/>
    <cellStyle name="Anteckning 45 4 5" xfId="20013" xr:uid="{9BF94CF0-11F3-4B00-A05F-CE43E641A9EC}"/>
    <cellStyle name="Anteckning 45 4 6" xfId="33152" xr:uid="{649C3D6E-E729-40A3-BC54-13D0D43E05B2}"/>
    <cellStyle name="Anteckning 45 4 7" xfId="35678" xr:uid="{74456C2E-0E30-441C-8E74-AC127C06B6EF}"/>
    <cellStyle name="Anteckning 45 4 8" xfId="39042" xr:uid="{6F217157-5728-4EA9-B6BA-EB3A2A16E849}"/>
    <cellStyle name="Anteckning 45 4_121231-130331" xfId="20014" xr:uid="{87D73933-F3C0-427A-AD52-9ED3DE40126B}"/>
    <cellStyle name="Anteckning 45 5" xfId="20015" xr:uid="{7D9EB82B-9B48-42E8-A8A2-29380AC26B6F}"/>
    <cellStyle name="Anteckning 45 5 2" xfId="20016" xr:uid="{F029DB55-DA03-4573-8FDA-268324258457}"/>
    <cellStyle name="Anteckning 45 5 2 2" xfId="20017" xr:uid="{927A42F5-2435-4BD1-8C38-A5B70C770926}"/>
    <cellStyle name="Anteckning 45 5 2 2 2" xfId="20018" xr:uid="{1D433429-A84A-4279-B586-C5D11CBA98C5}"/>
    <cellStyle name="Anteckning 45 5 2 2_121231-130331" xfId="20019" xr:uid="{E74BD9CB-7F0D-4CBF-86DA-AC79896673E0}"/>
    <cellStyle name="Anteckning 45 5 2 3" xfId="20020" xr:uid="{C4383778-7819-4CEC-9638-7A200909C162}"/>
    <cellStyle name="Anteckning 45 5 2 4" xfId="33153" xr:uid="{7ADBC20C-A02B-457E-B69D-E8FFDECB4713}"/>
    <cellStyle name="Anteckning 45 5 2_121231-130331" xfId="20021" xr:uid="{9C7CB87A-7766-41EA-9437-8D9DD1CE28DC}"/>
    <cellStyle name="Anteckning 45 5 3" xfId="20022" xr:uid="{91E8A1CA-7828-4BA5-8BB4-600E377DA01A}"/>
    <cellStyle name="Anteckning 45 5 3 2" xfId="20023" xr:uid="{DBE6EF16-049F-4630-B579-4F8A526CB3BF}"/>
    <cellStyle name="Anteckning 45 5 3_121231-130331" xfId="20024" xr:uid="{8AB36E7B-B935-4E31-9BA6-48ECB304780F}"/>
    <cellStyle name="Anteckning 45 5 4" xfId="20025" xr:uid="{C5F5E76F-7C8A-4353-B0A7-7FB735690240}"/>
    <cellStyle name="Anteckning 45 5 5" xfId="20026" xr:uid="{938F6224-9AC6-4939-A489-4DBB512E3CF7}"/>
    <cellStyle name="Anteckning 45 5 6" xfId="33154" xr:uid="{2ED8D38B-8967-47FB-9CAA-DB28298832E5}"/>
    <cellStyle name="Anteckning 45 5 7" xfId="35679" xr:uid="{CCAD1AB0-B342-4343-9B4B-1FB5F5B2426B}"/>
    <cellStyle name="Anteckning 45 5 8" xfId="39041" xr:uid="{7A0860E8-165C-413D-957C-70BDF0E53B14}"/>
    <cellStyle name="Anteckning 45 5_121231-130331" xfId="20027" xr:uid="{D26DF777-8696-446A-99D1-1B149244AC1C}"/>
    <cellStyle name="Anteckning 45 6" xfId="20028" xr:uid="{454ABF79-A36B-451F-940D-6A480A0E8F36}"/>
    <cellStyle name="Anteckning 45 6 2" xfId="20029" xr:uid="{B7EB9BFA-BE66-4703-A2A3-700BA0F0C435}"/>
    <cellStyle name="Anteckning 45 6 2 2" xfId="20030" xr:uid="{08B61A6E-50F8-4312-9F77-FE0C9A8B0CEA}"/>
    <cellStyle name="Anteckning 45 6 2 3" xfId="33155" xr:uid="{309F5D3D-F24C-481D-A5BB-E9294984AB2B}"/>
    <cellStyle name="Anteckning 45 6 2_121231-130331" xfId="20031" xr:uid="{D7B04F10-2097-47FD-9471-22C1B1ECD927}"/>
    <cellStyle name="Anteckning 45 6 3" xfId="20032" xr:uid="{79F8D01D-4FFB-4708-90C7-4EA9AA6A65C9}"/>
    <cellStyle name="Anteckning 45 6 3 2" xfId="20033" xr:uid="{D6EE8EE8-83A4-4A6B-9F05-F77778F51322}"/>
    <cellStyle name="Anteckning 45 6 3_121231-130331" xfId="20034" xr:uid="{96425ABF-84F8-4038-8243-AF5023710DD5}"/>
    <cellStyle name="Anteckning 45 6 4" xfId="20035" xr:uid="{4276D4CE-75EC-4C8E-BECA-201CEADBC6E8}"/>
    <cellStyle name="Anteckning 45 6 5" xfId="20036" xr:uid="{C043BD43-70E4-453D-B215-58CDDBA5E53E}"/>
    <cellStyle name="Anteckning 45 6 6" xfId="33156" xr:uid="{BF0BD948-30CB-4DD2-A7A1-76C807B8CA9A}"/>
    <cellStyle name="Anteckning 45 6 7" xfId="35680" xr:uid="{9367E273-E396-4351-A1AE-7D6CCDC8B043}"/>
    <cellStyle name="Anteckning 45 6 8" xfId="39040" xr:uid="{EDE15234-2ACC-4878-8C0E-56B5967EEF18}"/>
    <cellStyle name="Anteckning 45 6_121231-130331" xfId="20037" xr:uid="{2819ADB5-DF7C-4B49-B9DA-3F2BA43B46E7}"/>
    <cellStyle name="Anteckning 45 7" xfId="20038" xr:uid="{955D5058-A5C6-4235-8101-FF4DCD11ADD5}"/>
    <cellStyle name="Anteckning 45 7 2" xfId="20039" xr:uid="{4113B3D0-923D-41AC-B309-72BE3659DC2E}"/>
    <cellStyle name="Anteckning 45 7 2 2" xfId="20040" xr:uid="{ECC7A13C-337E-4185-AB05-8AA0C5EA14CC}"/>
    <cellStyle name="Anteckning 45 7 2_121231-130331" xfId="20041" xr:uid="{A79A6039-3AB8-4140-9E9A-642DF72B64EA}"/>
    <cellStyle name="Anteckning 45 7 3" xfId="20042" xr:uid="{EF4B87EF-4C1D-4801-98AA-B789052A76BB}"/>
    <cellStyle name="Anteckning 45 7 4" xfId="33157" xr:uid="{6D94B6E1-D8DE-4449-AEEA-5D67023B4674}"/>
    <cellStyle name="Anteckning 45 7_121231-130331" xfId="20043" xr:uid="{B3797E91-A9A8-4B53-823B-5067BB926965}"/>
    <cellStyle name="Anteckning 45 8" xfId="20044" xr:uid="{C67B47B2-CE24-4ACC-A504-0191042CBFC7}"/>
    <cellStyle name="Anteckning 45 8 2" xfId="20045" xr:uid="{EDD15989-16B4-42B4-9F9A-C3F412FFE59A}"/>
    <cellStyle name="Anteckning 45 8_121231-130331" xfId="20046" xr:uid="{5B9207AC-EA60-43C5-977C-F69FCAC2EA7D}"/>
    <cellStyle name="Anteckning 45 9" xfId="20047" xr:uid="{2C2F05A5-9E45-42E5-BE99-EFCCE3BB2CE2}"/>
    <cellStyle name="Anteckning 45_121231-130331" xfId="20048" xr:uid="{B03A03F2-F8AF-487D-B934-3923BB764D90}"/>
    <cellStyle name="Anteckning 46" xfId="20049" xr:uid="{83BC50D6-8ED9-4FD9-807C-A387C02D0816}"/>
    <cellStyle name="Anteckning 46 10" xfId="20050" xr:uid="{F87FA4FD-E080-4779-951D-07BA524B1B2C}"/>
    <cellStyle name="Anteckning 46 11" xfId="33158" xr:uid="{C5CFB921-D479-436A-BE0A-4D8964BC13B0}"/>
    <cellStyle name="Anteckning 46 12" xfId="35681" xr:uid="{2F0CABA3-D952-40B5-AC79-4026C1D40BEA}"/>
    <cellStyle name="Anteckning 46 2" xfId="20051" xr:uid="{CD9B7F84-6018-486B-825B-E09219E11DC9}"/>
    <cellStyle name="Anteckning 46 2 2" xfId="20052" xr:uid="{3D194A06-4BB0-4EEC-8F1F-3955DD0FA084}"/>
    <cellStyle name="Anteckning 46 2 2 2" xfId="20053" xr:uid="{58DC3B88-AFEF-44DC-BCAE-167B2A110C87}"/>
    <cellStyle name="Anteckning 46 2 2 2 2" xfId="20054" xr:uid="{C5C0C931-DA45-42E1-9831-C353C39F3875}"/>
    <cellStyle name="Anteckning 46 2 2 2 3" xfId="33159" xr:uid="{79932D89-7552-4200-9E27-DBC960011001}"/>
    <cellStyle name="Anteckning 46 2 2 2_121231-130331" xfId="20055" xr:uid="{A9F88CE4-2056-4F18-91B4-49F3B991FF02}"/>
    <cellStyle name="Anteckning 46 2 2 3" xfId="20056" xr:uid="{B76E776B-9313-4894-9C28-BBDB667DFA41}"/>
    <cellStyle name="Anteckning 46 2 2 3 2" xfId="20057" xr:uid="{CBEE7F2F-E37E-4558-BC9D-50E05350BD74}"/>
    <cellStyle name="Anteckning 46 2 2 3_121231-130331" xfId="20058" xr:uid="{09EDC866-5105-41D6-BD09-4BB9D8EC1C14}"/>
    <cellStyle name="Anteckning 46 2 2 4" xfId="20059" xr:uid="{6A102F0D-E2B5-4270-8DB0-19E8EEFA1769}"/>
    <cellStyle name="Anteckning 46 2 2 5" xfId="20060" xr:uid="{C907D291-AE54-4E88-AB8E-64DEDB0E7FFE}"/>
    <cellStyle name="Anteckning 46 2 2 6" xfId="33160" xr:uid="{5B71AC62-8CB5-4281-A6A8-859FBAC7D95C}"/>
    <cellStyle name="Anteckning 46 2 2 7" xfId="35683" xr:uid="{919CAAD0-B10F-4EF8-B49D-062F1167FFFE}"/>
    <cellStyle name="Anteckning 46 2 2 8" xfId="39038" xr:uid="{D68D082F-D610-445F-8414-40F2BF78C19C}"/>
    <cellStyle name="Anteckning 46 2 2_121231-130331" xfId="20061" xr:uid="{614DFC5F-8F59-4879-A08C-EFE110C6BA76}"/>
    <cellStyle name="Anteckning 46 2 3" xfId="20062" xr:uid="{F6DE9A7E-2CAB-4F66-B6B6-716A3A0C17E3}"/>
    <cellStyle name="Anteckning 46 2 3 2" xfId="20063" xr:uid="{80AB98CE-756B-46EB-82ED-5959ED343993}"/>
    <cellStyle name="Anteckning 46 2 3 2 2" xfId="20064" xr:uid="{80C63FDF-C39E-4712-970A-1D2DC40B2B8A}"/>
    <cellStyle name="Anteckning 46 2 3 2_121231-130331" xfId="20065" xr:uid="{211E5DD4-9E23-4699-B825-E8CAFB204254}"/>
    <cellStyle name="Anteckning 46 2 3 3" xfId="20066" xr:uid="{5E4181DA-1115-43F9-BFEA-69183D5D358A}"/>
    <cellStyle name="Anteckning 46 2 3 4" xfId="33161" xr:uid="{1954C4F4-B1A9-4BD8-A9AE-E0F7B7F26EE9}"/>
    <cellStyle name="Anteckning 46 2 3_121231-130331" xfId="20067" xr:uid="{AE31694D-FDEE-438B-A1E3-EBB8F75A6EBD}"/>
    <cellStyle name="Anteckning 46 2 4" xfId="20068" xr:uid="{5A82318D-DC50-41DC-A89C-EB7E7892F7A1}"/>
    <cellStyle name="Anteckning 46 2 4 2" xfId="20069" xr:uid="{9E90715B-15E1-4409-9A3A-2E3C02ED7367}"/>
    <cellStyle name="Anteckning 46 2 4_121231-130331" xfId="20070" xr:uid="{9B90D8CC-3A71-4FA4-BEAB-01F6C9A1D613}"/>
    <cellStyle name="Anteckning 46 2 5" xfId="20071" xr:uid="{03E6FF69-1BB4-4E64-85D4-7A6BB0D614AB}"/>
    <cellStyle name="Anteckning 46 2 6" xfId="20072" xr:uid="{AF841942-C650-4FF7-98BB-87424B7CA8DA}"/>
    <cellStyle name="Anteckning 46 2 7" xfId="33162" xr:uid="{4F5FA0F5-BB8D-41E2-8603-CBED1CF1DA3A}"/>
    <cellStyle name="Anteckning 46 2 8" xfId="35682" xr:uid="{D9FC82BF-B407-4E3E-980A-470A0983F4BC}"/>
    <cellStyle name="Anteckning 46 2 9" xfId="39039" xr:uid="{CB205FCA-CA77-4B57-9509-E7FE951C775D}"/>
    <cellStyle name="Anteckning 46 2_121231-130331" xfId="20073" xr:uid="{7491E59C-5016-4996-AE14-3AB55FC86802}"/>
    <cellStyle name="Anteckning 46 3" xfId="20074" xr:uid="{50C8741D-7BBA-442C-B57F-F726EA0A98F9}"/>
    <cellStyle name="Anteckning 46 3 2" xfId="20075" xr:uid="{A0F4B512-6D5B-4FF7-AEDD-FB84B1C2B7D7}"/>
    <cellStyle name="Anteckning 46 3 2 2" xfId="20076" xr:uid="{745EBD07-5AE9-4E47-9989-D591B3760503}"/>
    <cellStyle name="Anteckning 46 3 2 2 2" xfId="20077" xr:uid="{CA15763F-3304-4B6C-85A6-0671357FEF2A}"/>
    <cellStyle name="Anteckning 46 3 2 2_121231-130331" xfId="20078" xr:uid="{A87969B8-00E7-471A-B75B-E1E85839E39F}"/>
    <cellStyle name="Anteckning 46 3 2 3" xfId="20079" xr:uid="{59D0B7E9-A105-4BBA-8411-1EE307C7278A}"/>
    <cellStyle name="Anteckning 46 3 2 4" xfId="33163" xr:uid="{7713B553-A1C7-460F-BA88-C416AFDACEC3}"/>
    <cellStyle name="Anteckning 46 3 2_121231-130331" xfId="20080" xr:uid="{5D3A22E4-7B59-414B-A468-C03CEB953F24}"/>
    <cellStyle name="Anteckning 46 3 3" xfId="20081" xr:uid="{5E618371-41DB-41E6-B8AA-E2CE6947CAFF}"/>
    <cellStyle name="Anteckning 46 3 3 2" xfId="20082" xr:uid="{17DD4B7D-DA03-466B-9C8C-0A3E772A1717}"/>
    <cellStyle name="Anteckning 46 3 3_121231-130331" xfId="20083" xr:uid="{DFF7D23D-90F6-468E-9B3F-650B23B15AEC}"/>
    <cellStyle name="Anteckning 46 3 4" xfId="20084" xr:uid="{23E05B82-D1A4-4EF5-9C85-8473F14DC987}"/>
    <cellStyle name="Anteckning 46 3 5" xfId="20085" xr:uid="{DEE6C737-53BB-47D8-A6DA-1B75C4E0F695}"/>
    <cellStyle name="Anteckning 46 3 6" xfId="33164" xr:uid="{E3AD8A9D-A880-476B-ACBB-85C30C8B9087}"/>
    <cellStyle name="Anteckning 46 3 7" xfId="35684" xr:uid="{6B9B7F7F-BACB-4A50-A7C1-B31C966AC779}"/>
    <cellStyle name="Anteckning 46 3 8" xfId="39037" xr:uid="{29F8C9CB-C647-4490-9CB8-044E31D89F57}"/>
    <cellStyle name="Anteckning 46 3_121231-130331" xfId="20086" xr:uid="{53B65A7D-0531-45D7-86A4-A9B87905022C}"/>
    <cellStyle name="Anteckning 46 4" xfId="20087" xr:uid="{31BC80FD-4606-4743-9E96-A1E8E8C2DDA4}"/>
    <cellStyle name="Anteckning 46 4 2" xfId="20088" xr:uid="{09955AEF-57DF-4441-93E3-06F5100EBA46}"/>
    <cellStyle name="Anteckning 46 4 2 2" xfId="20089" xr:uid="{37B61356-244E-4628-AA5C-C5F20CCA9A84}"/>
    <cellStyle name="Anteckning 46 4 2 2 2" xfId="20090" xr:uid="{8CD93AC1-C4E1-4D1F-A030-82273E528463}"/>
    <cellStyle name="Anteckning 46 4 2 2_121231-130331" xfId="20091" xr:uid="{C87D9285-128A-4D69-997D-389E5DE0C2F8}"/>
    <cellStyle name="Anteckning 46 4 2 3" xfId="20092" xr:uid="{9876775E-B545-447F-B68D-C427D9BE25A0}"/>
    <cellStyle name="Anteckning 46 4 2 4" xfId="33165" xr:uid="{DC643505-C7C3-4578-8D56-516167575B8D}"/>
    <cellStyle name="Anteckning 46 4 2_121231-130331" xfId="20093" xr:uid="{FF54EFD1-A6AB-442D-989A-B07EE426C9D5}"/>
    <cellStyle name="Anteckning 46 4 3" xfId="20094" xr:uid="{11889108-B57C-4FAC-95FC-92DAEA7FCB7B}"/>
    <cellStyle name="Anteckning 46 4 3 2" xfId="20095" xr:uid="{4FA35405-B1E6-4353-A74F-A6074DB7E923}"/>
    <cellStyle name="Anteckning 46 4 3_121231-130331" xfId="20096" xr:uid="{B8C9A320-7DB6-4C6B-B696-B7556E9AF671}"/>
    <cellStyle name="Anteckning 46 4 4" xfId="20097" xr:uid="{E726156E-B15F-4980-B1A7-C4A7A55B8A63}"/>
    <cellStyle name="Anteckning 46 4 5" xfId="20098" xr:uid="{CA6A3D68-2910-4FF9-A4A9-473E37CBCA51}"/>
    <cellStyle name="Anteckning 46 4 6" xfId="33166" xr:uid="{E25C9D8A-52F5-44D6-80BC-EC14CF54A8BE}"/>
    <cellStyle name="Anteckning 46 4 7" xfId="35685" xr:uid="{45BB837F-CC25-4069-878A-29CB06398754}"/>
    <cellStyle name="Anteckning 46 4 8" xfId="39036" xr:uid="{BA18B949-55ED-4880-8A21-AE87D24586AE}"/>
    <cellStyle name="Anteckning 46 4_121231-130331" xfId="20099" xr:uid="{E058D5A1-77DA-4900-A6C5-68981D04D3DF}"/>
    <cellStyle name="Anteckning 46 5" xfId="20100" xr:uid="{77EE5C4C-4E09-482A-B6B9-675C6C504A44}"/>
    <cellStyle name="Anteckning 46 5 2" xfId="20101" xr:uid="{B477F6E3-27EB-4893-870C-FC595C8D5D38}"/>
    <cellStyle name="Anteckning 46 5 2 2" xfId="20102" xr:uid="{9EC38A77-6054-4AAA-A00D-3EE2909C6738}"/>
    <cellStyle name="Anteckning 46 5 2 2 2" xfId="20103" xr:uid="{2B234221-F991-4F5E-9A68-CA88F34D2FCA}"/>
    <cellStyle name="Anteckning 46 5 2 2_121231-130331" xfId="20104" xr:uid="{4D3FA87B-DD94-48A3-9FD6-33D6293709E6}"/>
    <cellStyle name="Anteckning 46 5 2 3" xfId="20105" xr:uid="{75EEAD3E-B682-476D-B65D-45A575D55E6B}"/>
    <cellStyle name="Anteckning 46 5 2 4" xfId="33167" xr:uid="{D1C80DA7-7390-429F-94CD-8C12EEF83654}"/>
    <cellStyle name="Anteckning 46 5 2_121231-130331" xfId="20106" xr:uid="{647E548F-60AE-4CEC-A8CA-A93A2054B373}"/>
    <cellStyle name="Anteckning 46 5 3" xfId="20107" xr:uid="{73F69543-DC60-4DE8-923C-48777B63392E}"/>
    <cellStyle name="Anteckning 46 5 3 2" xfId="20108" xr:uid="{75F14AEA-13BB-4E63-A034-1A6E537E3207}"/>
    <cellStyle name="Anteckning 46 5 3_121231-130331" xfId="20109" xr:uid="{6807155F-2DBC-4EEE-9020-B1917C3B906F}"/>
    <cellStyle name="Anteckning 46 5 4" xfId="20110" xr:uid="{1BC10991-D891-4AF7-8A9F-D077AE788697}"/>
    <cellStyle name="Anteckning 46 5 5" xfId="20111" xr:uid="{6BBEB589-43B3-4AA6-B819-7D1B14F651D5}"/>
    <cellStyle name="Anteckning 46 5 6" xfId="33168" xr:uid="{530503A6-E57A-4286-AB35-3BFDE1EE1682}"/>
    <cellStyle name="Anteckning 46 5 7" xfId="35686" xr:uid="{C9925E38-17ED-41A2-A6B9-13C921072880}"/>
    <cellStyle name="Anteckning 46 5 8" xfId="39035" xr:uid="{22660261-8203-4D44-9EED-B1E1D68F225C}"/>
    <cellStyle name="Anteckning 46 5_121231-130331" xfId="20112" xr:uid="{45CDF35D-3D41-4E93-AD78-7BC55B60AF81}"/>
    <cellStyle name="Anteckning 46 6" xfId="20113" xr:uid="{81546986-9BE3-4433-AA17-12F796AE421F}"/>
    <cellStyle name="Anteckning 46 6 2" xfId="20114" xr:uid="{35BA914B-2649-4D1F-9B37-DE820F7D35BB}"/>
    <cellStyle name="Anteckning 46 6 2 2" xfId="20115" xr:uid="{86DBBA5E-B123-4E72-B44F-5429515E85C5}"/>
    <cellStyle name="Anteckning 46 6 2 3" xfId="33169" xr:uid="{BB5A7BF5-FD25-4775-A370-F51CF1B69B21}"/>
    <cellStyle name="Anteckning 46 6 2_121231-130331" xfId="20116" xr:uid="{8C7EB989-70F4-4FBB-9014-A43CCB0F193B}"/>
    <cellStyle name="Anteckning 46 6 3" xfId="20117" xr:uid="{4143D288-1EC4-4AAE-9B62-0447872868AC}"/>
    <cellStyle name="Anteckning 46 6 3 2" xfId="20118" xr:uid="{AEF78E30-D3D3-4F8A-ADB5-BDAECFFB68C2}"/>
    <cellStyle name="Anteckning 46 6 3_121231-130331" xfId="20119" xr:uid="{E2C76C34-6868-4229-9215-7AF78159BA8B}"/>
    <cellStyle name="Anteckning 46 6 4" xfId="20120" xr:uid="{75E753A2-3E45-4E29-ABA0-07659F0909A4}"/>
    <cellStyle name="Anteckning 46 6 5" xfId="20121" xr:uid="{DD281A2A-9C86-4F29-8C18-0603DE41B831}"/>
    <cellStyle name="Anteckning 46 6 6" xfId="33170" xr:uid="{6C4FB38E-D852-4BE4-9032-7C7C7AD2ECF2}"/>
    <cellStyle name="Anteckning 46 6 7" xfId="35687" xr:uid="{6EA9D8D5-EFBE-4693-B4DB-6ED2EFFF30FE}"/>
    <cellStyle name="Anteckning 46 6 8" xfId="39034" xr:uid="{634AA068-00D3-4306-9F7C-9E973A1CD7F0}"/>
    <cellStyle name="Anteckning 46 6_121231-130331" xfId="20122" xr:uid="{8C1F6A70-8EBF-4043-B0BB-6DAA394EFC58}"/>
    <cellStyle name="Anteckning 46 7" xfId="20123" xr:uid="{C8049874-2C63-4562-A6E5-685A4D1DB4AB}"/>
    <cellStyle name="Anteckning 46 7 2" xfId="20124" xr:uid="{D6FD0771-DA6D-41B7-A9C9-2F6785DF9913}"/>
    <cellStyle name="Anteckning 46 7 2 2" xfId="20125" xr:uid="{99284225-0D17-4334-B9C9-C38827F75D41}"/>
    <cellStyle name="Anteckning 46 7 2_121231-130331" xfId="20126" xr:uid="{5D021954-5792-4F82-A918-8FAA630EE5B5}"/>
    <cellStyle name="Anteckning 46 7 3" xfId="20127" xr:uid="{FDE702C7-F20E-46FE-BA19-E5C265722DB6}"/>
    <cellStyle name="Anteckning 46 7 4" xfId="33171" xr:uid="{67836BBE-2961-462D-826B-42821D9D20E0}"/>
    <cellStyle name="Anteckning 46 7_121231-130331" xfId="20128" xr:uid="{18194325-3E2A-4017-9AC2-80CE7A10BFE8}"/>
    <cellStyle name="Anteckning 46 8" xfId="20129" xr:uid="{62ED0202-64A7-4689-BC93-ACB9357BEC0D}"/>
    <cellStyle name="Anteckning 46 8 2" xfId="20130" xr:uid="{C7A88648-A086-47AF-BF06-D1F02CB8BC34}"/>
    <cellStyle name="Anteckning 46 8_121231-130331" xfId="20131" xr:uid="{DABFE7E8-359C-43AC-90FC-8DCF21177449}"/>
    <cellStyle name="Anteckning 46 9" xfId="20132" xr:uid="{5BB8A18F-7B82-4D06-81B4-7EF4F8ED2078}"/>
    <cellStyle name="Anteckning 46_121231-130331" xfId="20133" xr:uid="{8BEB40EF-2FB2-4BC9-8272-4910B3AAD0CC}"/>
    <cellStyle name="Anteckning 47" xfId="20134" xr:uid="{9A4D15A7-FDC0-48F7-81CF-87E640667B37}"/>
    <cellStyle name="Anteckning 47 10" xfId="20135" xr:uid="{0F12DB65-9C78-4F3B-9D68-5AA344D5FC9D}"/>
    <cellStyle name="Anteckning 47 11" xfId="33172" xr:uid="{DD33CEE6-FD48-4033-863F-C225A06BBA80}"/>
    <cellStyle name="Anteckning 47 12" xfId="35688" xr:uid="{F1A5AC56-AFCD-43C4-9A5D-FF87DD6D083D}"/>
    <cellStyle name="Anteckning 47 2" xfId="20136" xr:uid="{EBB877DB-AEFE-4946-805E-F7DD4FE9844A}"/>
    <cellStyle name="Anteckning 47 2 2" xfId="20137" xr:uid="{9FA96457-2CF1-47A0-AEE1-CEC937296979}"/>
    <cellStyle name="Anteckning 47 2 2 2" xfId="20138" xr:uid="{F090FF9B-8955-48E2-90A6-7D633E55AE1B}"/>
    <cellStyle name="Anteckning 47 2 2 2 2" xfId="20139" xr:uid="{3AD90D26-1E87-4350-9234-B76905AB79F1}"/>
    <cellStyle name="Anteckning 47 2 2 2 3" xfId="33173" xr:uid="{230DBB79-908A-4ACF-BE71-952FBD316CB0}"/>
    <cellStyle name="Anteckning 47 2 2 2_121231-130331" xfId="20140" xr:uid="{1E56856C-A23D-454A-B819-DA61B3B80DD5}"/>
    <cellStyle name="Anteckning 47 2 2 3" xfId="20141" xr:uid="{583F5D83-8F0E-4D51-94FE-7644519AB4DC}"/>
    <cellStyle name="Anteckning 47 2 2 3 2" xfId="20142" xr:uid="{B642DB5D-236B-4101-95AB-8C05E5661A32}"/>
    <cellStyle name="Anteckning 47 2 2 3_121231-130331" xfId="20143" xr:uid="{6689CEB7-1EAD-482A-8062-D36B2C725A73}"/>
    <cellStyle name="Anteckning 47 2 2 4" xfId="20144" xr:uid="{328FC5FD-5433-4655-8CED-13B2B0BAC759}"/>
    <cellStyle name="Anteckning 47 2 2 5" xfId="20145" xr:uid="{02BD203D-E127-4546-AE68-A1A7490E9733}"/>
    <cellStyle name="Anteckning 47 2 2 6" xfId="33174" xr:uid="{4B3D64A1-F38A-4D87-8A76-A6B552C4E352}"/>
    <cellStyle name="Anteckning 47 2 2 7" xfId="35690" xr:uid="{77D2D0B2-C9A3-4B5C-8E1E-29C304994AF1}"/>
    <cellStyle name="Anteckning 47 2 2 8" xfId="39032" xr:uid="{A45ACE07-ACDE-4A45-BE04-9F41A72ED43F}"/>
    <cellStyle name="Anteckning 47 2 2_121231-130331" xfId="20146" xr:uid="{2000E7F0-AA9E-4AAA-8C5F-699B0970B3D2}"/>
    <cellStyle name="Anteckning 47 2 3" xfId="20147" xr:uid="{9DBB8DCD-4538-4477-AF7F-656B37B9ACA8}"/>
    <cellStyle name="Anteckning 47 2 3 2" xfId="20148" xr:uid="{6FB1E75F-F87A-490A-A196-206A8A0FD087}"/>
    <cellStyle name="Anteckning 47 2 3 2 2" xfId="20149" xr:uid="{A3D845B2-D906-4C27-B9B9-3E573CF4A915}"/>
    <cellStyle name="Anteckning 47 2 3 2_121231-130331" xfId="20150" xr:uid="{BCFB658B-73EA-4EAC-9C52-DF7047DBA46C}"/>
    <cellStyle name="Anteckning 47 2 3 3" xfId="20151" xr:uid="{540FC16D-CCA3-438F-BD3A-C61ACBBA2558}"/>
    <cellStyle name="Anteckning 47 2 3 4" xfId="33175" xr:uid="{42E13716-4629-4E76-960A-5D3A8F37716E}"/>
    <cellStyle name="Anteckning 47 2 3_121231-130331" xfId="20152" xr:uid="{FB661156-F3FE-4FD6-B72C-E87201CDCE77}"/>
    <cellStyle name="Anteckning 47 2 4" xfId="20153" xr:uid="{496D1DC7-1096-41C2-B24D-A5C2550A21D7}"/>
    <cellStyle name="Anteckning 47 2 4 2" xfId="20154" xr:uid="{132DF37F-BB96-4E73-AE00-D8F4999FAC21}"/>
    <cellStyle name="Anteckning 47 2 4_121231-130331" xfId="20155" xr:uid="{CC66E484-6DE0-4CC2-8470-217E93D94055}"/>
    <cellStyle name="Anteckning 47 2 5" xfId="20156" xr:uid="{2608EB80-A89D-46E7-B793-BDA86434F6BE}"/>
    <cellStyle name="Anteckning 47 2 6" xfId="20157" xr:uid="{188B7A93-58C7-46DC-8C93-0EE4E008FF68}"/>
    <cellStyle name="Anteckning 47 2 7" xfId="33176" xr:uid="{DC407A80-B04F-4989-9816-22ADA5554774}"/>
    <cellStyle name="Anteckning 47 2 8" xfId="35689" xr:uid="{15F3EDFA-ED55-406F-9CFA-8028ED49DAF9}"/>
    <cellStyle name="Anteckning 47 2 9" xfId="39033" xr:uid="{14568542-C694-4BB8-871D-CE399FC9A993}"/>
    <cellStyle name="Anteckning 47 2_121231-130331" xfId="20158" xr:uid="{B93A5430-2542-446B-A91F-863F0B2C5EBB}"/>
    <cellStyle name="Anteckning 47 3" xfId="20159" xr:uid="{EA176B62-7004-4AF3-9711-9D2BB1A066EC}"/>
    <cellStyle name="Anteckning 47 3 2" xfId="20160" xr:uid="{DE49A3D5-69F0-4EB4-A7EE-1A7561E8201B}"/>
    <cellStyle name="Anteckning 47 3 2 2" xfId="20161" xr:uid="{5F790127-1EE9-40BD-AE6E-607F22155A8A}"/>
    <cellStyle name="Anteckning 47 3 2 2 2" xfId="20162" xr:uid="{167BEFDA-A0B0-4E2A-A28A-586938E5E6DE}"/>
    <cellStyle name="Anteckning 47 3 2 2_121231-130331" xfId="20163" xr:uid="{84F43760-8673-434E-9822-FA1BE29830E6}"/>
    <cellStyle name="Anteckning 47 3 2 3" xfId="20164" xr:uid="{219FFDA7-37B1-4B2A-831A-3EF7910BD9C4}"/>
    <cellStyle name="Anteckning 47 3 2 4" xfId="33177" xr:uid="{1DF75283-650C-4941-83C3-840DE839F894}"/>
    <cellStyle name="Anteckning 47 3 2_121231-130331" xfId="20165" xr:uid="{0139CABB-2822-47F4-B60D-B2DCB4BCDE05}"/>
    <cellStyle name="Anteckning 47 3 3" xfId="20166" xr:uid="{7A7CEF1A-4277-4D70-8115-995830D26AFA}"/>
    <cellStyle name="Anteckning 47 3 3 2" xfId="20167" xr:uid="{C2A90425-E67E-49B9-A904-826B7706C0D7}"/>
    <cellStyle name="Anteckning 47 3 3_121231-130331" xfId="20168" xr:uid="{43C759FE-1C2D-4119-BE4A-C38006CDDF51}"/>
    <cellStyle name="Anteckning 47 3 4" xfId="20169" xr:uid="{B1622CD9-3FD9-4310-B5E6-4E92EB66801B}"/>
    <cellStyle name="Anteckning 47 3 5" xfId="20170" xr:uid="{8D22C399-20D0-4234-856A-72B168769670}"/>
    <cellStyle name="Anteckning 47 3 6" xfId="33178" xr:uid="{8BF84CE7-CFE6-4F26-8775-FAA906940201}"/>
    <cellStyle name="Anteckning 47 3 7" xfId="35691" xr:uid="{76DF433E-6B7B-4605-9C6E-F645B5BC49C0}"/>
    <cellStyle name="Anteckning 47 3 8" xfId="39031" xr:uid="{D989C652-2035-4151-BCF3-DCC301EEEC69}"/>
    <cellStyle name="Anteckning 47 3_121231-130331" xfId="20171" xr:uid="{61C84B8B-2F08-4A25-A7DD-F9072DD4BDD8}"/>
    <cellStyle name="Anteckning 47 4" xfId="20172" xr:uid="{A427C067-7E29-4F54-BCFC-112C23A936FA}"/>
    <cellStyle name="Anteckning 47 4 2" xfId="20173" xr:uid="{27406AE5-752A-47F7-A525-567FB3E9F430}"/>
    <cellStyle name="Anteckning 47 4 2 2" xfId="20174" xr:uid="{E71EFFA2-0349-421C-B1C3-853FE92A42C7}"/>
    <cellStyle name="Anteckning 47 4 2 2 2" xfId="20175" xr:uid="{4FDCC976-A75E-4292-BC6F-B17B10F2CEF7}"/>
    <cellStyle name="Anteckning 47 4 2 2_121231-130331" xfId="20176" xr:uid="{D2565722-DB77-4E30-A6DA-5676EF6766E4}"/>
    <cellStyle name="Anteckning 47 4 2 3" xfId="20177" xr:uid="{6D8C07F7-F8B1-4CFF-89F5-80AA6A8C23A6}"/>
    <cellStyle name="Anteckning 47 4 2 4" xfId="33179" xr:uid="{B4214112-40A9-43D3-950D-24956ADA302A}"/>
    <cellStyle name="Anteckning 47 4 2_121231-130331" xfId="20178" xr:uid="{129F3FC4-5D00-4040-A17A-57BD05C9C32E}"/>
    <cellStyle name="Anteckning 47 4 3" xfId="20179" xr:uid="{A47D9E18-C0EA-44E6-A862-7714B14A5439}"/>
    <cellStyle name="Anteckning 47 4 3 2" xfId="20180" xr:uid="{E511DB1E-376C-4F0B-BC10-254D9D846416}"/>
    <cellStyle name="Anteckning 47 4 3_121231-130331" xfId="20181" xr:uid="{B6D78E38-0E20-4EB2-8FE3-ECA971FB8DCD}"/>
    <cellStyle name="Anteckning 47 4 4" xfId="20182" xr:uid="{2EE19388-ECD5-438F-9C4A-EEF854B25EDD}"/>
    <cellStyle name="Anteckning 47 4 5" xfId="20183" xr:uid="{F111B59E-BECC-4BF1-BBCC-3D5464FB9627}"/>
    <cellStyle name="Anteckning 47 4 6" xfId="33180" xr:uid="{371D1597-B814-432F-82B5-10DFE9A4A0F5}"/>
    <cellStyle name="Anteckning 47 4 7" xfId="35692" xr:uid="{D3547570-E7F8-492B-A700-D19C139ADAFF}"/>
    <cellStyle name="Anteckning 47 4 8" xfId="39030" xr:uid="{18EADD56-6FF7-4C8E-97FA-8D2E28E58D06}"/>
    <cellStyle name="Anteckning 47 4_121231-130331" xfId="20184" xr:uid="{4CF1D496-FA9E-41AF-A238-3276BED53F7B}"/>
    <cellStyle name="Anteckning 47 5" xfId="20185" xr:uid="{126DEE85-14B3-4792-9FB4-D0935BBB4B19}"/>
    <cellStyle name="Anteckning 47 5 2" xfId="20186" xr:uid="{B852D669-0BDB-468E-8335-CA4A625DCFB0}"/>
    <cellStyle name="Anteckning 47 5 2 2" xfId="20187" xr:uid="{A5E0AC3D-E39D-4A51-BFB0-6FB32B079B0E}"/>
    <cellStyle name="Anteckning 47 5 2 2 2" xfId="20188" xr:uid="{8697C5CE-2E0A-4D0B-899F-9E841804319C}"/>
    <cellStyle name="Anteckning 47 5 2 2_121231-130331" xfId="20189" xr:uid="{3DEE2F78-C80C-4312-998E-D1BB3A0B8F76}"/>
    <cellStyle name="Anteckning 47 5 2 3" xfId="20190" xr:uid="{CCAF233D-5EED-48A6-856F-26A385F3CCBA}"/>
    <cellStyle name="Anteckning 47 5 2 4" xfId="33181" xr:uid="{5EAA3910-384B-4B14-B865-BD373C46ED1A}"/>
    <cellStyle name="Anteckning 47 5 2_121231-130331" xfId="20191" xr:uid="{BBDD4E81-BABC-4841-9818-F53456C43B14}"/>
    <cellStyle name="Anteckning 47 5 3" xfId="20192" xr:uid="{EC2CA2D7-A8D7-40FF-B54E-F04D088BDBEA}"/>
    <cellStyle name="Anteckning 47 5 3 2" xfId="20193" xr:uid="{BEF324F1-CDFC-4F88-B321-4EF5DBDB3EA0}"/>
    <cellStyle name="Anteckning 47 5 3_121231-130331" xfId="20194" xr:uid="{7CBE3035-7EAB-4122-AB05-73E6956856FF}"/>
    <cellStyle name="Anteckning 47 5 4" xfId="20195" xr:uid="{4D4CAC3E-F130-44EC-9241-B07A7E80871E}"/>
    <cellStyle name="Anteckning 47 5 5" xfId="20196" xr:uid="{D61BE21E-7BF7-448A-ACBA-4A2148C5BF0D}"/>
    <cellStyle name="Anteckning 47 5 6" xfId="33182" xr:uid="{E633C642-2B42-4565-A577-AEB8A59D180E}"/>
    <cellStyle name="Anteckning 47 5 7" xfId="35693" xr:uid="{11C074E2-E3A7-4E58-B06C-425F15ECC8FE}"/>
    <cellStyle name="Anteckning 47 5 8" xfId="39029" xr:uid="{FA3E31E1-FA78-4F47-AD4F-1302C222E7B3}"/>
    <cellStyle name="Anteckning 47 5_121231-130331" xfId="20197" xr:uid="{1610E880-EEA0-49AA-B4A1-7ADB27E19D3C}"/>
    <cellStyle name="Anteckning 47 6" xfId="20198" xr:uid="{0A2CA188-18CB-43CD-A18B-79A8E6576AB2}"/>
    <cellStyle name="Anteckning 47 6 2" xfId="20199" xr:uid="{FFA898C4-FDD6-4508-B5E4-276106DAF795}"/>
    <cellStyle name="Anteckning 47 6 2 2" xfId="20200" xr:uid="{5C2BEBCF-DE29-4B48-9EB6-2F8F568734FC}"/>
    <cellStyle name="Anteckning 47 6 2 3" xfId="33183" xr:uid="{3E535155-CA5E-4931-A2F3-5A0BED792F63}"/>
    <cellStyle name="Anteckning 47 6 2_121231-130331" xfId="20201" xr:uid="{B49D7FF5-4BF5-438B-B2CF-0AFF37E1F874}"/>
    <cellStyle name="Anteckning 47 6 3" xfId="20202" xr:uid="{A4841FC1-A90D-49A5-89F3-A6FC81FB3A8C}"/>
    <cellStyle name="Anteckning 47 6 3 2" xfId="20203" xr:uid="{60E46980-3118-48CF-9663-B626282CB44D}"/>
    <cellStyle name="Anteckning 47 6 3_121231-130331" xfId="20204" xr:uid="{0913A7BA-150B-40FF-848C-4DB77FA8208D}"/>
    <cellStyle name="Anteckning 47 6 4" xfId="20205" xr:uid="{75C894DB-A841-44E7-A0E1-3CA9E8ACB7A8}"/>
    <cellStyle name="Anteckning 47 6 5" xfId="20206" xr:uid="{57E52E2D-5BFA-415B-9AF9-35859A574AF8}"/>
    <cellStyle name="Anteckning 47 6 6" xfId="33184" xr:uid="{287E8E5F-1284-42B9-B929-9D7FECCABFEF}"/>
    <cellStyle name="Anteckning 47 6 7" xfId="35694" xr:uid="{4018E242-AAE6-40E5-B933-33DBB8D729BB}"/>
    <cellStyle name="Anteckning 47 6 8" xfId="39028" xr:uid="{29F31855-0BD2-4D5E-A499-D9093EAD3032}"/>
    <cellStyle name="Anteckning 47 6_121231-130331" xfId="20207" xr:uid="{55B7EFB1-2058-45FA-A949-42FFCE00ACBF}"/>
    <cellStyle name="Anteckning 47 7" xfId="20208" xr:uid="{93511878-8A68-42DA-93BE-6BCF52EE6E29}"/>
    <cellStyle name="Anteckning 47 7 2" xfId="20209" xr:uid="{427B4626-31AF-43AE-BBFF-8CCD2753991F}"/>
    <cellStyle name="Anteckning 47 7 2 2" xfId="20210" xr:uid="{6230C9A9-695B-4072-87BE-00F8D72D29AE}"/>
    <cellStyle name="Anteckning 47 7 2_121231-130331" xfId="20211" xr:uid="{D656EC08-E217-4520-9BF0-7990A7D9E4A8}"/>
    <cellStyle name="Anteckning 47 7 3" xfId="20212" xr:uid="{3D608405-AD2D-4209-86F5-626F6D829377}"/>
    <cellStyle name="Anteckning 47 7 4" xfId="33185" xr:uid="{6BABFB4E-A373-4A27-9F0B-2844A9344721}"/>
    <cellStyle name="Anteckning 47 7_121231-130331" xfId="20213" xr:uid="{96FF3714-4349-4EC2-9BE3-EAF467DB3440}"/>
    <cellStyle name="Anteckning 47 8" xfId="20214" xr:uid="{34E890FF-DD86-4DB5-A669-FDC990D14284}"/>
    <cellStyle name="Anteckning 47 8 2" xfId="20215" xr:uid="{DED172E3-4BAF-4000-A3CF-828C19DBC3F5}"/>
    <cellStyle name="Anteckning 47 8_121231-130331" xfId="20216" xr:uid="{EDE427CD-EFE0-451E-B30F-C9C5EF6D293B}"/>
    <cellStyle name="Anteckning 47 9" xfId="20217" xr:uid="{E00FAF9F-8EB8-4992-B430-0401E99B81BE}"/>
    <cellStyle name="Anteckning 47_121231-130331" xfId="20218" xr:uid="{D6B6F3E0-3E38-43BE-8744-79DF8D9F536C}"/>
    <cellStyle name="Anteckning 48" xfId="20219" xr:uid="{80264F50-8117-47C6-9289-3F96654412D8}"/>
    <cellStyle name="Anteckning 48 10" xfId="20220" xr:uid="{843E04FB-A016-4583-9A3F-FEAE854851FF}"/>
    <cellStyle name="Anteckning 48 11" xfId="33186" xr:uid="{C33520CC-7F13-4CE1-BEB4-0042A9C92450}"/>
    <cellStyle name="Anteckning 48 12" xfId="35695" xr:uid="{11BAB590-8A92-4287-A874-51EAF5F5F9E4}"/>
    <cellStyle name="Anteckning 48 2" xfId="20221" xr:uid="{0BC7ABDC-921C-4D51-860B-A029BD9DB8DA}"/>
    <cellStyle name="Anteckning 48 2 2" xfId="20222" xr:uid="{E26E0195-F356-4517-BD26-F65283E2B756}"/>
    <cellStyle name="Anteckning 48 2 2 2" xfId="20223" xr:uid="{C9D4F6E9-5A90-4892-9BAD-C7F7A0AD7D15}"/>
    <cellStyle name="Anteckning 48 2 2 2 2" xfId="20224" xr:uid="{8F007CA2-3E3F-4EFB-BD91-40AB1E3F60C8}"/>
    <cellStyle name="Anteckning 48 2 2 2 3" xfId="33187" xr:uid="{F924CF60-EC38-43F3-A8F8-EE4E0BB54821}"/>
    <cellStyle name="Anteckning 48 2 2 2_121231-130331" xfId="20225" xr:uid="{B0D9B0DD-CF62-4D43-98DE-B9B97F8B9F7C}"/>
    <cellStyle name="Anteckning 48 2 2 3" xfId="20226" xr:uid="{485C7458-9C6F-4280-8D64-E26718A8EEB5}"/>
    <cellStyle name="Anteckning 48 2 2 3 2" xfId="20227" xr:uid="{0E4F0DF8-F058-4E15-BB79-6C5279024A37}"/>
    <cellStyle name="Anteckning 48 2 2 3_121231-130331" xfId="20228" xr:uid="{6A1E2DFD-92F0-49D8-9AF3-19829A34ED07}"/>
    <cellStyle name="Anteckning 48 2 2 4" xfId="20229" xr:uid="{30AAFB0C-EB07-4290-A103-C6CBD9E7017D}"/>
    <cellStyle name="Anteckning 48 2 2 5" xfId="20230" xr:uid="{6F5150C4-B252-48D4-83F4-3A05554E5B35}"/>
    <cellStyle name="Anteckning 48 2 2 6" xfId="33188" xr:uid="{C4E69C92-40F2-4FEB-92A6-A45E37BDAF76}"/>
    <cellStyle name="Anteckning 48 2 2 7" xfId="35697" xr:uid="{9CD030CB-4FAD-4BA1-8DF4-1F62D9423591}"/>
    <cellStyle name="Anteckning 48 2 2 8" xfId="39026" xr:uid="{C305D89A-FC2F-48FE-9CFB-39BB0EB70CFE}"/>
    <cellStyle name="Anteckning 48 2 2_121231-130331" xfId="20231" xr:uid="{39BE1E5B-E468-4C89-A511-288B18F70739}"/>
    <cellStyle name="Anteckning 48 2 3" xfId="20232" xr:uid="{AE749B79-501E-4F50-888D-D7C376A72B70}"/>
    <cellStyle name="Anteckning 48 2 3 2" xfId="20233" xr:uid="{6061A5A1-2B27-4B2B-B669-4F625213A740}"/>
    <cellStyle name="Anteckning 48 2 3 2 2" xfId="20234" xr:uid="{5E114CAD-4335-4B99-AD19-2A04C83A0EC7}"/>
    <cellStyle name="Anteckning 48 2 3 2_121231-130331" xfId="20235" xr:uid="{2C297A74-7BC0-49B7-994C-C8B56114B526}"/>
    <cellStyle name="Anteckning 48 2 3 3" xfId="20236" xr:uid="{CFDA392E-3D04-49CD-8A0F-A19CD3B912C2}"/>
    <cellStyle name="Anteckning 48 2 3 4" xfId="33189" xr:uid="{EA041246-F6EC-4452-959E-1DF5FF6E205D}"/>
    <cellStyle name="Anteckning 48 2 3_121231-130331" xfId="20237" xr:uid="{252A30C5-A970-4E46-93E6-69B6DC248B77}"/>
    <cellStyle name="Anteckning 48 2 4" xfId="20238" xr:uid="{7B82EC2B-C511-48EF-93BF-E17D2DF019CF}"/>
    <cellStyle name="Anteckning 48 2 4 2" xfId="20239" xr:uid="{DAAAE1F4-041E-4ECE-9BB7-B544AED83EEA}"/>
    <cellStyle name="Anteckning 48 2 4_121231-130331" xfId="20240" xr:uid="{10D10DF2-6965-40CC-B7A2-0473477531CF}"/>
    <cellStyle name="Anteckning 48 2 5" xfId="20241" xr:uid="{AE3C0517-1796-46BA-8618-2CBED1F4CA9F}"/>
    <cellStyle name="Anteckning 48 2 6" xfId="20242" xr:uid="{28451261-5635-4271-8480-81252C298576}"/>
    <cellStyle name="Anteckning 48 2 7" xfId="33190" xr:uid="{C557C996-6EAC-4FCD-A8B5-F107B30A12E4}"/>
    <cellStyle name="Anteckning 48 2 8" xfId="35696" xr:uid="{3F4FA552-D555-4E4C-AE87-924E503A1BB1}"/>
    <cellStyle name="Anteckning 48 2 9" xfId="39027" xr:uid="{E142D043-4FFF-4C8E-9027-ED8108BF34CE}"/>
    <cellStyle name="Anteckning 48 2_121231-130331" xfId="20243" xr:uid="{DAC9A39E-9460-48A2-9CD4-2F158B9859A4}"/>
    <cellStyle name="Anteckning 48 3" xfId="20244" xr:uid="{11B8808B-07DC-4C78-A983-AF9A03A7C5E0}"/>
    <cellStyle name="Anteckning 48 3 2" xfId="20245" xr:uid="{29F1A2D8-8958-4C35-BE95-8555A66D474C}"/>
    <cellStyle name="Anteckning 48 3 2 2" xfId="20246" xr:uid="{67387037-34C4-4471-9714-94CF8F97EC46}"/>
    <cellStyle name="Anteckning 48 3 2 2 2" xfId="20247" xr:uid="{A37C3715-F202-4369-81DE-6FB88A295DD6}"/>
    <cellStyle name="Anteckning 48 3 2 2_121231-130331" xfId="20248" xr:uid="{A407FBF7-8D87-4606-884F-7256B6B363BC}"/>
    <cellStyle name="Anteckning 48 3 2 3" xfId="20249" xr:uid="{1AEAF680-6400-41FC-A7ED-3F3704E5037B}"/>
    <cellStyle name="Anteckning 48 3 2 4" xfId="33191" xr:uid="{94496156-A042-45FD-B2B3-FEE1CB85A8C3}"/>
    <cellStyle name="Anteckning 48 3 2_121231-130331" xfId="20250" xr:uid="{A4AA4AE6-45E9-4BEA-9E5B-A3D5B8BF697B}"/>
    <cellStyle name="Anteckning 48 3 3" xfId="20251" xr:uid="{148FA5E5-93AB-4D1B-836C-9C634345880F}"/>
    <cellStyle name="Anteckning 48 3 3 2" xfId="20252" xr:uid="{E13A9449-60C5-4F03-A368-5FFA0A81A28D}"/>
    <cellStyle name="Anteckning 48 3 3_121231-130331" xfId="20253" xr:uid="{60622631-8A62-4060-AE92-CADD2F6547C7}"/>
    <cellStyle name="Anteckning 48 3 4" xfId="20254" xr:uid="{9E1834B1-CD38-4F00-A568-5330AE5149D7}"/>
    <cellStyle name="Anteckning 48 3 5" xfId="20255" xr:uid="{39D29CC6-203A-40BD-A013-90D9AA29B971}"/>
    <cellStyle name="Anteckning 48 3 6" xfId="33192" xr:uid="{832A3F57-F6EC-4208-9A1C-A2F60D126AA1}"/>
    <cellStyle name="Anteckning 48 3 7" xfId="35698" xr:uid="{E48820B1-3CB4-4F6F-B219-9D524A864F9E}"/>
    <cellStyle name="Anteckning 48 3 8" xfId="39025" xr:uid="{DA6A56AD-8129-4E96-AA12-0B7EABD21D94}"/>
    <cellStyle name="Anteckning 48 3_121231-130331" xfId="20256" xr:uid="{DD44653D-159D-4B9A-9CB0-E7480304552C}"/>
    <cellStyle name="Anteckning 48 4" xfId="20257" xr:uid="{AB6E4775-7F9B-4FA6-9D9E-926496CCA4DC}"/>
    <cellStyle name="Anteckning 48 4 2" xfId="20258" xr:uid="{1C83F384-9850-4DAC-8A63-02D4C4AE336F}"/>
    <cellStyle name="Anteckning 48 4 2 2" xfId="20259" xr:uid="{86734ECE-6DB5-4F4D-8744-9AC9F5641331}"/>
    <cellStyle name="Anteckning 48 4 2 2 2" xfId="20260" xr:uid="{32EB42C9-D1C3-4F01-AA74-1C18FAB93DB2}"/>
    <cellStyle name="Anteckning 48 4 2 2_121231-130331" xfId="20261" xr:uid="{F08C2C80-4F76-4EA3-8EFD-146FF9530B80}"/>
    <cellStyle name="Anteckning 48 4 2 3" xfId="20262" xr:uid="{015A3BCE-A689-4AAD-8A80-3FF6016E51E8}"/>
    <cellStyle name="Anteckning 48 4 2 4" xfId="33193" xr:uid="{836E3C9F-67B2-4FEF-B642-E2B93D73B88B}"/>
    <cellStyle name="Anteckning 48 4 2_121231-130331" xfId="20263" xr:uid="{3F8C1152-8E58-4211-9B9B-C7E630E7AC81}"/>
    <cellStyle name="Anteckning 48 4 3" xfId="20264" xr:uid="{E579950E-280A-4ED3-8E6D-46460B443F28}"/>
    <cellStyle name="Anteckning 48 4 3 2" xfId="20265" xr:uid="{715A69B9-FF99-45FB-86BA-660CE77FA6D3}"/>
    <cellStyle name="Anteckning 48 4 3_121231-130331" xfId="20266" xr:uid="{945463B4-5C09-4A64-82C3-F579996E2D85}"/>
    <cellStyle name="Anteckning 48 4 4" xfId="20267" xr:uid="{8AFD886E-3842-493D-91DF-C2C02321BF0F}"/>
    <cellStyle name="Anteckning 48 4 5" xfId="20268" xr:uid="{A1D05197-F53E-45BF-A912-605A1850D13B}"/>
    <cellStyle name="Anteckning 48 4 6" xfId="33194" xr:uid="{CF5AEE58-9E33-46F8-A6FD-FEE8E6BA8D1B}"/>
    <cellStyle name="Anteckning 48 4 7" xfId="35699" xr:uid="{0B89EABF-A0D5-4EA5-99C2-7103A763AD57}"/>
    <cellStyle name="Anteckning 48 4 8" xfId="39024" xr:uid="{E2E61334-BCF4-4C13-ACD2-6BC2AA046947}"/>
    <cellStyle name="Anteckning 48 4_121231-130331" xfId="20269" xr:uid="{5A32AE3E-361A-4596-A304-1FB753145C16}"/>
    <cellStyle name="Anteckning 48 5" xfId="20270" xr:uid="{6C87C86A-5B05-4B37-96A5-79B0A7A4EA7B}"/>
    <cellStyle name="Anteckning 48 5 2" xfId="20271" xr:uid="{5049CB43-4DEC-4244-8A4C-807CE3F0D3CE}"/>
    <cellStyle name="Anteckning 48 5 2 2" xfId="20272" xr:uid="{4C767342-A177-424D-B3DD-28F02B9A2119}"/>
    <cellStyle name="Anteckning 48 5 2 2 2" xfId="20273" xr:uid="{F3857B2E-C8FE-4C30-A303-BCC8210CC9C5}"/>
    <cellStyle name="Anteckning 48 5 2 2_121231-130331" xfId="20274" xr:uid="{B193CB06-6076-4882-AB6E-840EEEB01231}"/>
    <cellStyle name="Anteckning 48 5 2 3" xfId="20275" xr:uid="{43D06325-C465-48E6-921E-C67FAA56E39A}"/>
    <cellStyle name="Anteckning 48 5 2 4" xfId="33195" xr:uid="{F8C7D318-A34C-4307-B62D-BBCAA8672D6E}"/>
    <cellStyle name="Anteckning 48 5 2_121231-130331" xfId="20276" xr:uid="{BA9E5D2D-B59F-4CBD-AB11-01F34C676446}"/>
    <cellStyle name="Anteckning 48 5 3" xfId="20277" xr:uid="{129B1F46-5D8B-4033-AF6B-31A9C7C88D4A}"/>
    <cellStyle name="Anteckning 48 5 3 2" xfId="20278" xr:uid="{962DFCDE-525E-402D-A2B7-42A739ACDE02}"/>
    <cellStyle name="Anteckning 48 5 3_121231-130331" xfId="20279" xr:uid="{B6D427B2-FF9D-4B85-9287-C11719D24BD0}"/>
    <cellStyle name="Anteckning 48 5 4" xfId="20280" xr:uid="{C17B081A-468B-4490-8B40-2F65981CD711}"/>
    <cellStyle name="Anteckning 48 5 5" xfId="20281" xr:uid="{36F3A6B7-A937-4934-83D7-546E2E7E9D83}"/>
    <cellStyle name="Anteckning 48 5 6" xfId="33196" xr:uid="{45BC2C8B-57F1-47B6-B63E-4FD8580BB818}"/>
    <cellStyle name="Anteckning 48 5 7" xfId="35700" xr:uid="{BBFB20D1-A088-4EE2-841F-E825D87DA2AC}"/>
    <cellStyle name="Anteckning 48 5 8" xfId="39023" xr:uid="{01A82DB8-A8A8-4686-8A84-9FFF6363AE58}"/>
    <cellStyle name="Anteckning 48 5_121231-130331" xfId="20282" xr:uid="{DFBF278C-F27D-4C11-B9F3-A8B53590A160}"/>
    <cellStyle name="Anteckning 48 6" xfId="20283" xr:uid="{C5D72EF0-21B5-4D57-8C4D-644AEA1CB69D}"/>
    <cellStyle name="Anteckning 48 6 2" xfId="20284" xr:uid="{E95C6629-1C5B-48AA-A839-576DCD74BEE3}"/>
    <cellStyle name="Anteckning 48 6 2 2" xfId="20285" xr:uid="{83D51038-14D3-4110-9C3F-8A0D78E3B707}"/>
    <cellStyle name="Anteckning 48 6 2 3" xfId="33197" xr:uid="{C70A2E3A-EFEA-4CC3-AE80-BC10C93EDFA1}"/>
    <cellStyle name="Anteckning 48 6 2_121231-130331" xfId="20286" xr:uid="{B88DF9A6-1E46-4B34-B799-62CE5345E9C8}"/>
    <cellStyle name="Anteckning 48 6 3" xfId="20287" xr:uid="{AE66BB75-612D-415C-88AA-BA1001B0166B}"/>
    <cellStyle name="Anteckning 48 6 3 2" xfId="20288" xr:uid="{9A5055FE-3084-45BE-9330-C84F79D333E0}"/>
    <cellStyle name="Anteckning 48 6 3_121231-130331" xfId="20289" xr:uid="{184ADEB0-FFCE-4289-BAEB-00F01C1CEB27}"/>
    <cellStyle name="Anteckning 48 6 4" xfId="20290" xr:uid="{5050717E-6338-495D-BD19-752FA2590D03}"/>
    <cellStyle name="Anteckning 48 6 5" xfId="20291" xr:uid="{39AE44B8-708B-48E3-9F17-615B75C36FD4}"/>
    <cellStyle name="Anteckning 48 6 6" xfId="33198" xr:uid="{AC938D86-F2DA-44A5-9A9B-64DABAF2C6D2}"/>
    <cellStyle name="Anteckning 48 6 7" xfId="35701" xr:uid="{9A8C5847-ABBE-4D52-8BB4-147063B80AF7}"/>
    <cellStyle name="Anteckning 48 6 8" xfId="39022" xr:uid="{C09A1191-7BEC-4CC7-8A6C-751E52FF44C0}"/>
    <cellStyle name="Anteckning 48 6_121231-130331" xfId="20292" xr:uid="{3A444879-1367-4869-87DD-54C8A379D8C5}"/>
    <cellStyle name="Anteckning 48 7" xfId="20293" xr:uid="{E85785D3-0363-4209-ACB0-D8125BA98958}"/>
    <cellStyle name="Anteckning 48 7 2" xfId="20294" xr:uid="{D24669BF-1F09-46A8-82B8-669996630647}"/>
    <cellStyle name="Anteckning 48 7 2 2" xfId="20295" xr:uid="{5A36F600-9145-4ACF-940B-F103CB18A1EB}"/>
    <cellStyle name="Anteckning 48 7 2_121231-130331" xfId="20296" xr:uid="{3FE9B50D-565C-4A7F-A50C-023EDC7C9CBB}"/>
    <cellStyle name="Anteckning 48 7 3" xfId="20297" xr:uid="{46A9318C-6C69-4F32-9B32-1CAF76A07258}"/>
    <cellStyle name="Anteckning 48 7 4" xfId="33199" xr:uid="{96293C78-A495-4143-AAFE-9D4E6120979E}"/>
    <cellStyle name="Anteckning 48 7_121231-130331" xfId="20298" xr:uid="{E74011CD-70A4-4F68-AECA-3A3F66E03A30}"/>
    <cellStyle name="Anteckning 48 8" xfId="20299" xr:uid="{D8671903-320A-4A6B-9A8E-385ACB8219AF}"/>
    <cellStyle name="Anteckning 48 8 2" xfId="20300" xr:uid="{25A8E8D4-6976-4337-9D06-70D2F125C73A}"/>
    <cellStyle name="Anteckning 48 8_121231-130331" xfId="20301" xr:uid="{FC67B8B5-E5EE-4F83-8C51-2C9D793AB28D}"/>
    <cellStyle name="Anteckning 48 9" xfId="20302" xr:uid="{B0AF471F-68A6-486B-AC5B-819FEACF2170}"/>
    <cellStyle name="Anteckning 48_121231-130331" xfId="20303" xr:uid="{CD6EDB67-96AA-47D6-B28E-2E93910E9CD9}"/>
    <cellStyle name="Anteckning 49" xfId="20304" xr:uid="{30C0C476-40BE-43A2-AA39-8DCE60438E25}"/>
    <cellStyle name="Anteckning 49 10" xfId="20305" xr:uid="{BA7EEE6B-1544-49AE-92A2-5F98B97377E7}"/>
    <cellStyle name="Anteckning 49 11" xfId="33200" xr:uid="{2261C074-7B4E-4781-8CB8-34DEED62D834}"/>
    <cellStyle name="Anteckning 49 12" xfId="35702" xr:uid="{3BAD47B3-C11B-4815-B895-CB21AA054DE8}"/>
    <cellStyle name="Anteckning 49 2" xfId="20306" xr:uid="{0387DCEA-2C6D-41E2-954D-EA9B4FCD5253}"/>
    <cellStyle name="Anteckning 49 2 2" xfId="20307" xr:uid="{33127198-E983-4D6A-9F7A-4E8BDD60EF7B}"/>
    <cellStyle name="Anteckning 49 2 2 2" xfId="20308" xr:uid="{D92D6F13-6C88-46FC-990A-D1665E43991B}"/>
    <cellStyle name="Anteckning 49 2 2 2 2" xfId="20309" xr:uid="{3D3B97B7-D5C6-4586-B063-C0A3372557EA}"/>
    <cellStyle name="Anteckning 49 2 2 2 3" xfId="33201" xr:uid="{95ADC0C5-5A72-4620-B5E2-B072AA6E7B7F}"/>
    <cellStyle name="Anteckning 49 2 2 2_121231-130331" xfId="20310" xr:uid="{6CD17041-7A10-4D5E-99E0-7E1A3AB7FFE5}"/>
    <cellStyle name="Anteckning 49 2 2 3" xfId="20311" xr:uid="{A7BD3624-5A88-4BFF-BD3E-88FD154F7CA1}"/>
    <cellStyle name="Anteckning 49 2 2 3 2" xfId="20312" xr:uid="{0A83467E-48B5-4AFB-8C0F-F9DEBBF27C05}"/>
    <cellStyle name="Anteckning 49 2 2 3_121231-130331" xfId="20313" xr:uid="{77F11050-450D-4790-A06E-C5DAE9BF3B38}"/>
    <cellStyle name="Anteckning 49 2 2 4" xfId="20314" xr:uid="{78C9AD37-54DB-41C0-93C8-9234D00EE394}"/>
    <cellStyle name="Anteckning 49 2 2 5" xfId="20315" xr:uid="{4C16A1E0-B5F7-471E-B157-7F3EFDFDFF05}"/>
    <cellStyle name="Anteckning 49 2 2 6" xfId="33202" xr:uid="{D8EAE4B5-D360-4DCB-A620-0DB3D5E163B2}"/>
    <cellStyle name="Anteckning 49 2 2 7" xfId="35704" xr:uid="{90418D8E-0672-418F-AD70-4944419B0DD3}"/>
    <cellStyle name="Anteckning 49 2 2 8" xfId="39020" xr:uid="{3BF51FEF-ED2F-4089-B2CB-465333AA7708}"/>
    <cellStyle name="Anteckning 49 2 2_121231-130331" xfId="20316" xr:uid="{FDB5C68F-2894-4BF5-AC11-8D89FED71E99}"/>
    <cellStyle name="Anteckning 49 2 3" xfId="20317" xr:uid="{5E0A9ACB-590E-474A-8F58-19CB58A8F2A1}"/>
    <cellStyle name="Anteckning 49 2 3 2" xfId="20318" xr:uid="{3DA16A43-C4F9-4D48-A559-E62AFCBD9856}"/>
    <cellStyle name="Anteckning 49 2 3 2 2" xfId="20319" xr:uid="{420E7DA9-A2EF-4E74-9D39-1810DB9C80BC}"/>
    <cellStyle name="Anteckning 49 2 3 2_121231-130331" xfId="20320" xr:uid="{0854AAA5-31C3-404D-BD61-5CC3AD71143C}"/>
    <cellStyle name="Anteckning 49 2 3 3" xfId="20321" xr:uid="{EB64EF03-CBF7-4B2B-8C91-E84F17771BFD}"/>
    <cellStyle name="Anteckning 49 2 3 4" xfId="33203" xr:uid="{E9BCE567-2843-4E08-9CE7-7DD07837918C}"/>
    <cellStyle name="Anteckning 49 2 3_121231-130331" xfId="20322" xr:uid="{5E6DE8CA-CDA0-40AA-93AB-8745E739AB01}"/>
    <cellStyle name="Anteckning 49 2 4" xfId="20323" xr:uid="{DB94CC0E-867C-4CF2-9B3B-1ABB4B48F7B4}"/>
    <cellStyle name="Anteckning 49 2 4 2" xfId="20324" xr:uid="{CB2EB82A-3428-4CC1-891F-9AF64FA3502C}"/>
    <cellStyle name="Anteckning 49 2 4_121231-130331" xfId="20325" xr:uid="{97E6BE61-FE9B-4EA9-B149-D91452809BAF}"/>
    <cellStyle name="Anteckning 49 2 5" xfId="20326" xr:uid="{39A359CD-F82F-4327-83C5-1DE265455C7E}"/>
    <cellStyle name="Anteckning 49 2 6" xfId="20327" xr:uid="{69744361-67A6-4D67-88AB-C93748E37CD1}"/>
    <cellStyle name="Anteckning 49 2 7" xfId="33204" xr:uid="{CB500B45-94E5-4C8D-B0CD-EBA7D9AEAC63}"/>
    <cellStyle name="Anteckning 49 2 8" xfId="35703" xr:uid="{386F6175-59CA-400D-9F8B-67068EA80D6D}"/>
    <cellStyle name="Anteckning 49 2 9" xfId="39021" xr:uid="{EF6E9653-DFA7-47A8-BD83-B672F8CF732C}"/>
    <cellStyle name="Anteckning 49 2_121231-130331" xfId="20328" xr:uid="{53D08947-B5FF-4BA2-AB3E-F6A742699C1D}"/>
    <cellStyle name="Anteckning 49 3" xfId="20329" xr:uid="{8B0498F1-5529-4F01-BF36-E150DFDAD615}"/>
    <cellStyle name="Anteckning 49 3 2" xfId="20330" xr:uid="{05C6CDD2-EB7E-4442-8DC8-AC01B6B3B9D4}"/>
    <cellStyle name="Anteckning 49 3 2 2" xfId="20331" xr:uid="{0AEF14F3-4588-4F47-AF73-7C3407B6579E}"/>
    <cellStyle name="Anteckning 49 3 2 2 2" xfId="20332" xr:uid="{F9409993-C183-4F4B-9D38-4C7798CC34A6}"/>
    <cellStyle name="Anteckning 49 3 2 2_121231-130331" xfId="20333" xr:uid="{B1C7A8CB-74B1-4041-BA37-C9396C9E519C}"/>
    <cellStyle name="Anteckning 49 3 2 3" xfId="20334" xr:uid="{ED35DBC0-A0F6-4FA5-900A-6278FB24B22B}"/>
    <cellStyle name="Anteckning 49 3 2 4" xfId="33205" xr:uid="{2688990C-6C5E-48D7-9C92-82253C0C5F89}"/>
    <cellStyle name="Anteckning 49 3 2_121231-130331" xfId="20335" xr:uid="{AA2D5030-AAC1-43BF-B974-43417675EAE8}"/>
    <cellStyle name="Anteckning 49 3 3" xfId="20336" xr:uid="{2697D256-C1E5-46DE-A288-A6070CD8A4B4}"/>
    <cellStyle name="Anteckning 49 3 3 2" xfId="20337" xr:uid="{717113E2-8724-437A-AC34-4C40A1E8D19E}"/>
    <cellStyle name="Anteckning 49 3 3_121231-130331" xfId="20338" xr:uid="{073A94D1-C13C-4A68-B687-DF46B4C13B4A}"/>
    <cellStyle name="Anteckning 49 3 4" xfId="20339" xr:uid="{7C11ADA1-E90F-43B0-A516-58C9B13E91EA}"/>
    <cellStyle name="Anteckning 49 3 5" xfId="20340" xr:uid="{B413368A-BFC1-42E8-934A-8ACDC0BF3820}"/>
    <cellStyle name="Anteckning 49 3 6" xfId="33206" xr:uid="{1BA6CCD1-29F2-4B5E-BF59-B21660A60D1E}"/>
    <cellStyle name="Anteckning 49 3 7" xfId="35705" xr:uid="{F3984E2E-123C-44D8-8A81-57EE73FEC487}"/>
    <cellStyle name="Anteckning 49 3 8" xfId="39019" xr:uid="{F5B3218A-0E15-44F8-AFCA-C54CF0E4544D}"/>
    <cellStyle name="Anteckning 49 3_121231-130331" xfId="20341" xr:uid="{F78EB38B-5B41-4C96-B56B-F920C2AE4A3A}"/>
    <cellStyle name="Anteckning 49 4" xfId="20342" xr:uid="{E7BF360B-2FA1-489E-9DDC-4DCBB8AC9DB0}"/>
    <cellStyle name="Anteckning 49 4 2" xfId="20343" xr:uid="{3713AF2A-365B-45AD-86CF-F30F17DD6CE6}"/>
    <cellStyle name="Anteckning 49 4 2 2" xfId="20344" xr:uid="{F91E964C-687D-4C91-A1E2-E6519D46E14C}"/>
    <cellStyle name="Anteckning 49 4 2 2 2" xfId="20345" xr:uid="{BFBDA8CF-0E37-4C51-AA73-DB31BBFFC9A0}"/>
    <cellStyle name="Anteckning 49 4 2 2_121231-130331" xfId="20346" xr:uid="{BE034F9C-5468-46A5-97D1-59E6C2D713E5}"/>
    <cellStyle name="Anteckning 49 4 2 3" xfId="20347" xr:uid="{34E1C2F9-3FE5-4DE0-9F86-B6726DDFFFC1}"/>
    <cellStyle name="Anteckning 49 4 2 4" xfId="33207" xr:uid="{367AAC09-F9A0-4789-BC6D-4DAF0314C48A}"/>
    <cellStyle name="Anteckning 49 4 2_121231-130331" xfId="20348" xr:uid="{2AE9BEBB-58B8-46D5-A701-179FD3B7DF76}"/>
    <cellStyle name="Anteckning 49 4 3" xfId="20349" xr:uid="{CC534A31-0646-4867-8D1D-AA50D8D1E5F2}"/>
    <cellStyle name="Anteckning 49 4 3 2" xfId="20350" xr:uid="{FE01AB7B-A4BF-4B08-B8AE-CA02C73103A9}"/>
    <cellStyle name="Anteckning 49 4 3_121231-130331" xfId="20351" xr:uid="{EDD2E034-A5C2-43FF-A9DF-CBC78A1784E1}"/>
    <cellStyle name="Anteckning 49 4 4" xfId="20352" xr:uid="{ED4EB1BE-AA60-4322-8429-82704FAC1710}"/>
    <cellStyle name="Anteckning 49 4 5" xfId="20353" xr:uid="{BBF534DC-1C35-4EBE-BEC3-6A7FE7F4131F}"/>
    <cellStyle name="Anteckning 49 4 6" xfId="33208" xr:uid="{5F388123-F455-4172-A14E-B4E37DB0537E}"/>
    <cellStyle name="Anteckning 49 4 7" xfId="35706" xr:uid="{8612F9BE-8683-41D7-9D43-A171CCBF6CD9}"/>
    <cellStyle name="Anteckning 49 4 8" xfId="39018" xr:uid="{A8C8F083-78B8-4617-8C25-969347C47751}"/>
    <cellStyle name="Anteckning 49 4_121231-130331" xfId="20354" xr:uid="{CA0984E0-989D-44BB-9D6A-95EC07B1F8E7}"/>
    <cellStyle name="Anteckning 49 5" xfId="20355" xr:uid="{46B240D9-BFE7-4326-AFCC-A909E08DBE35}"/>
    <cellStyle name="Anteckning 49 5 2" xfId="20356" xr:uid="{0185C8DC-5C30-4530-96D2-1A82A132A5F4}"/>
    <cellStyle name="Anteckning 49 5 2 2" xfId="20357" xr:uid="{2BC02282-FE59-4AB3-9388-72475C22238A}"/>
    <cellStyle name="Anteckning 49 5 2 2 2" xfId="20358" xr:uid="{4B14CA5E-2700-4BD8-921B-7D45F4B96111}"/>
    <cellStyle name="Anteckning 49 5 2 2_121231-130331" xfId="20359" xr:uid="{8FAE30EE-6AA8-4AEB-AA21-C49093FBE7D2}"/>
    <cellStyle name="Anteckning 49 5 2 3" xfId="20360" xr:uid="{1C152F39-49AB-40F1-B006-82989F8BB335}"/>
    <cellStyle name="Anteckning 49 5 2 4" xfId="33209" xr:uid="{F83FA12A-07A9-476C-97BF-1C4796629636}"/>
    <cellStyle name="Anteckning 49 5 2_121231-130331" xfId="20361" xr:uid="{663A3088-BC76-4CC3-8BBB-89C7D849267F}"/>
    <cellStyle name="Anteckning 49 5 3" xfId="20362" xr:uid="{7BDEB255-5844-461C-B73E-2C4A95448BFE}"/>
    <cellStyle name="Anteckning 49 5 3 2" xfId="20363" xr:uid="{5051C2B1-80B5-4C4A-AB4B-32C36BFB5B0E}"/>
    <cellStyle name="Anteckning 49 5 3_121231-130331" xfId="20364" xr:uid="{7BF30768-069E-489C-B82E-F76EA9B1C4DF}"/>
    <cellStyle name="Anteckning 49 5 4" xfId="20365" xr:uid="{0F6DC5C6-6E6F-478A-83DB-B54A78FAA930}"/>
    <cellStyle name="Anteckning 49 5 5" xfId="20366" xr:uid="{44DBDCF3-A6FD-460C-A657-6C5834F05A72}"/>
    <cellStyle name="Anteckning 49 5 6" xfId="33210" xr:uid="{CB53F82F-C61D-44AB-9DE0-861C20B7F6C8}"/>
    <cellStyle name="Anteckning 49 5 7" xfId="35707" xr:uid="{0DD27B58-1E8C-4FBB-93D5-FB8F831F5572}"/>
    <cellStyle name="Anteckning 49 5 8" xfId="39017" xr:uid="{8441DDE8-31E6-4B8E-93F3-32694A708E42}"/>
    <cellStyle name="Anteckning 49 5_121231-130331" xfId="20367" xr:uid="{9A15BE23-2007-46AF-881A-5A6B4CC73FE0}"/>
    <cellStyle name="Anteckning 49 6" xfId="20368" xr:uid="{54BC5751-CD03-432C-9F76-13F4AC584AC9}"/>
    <cellStyle name="Anteckning 49 6 2" xfId="20369" xr:uid="{AED003AF-4498-4217-B10D-96F047B6F3FB}"/>
    <cellStyle name="Anteckning 49 6 2 2" xfId="20370" xr:uid="{17990D7B-B521-4C36-970A-FAFF39359293}"/>
    <cellStyle name="Anteckning 49 6 2 3" xfId="33211" xr:uid="{BA5D3062-9094-49FE-9E74-62C73B012AE6}"/>
    <cellStyle name="Anteckning 49 6 2_121231-130331" xfId="20371" xr:uid="{282F65DB-2BEE-4A74-9597-9E4CFC48CF86}"/>
    <cellStyle name="Anteckning 49 6 3" xfId="20372" xr:uid="{C57B10EF-661F-4BF8-A8CC-11B3248AFC92}"/>
    <cellStyle name="Anteckning 49 6 3 2" xfId="20373" xr:uid="{72D90AD5-135F-40BA-B7F2-97EBC97C66D9}"/>
    <cellStyle name="Anteckning 49 6 3_121231-130331" xfId="20374" xr:uid="{0312C41B-88DC-4294-8FF5-9FC663260ACF}"/>
    <cellStyle name="Anteckning 49 6 4" xfId="20375" xr:uid="{36A6DA12-66CB-49DE-ADD8-791297BA3DEB}"/>
    <cellStyle name="Anteckning 49 6 5" xfId="20376" xr:uid="{ADDD334B-6EAC-49FC-A184-0F36B6DB9703}"/>
    <cellStyle name="Anteckning 49 6 6" xfId="33212" xr:uid="{6CE5CBDF-44CB-43C1-935E-7F6459380EC1}"/>
    <cellStyle name="Anteckning 49 6 7" xfId="35708" xr:uid="{012F947B-25EC-4BC1-95E0-9BEBA368573E}"/>
    <cellStyle name="Anteckning 49 6 8" xfId="39016" xr:uid="{C658CC0B-B393-416F-BC56-BDF4EC24E9A0}"/>
    <cellStyle name="Anteckning 49 6_121231-130331" xfId="20377" xr:uid="{87A5F8D2-8169-4393-B778-56D7C6A3330D}"/>
    <cellStyle name="Anteckning 49 7" xfId="20378" xr:uid="{A17971EE-91DA-42E1-B8F0-6DBC4C2C8639}"/>
    <cellStyle name="Anteckning 49 7 2" xfId="20379" xr:uid="{D879B29F-E075-44F1-BBC9-17FCB80971E4}"/>
    <cellStyle name="Anteckning 49 7 2 2" xfId="20380" xr:uid="{D4973D97-30B0-4FB6-AEAF-14D683370E5B}"/>
    <cellStyle name="Anteckning 49 7 2_121231-130331" xfId="20381" xr:uid="{9EF68DAC-32A2-47BE-8C4C-4FFDB56129BC}"/>
    <cellStyle name="Anteckning 49 7 3" xfId="20382" xr:uid="{D78D8EEA-246A-4D15-BDDF-ED7DCFDDDFF5}"/>
    <cellStyle name="Anteckning 49 7 4" xfId="33213" xr:uid="{3EAA1AEC-92B4-4713-B87F-0BB25EB2D693}"/>
    <cellStyle name="Anteckning 49 7_121231-130331" xfId="20383" xr:uid="{5CED50F8-BB5B-45E2-8634-48879DA50DD2}"/>
    <cellStyle name="Anteckning 49 8" xfId="20384" xr:uid="{882CDC17-0A81-43E9-B8DC-CB0EFB5B3AC2}"/>
    <cellStyle name="Anteckning 49 8 2" xfId="20385" xr:uid="{EFC1B8C4-D8F9-47CA-9DFD-C444EFB180EE}"/>
    <cellStyle name="Anteckning 49 8_121231-130331" xfId="20386" xr:uid="{AA39AE13-EED0-4718-A679-E73991930B53}"/>
    <cellStyle name="Anteckning 49 9" xfId="20387" xr:uid="{9522CF63-A934-4A85-9B64-E18EDB86084E}"/>
    <cellStyle name="Anteckning 49_121231-130331" xfId="20388" xr:uid="{D3A55F5E-E1D4-425B-8DF7-EE067C4F5307}"/>
    <cellStyle name="Anteckning 5" xfId="146" xr:uid="{05F7D741-ED60-4AC4-B635-3875921A6273}"/>
    <cellStyle name="Anteckning 5 10" xfId="20389" xr:uid="{14377C49-6AC0-40F8-A2CF-AE2AE2DA3919}"/>
    <cellStyle name="Anteckning 5 10 2" xfId="20390" xr:uid="{436C684A-D72D-40F3-B445-0F11BE869EBC}"/>
    <cellStyle name="Anteckning 5 10_121231-130331" xfId="20391" xr:uid="{AF2E8BC2-DD59-4110-B8F7-A3E41FF4B3B0}"/>
    <cellStyle name="Anteckning 5 11" xfId="20392" xr:uid="{9BA14ED8-BCFA-4400-B87D-6CCFA693D32F}"/>
    <cellStyle name="Anteckning 5 12" xfId="20393" xr:uid="{078EDB62-11D7-4830-A2E7-F124CF49BB96}"/>
    <cellStyle name="Anteckning 5 13" xfId="20394" xr:uid="{6DD7DD2D-A01A-4E5B-ADDB-E8C70D7F4FB0}"/>
    <cellStyle name="Anteckning 5 14" xfId="33214" xr:uid="{B23C373C-111E-4859-8626-79080E89E85A}"/>
    <cellStyle name="Anteckning 5 14 2" xfId="33215" xr:uid="{197471C0-94B7-4939-B3F7-251259F4D8E7}"/>
    <cellStyle name="Anteckning 5 15" xfId="33216" xr:uid="{B1EE375E-1B0B-4B10-AB36-2382AE211E1B}"/>
    <cellStyle name="Anteckning 5 16" xfId="33217" xr:uid="{0CB208DF-6CFB-4F76-8F74-61053F0FB468}"/>
    <cellStyle name="Anteckning 5 17" xfId="33218" xr:uid="{E135B257-6782-4FFA-A837-3AA3F012F2E6}"/>
    <cellStyle name="Anteckning 5 18" xfId="33219" xr:uid="{4B97EBB4-EA44-45C0-8DB9-DF756CA3A15B}"/>
    <cellStyle name="Anteckning 5 19" xfId="33220" xr:uid="{2A760B28-CA22-48D7-983F-A4E9BFA0D71D}"/>
    <cellStyle name="Anteckning 5 2" xfId="20395" xr:uid="{96FEC767-1F4F-434C-A71F-ACF7B831F9A7}"/>
    <cellStyle name="Anteckning 5 2 10" xfId="20396" xr:uid="{09508BEA-4798-486E-9CC5-C1C0844F9109}"/>
    <cellStyle name="Anteckning 5 2 11" xfId="33221" xr:uid="{3A32B591-2511-488B-B697-31C069D88BD1}"/>
    <cellStyle name="Anteckning 5 2 12" xfId="35710" xr:uid="{B7D8D28D-BEA3-4511-BA08-551D47F95B45}"/>
    <cellStyle name="Anteckning 5 2 2" xfId="20397" xr:uid="{1CF30CCE-E360-4139-9637-CE11B958D8E1}"/>
    <cellStyle name="Anteckning 5 2 2 2" xfId="20398" xr:uid="{89716A1C-6D05-4B03-B308-5FF49AEB0BB5}"/>
    <cellStyle name="Anteckning 5 2 2 2 2" xfId="20399" xr:uid="{0FD594C8-5FA6-4C36-A593-A5AC55147D51}"/>
    <cellStyle name="Anteckning 5 2 2 2 2 2" xfId="20400" xr:uid="{5704C196-8D02-4E9E-BCBE-243D7FEEE7FD}"/>
    <cellStyle name="Anteckning 5 2 2 2 2_121231-130331" xfId="20401" xr:uid="{CD2F3D85-FF1C-4576-AE7A-1BEE74D70201}"/>
    <cellStyle name="Anteckning 5 2 2 2 3" xfId="20402" xr:uid="{650CF6D9-8547-4961-8287-843234B433B7}"/>
    <cellStyle name="Anteckning 5 2 2 2 4" xfId="33222" xr:uid="{AC0D2B11-0DEE-46F3-ACFE-40CCE1D3DB95}"/>
    <cellStyle name="Anteckning 5 2 2 2_121231-130331" xfId="20403" xr:uid="{00F458C5-C5B0-4664-9968-C43B3F4BF64C}"/>
    <cellStyle name="Anteckning 5 2 2 3" xfId="20404" xr:uid="{C9D5A7B0-5028-439E-ABD3-5DD4D58D896E}"/>
    <cellStyle name="Anteckning 5 2 2 3 2" xfId="20405" xr:uid="{93378911-4ADB-4B75-B8B9-8E29C42797B4}"/>
    <cellStyle name="Anteckning 5 2 2 3_121231-130331" xfId="20406" xr:uid="{A91BFA65-FC72-45C5-9567-4426FCE89709}"/>
    <cellStyle name="Anteckning 5 2 2 4" xfId="20407" xr:uid="{9B89FC39-9363-4C03-8A27-C80CEB369B7C}"/>
    <cellStyle name="Anteckning 5 2 2 5" xfId="20408" xr:uid="{63EF82D4-50CD-4F1E-AB8B-7FD3A00D2ADE}"/>
    <cellStyle name="Anteckning 5 2 2 6" xfId="33223" xr:uid="{14EA8232-0A58-44E4-BFB1-8A9A1428E7CC}"/>
    <cellStyle name="Anteckning 5 2 2 7" xfId="35711" xr:uid="{60D96CC2-2F9F-4888-80C9-0F54C5D0FA1D}"/>
    <cellStyle name="Anteckning 5 2 2 8" xfId="39014" xr:uid="{826A1F49-26C6-4AB9-A2E5-1B2C2C18707E}"/>
    <cellStyle name="Anteckning 5 2 2_121231-130331" xfId="20409" xr:uid="{02412857-C35E-42FB-B878-8689EF7A5838}"/>
    <cellStyle name="Anteckning 5 2 3" xfId="20410" xr:uid="{8985AFCC-DF66-44F8-AB72-953417C3646E}"/>
    <cellStyle name="Anteckning 5 2 3 2" xfId="20411" xr:uid="{D3365B1C-5CC9-4607-BD1F-F88A2DBF811C}"/>
    <cellStyle name="Anteckning 5 2 3 2 2" xfId="20412" xr:uid="{6FF39C42-8F94-401C-893E-97518C0604D4}"/>
    <cellStyle name="Anteckning 5 2 3 2 2 2" xfId="20413" xr:uid="{06F07E42-0578-4625-82A9-AC1C4D2F7D6D}"/>
    <cellStyle name="Anteckning 5 2 3 2 2_121231-130331" xfId="20414" xr:uid="{28AD60A2-23EE-49EE-A82F-CEC349AF129D}"/>
    <cellStyle name="Anteckning 5 2 3 2 3" xfId="20415" xr:uid="{9852B9A5-B1F1-4C6D-9046-CB325533BC29}"/>
    <cellStyle name="Anteckning 5 2 3 2 4" xfId="33224" xr:uid="{A3C84E9E-88FA-47A8-B8D4-D3F976B31F74}"/>
    <cellStyle name="Anteckning 5 2 3 2_121231-130331" xfId="20416" xr:uid="{083786B4-E742-4E5D-A76D-F927C2DE658D}"/>
    <cellStyle name="Anteckning 5 2 3 3" xfId="20417" xr:uid="{055E2354-A306-4FAA-8FDA-1A9B27171D94}"/>
    <cellStyle name="Anteckning 5 2 3 3 2" xfId="20418" xr:uid="{2ACEF323-5398-4DB6-B00F-40F9BA622E84}"/>
    <cellStyle name="Anteckning 5 2 3 3_121231-130331" xfId="20419" xr:uid="{732ED4FB-8D27-4B12-988F-A2B29138A400}"/>
    <cellStyle name="Anteckning 5 2 3 4" xfId="20420" xr:uid="{03EC94D1-67E6-4275-A9B9-054A91530DDB}"/>
    <cellStyle name="Anteckning 5 2 3 5" xfId="20421" xr:uid="{5C6BBC08-9A37-40E3-80C5-222E4B66035C}"/>
    <cellStyle name="Anteckning 5 2 3 6" xfId="33225" xr:uid="{F1D4C1B1-B8E6-454D-86CD-5AD96EFA0887}"/>
    <cellStyle name="Anteckning 5 2 3 7" xfId="35712" xr:uid="{079E9F42-654E-4A23-9C4B-37C24EB91007}"/>
    <cellStyle name="Anteckning 5 2 3 8" xfId="39013" xr:uid="{CFC18436-008E-4931-908F-209C7D505B66}"/>
    <cellStyle name="Anteckning 5 2 3_121231-130331" xfId="20422" xr:uid="{9DCA59E5-B069-44D9-801F-101152617424}"/>
    <cellStyle name="Anteckning 5 2 4" xfId="20423" xr:uid="{10CEC185-75AE-4D13-9034-6E4D0AF00E56}"/>
    <cellStyle name="Anteckning 5 2 4 2" xfId="20424" xr:uid="{AD774727-AD37-4B43-9D8C-8556B4A55E65}"/>
    <cellStyle name="Anteckning 5 2 4 2 2" xfId="20425" xr:uid="{217920E1-4667-4336-A921-503DD8D56196}"/>
    <cellStyle name="Anteckning 5 2 4 2 2 2" xfId="20426" xr:uid="{5F083C6F-D45D-4CCA-9448-FAA75F922748}"/>
    <cellStyle name="Anteckning 5 2 4 2 2_121231-130331" xfId="20427" xr:uid="{2E611C30-F4D7-4B66-AC6D-FC7B84AACE25}"/>
    <cellStyle name="Anteckning 5 2 4 2 3" xfId="20428" xr:uid="{866BDF06-0F79-4598-8544-1175FE38FA9C}"/>
    <cellStyle name="Anteckning 5 2 4 2 4" xfId="33226" xr:uid="{44094996-5291-46E9-A8D2-590ABECAAB02}"/>
    <cellStyle name="Anteckning 5 2 4 2_121231-130331" xfId="20429" xr:uid="{35A3D032-4EC5-4572-8AAF-6BDCF722EFA8}"/>
    <cellStyle name="Anteckning 5 2 4 3" xfId="20430" xr:uid="{234B29ED-BF97-4FEF-927E-0BE118AEC26A}"/>
    <cellStyle name="Anteckning 5 2 4 3 2" xfId="20431" xr:uid="{DC37FB39-67FE-4331-84FB-57B5DBDF22D5}"/>
    <cellStyle name="Anteckning 5 2 4 3_121231-130331" xfId="20432" xr:uid="{6EB2299C-751E-4A35-88E9-CF50F24B26F9}"/>
    <cellStyle name="Anteckning 5 2 4 4" xfId="20433" xr:uid="{0E22C5D5-2FDC-46CA-93EA-D93C7B505072}"/>
    <cellStyle name="Anteckning 5 2 4 5" xfId="20434" xr:uid="{C1A6A6ED-CF75-47EA-8368-F1F9E30E954D}"/>
    <cellStyle name="Anteckning 5 2 4 6" xfId="33227" xr:uid="{064C6CB7-7D95-440E-852E-7A431F2A26AC}"/>
    <cellStyle name="Anteckning 5 2 4 7" xfId="35713" xr:uid="{A50788C0-8C89-456C-A5C8-70B8F5BD1D9F}"/>
    <cellStyle name="Anteckning 5 2 4 8" xfId="39012" xr:uid="{F2487847-9784-4582-8758-B43AC6F38A44}"/>
    <cellStyle name="Anteckning 5 2 4_121231-130331" xfId="20435" xr:uid="{C488DFEA-E6E9-4771-B8B1-D04C8A06B7C8}"/>
    <cellStyle name="Anteckning 5 2 5" xfId="20436" xr:uid="{30C05998-F254-4424-98EF-E48239CA179B}"/>
    <cellStyle name="Anteckning 5 2 5 2" xfId="20437" xr:uid="{22AA153C-2337-418B-8B52-E5C59B18960E}"/>
    <cellStyle name="Anteckning 5 2 5 2 2" xfId="20438" xr:uid="{16C7A881-429D-4805-B32B-05826DC1E9A4}"/>
    <cellStyle name="Anteckning 5 2 5 2 3" xfId="33228" xr:uid="{D1DB2C3D-6A22-491C-963C-3E811410CD33}"/>
    <cellStyle name="Anteckning 5 2 5 2_121231-130331" xfId="20439" xr:uid="{4EC9FADF-638D-407A-96E6-A8531CAEDB5F}"/>
    <cellStyle name="Anteckning 5 2 5 3" xfId="20440" xr:uid="{7367BD8E-AA3F-4237-89C3-81F46F116022}"/>
    <cellStyle name="Anteckning 5 2 5 3 2" xfId="20441" xr:uid="{496237FE-B0E2-4019-89C7-E3FAC04AFFF2}"/>
    <cellStyle name="Anteckning 5 2 5 3_121231-130331" xfId="20442" xr:uid="{A7D7E2DA-A613-46E1-B26D-FB70A3591FE7}"/>
    <cellStyle name="Anteckning 5 2 5 4" xfId="20443" xr:uid="{1B73A191-A270-413B-85B4-2044D71FFFA3}"/>
    <cellStyle name="Anteckning 5 2 5 5" xfId="20444" xr:uid="{00FE3B74-188D-4BF2-8F24-2FC2FBB13A8B}"/>
    <cellStyle name="Anteckning 5 2 5 6" xfId="33229" xr:uid="{EE250519-5A82-487E-A25C-62B7E69E3D1D}"/>
    <cellStyle name="Anteckning 5 2 5 7" xfId="35714" xr:uid="{95BA42FF-675E-4FAB-821A-D0CA53A2F147}"/>
    <cellStyle name="Anteckning 5 2 5 8" xfId="39011" xr:uid="{DE50DE33-2833-45DF-B757-E7B1F7DA67B9}"/>
    <cellStyle name="Anteckning 5 2 5_121231-130331" xfId="20445" xr:uid="{124B9FBC-5998-45AA-A5BA-8FC32FE980D9}"/>
    <cellStyle name="Anteckning 5 2 6" xfId="20446" xr:uid="{52905CA6-47B4-42B6-8358-20BB60266D7F}"/>
    <cellStyle name="Anteckning 5 2 6 2" xfId="20447" xr:uid="{14CA6AE6-00DD-4332-A9F4-5BE2D67E2F3E}"/>
    <cellStyle name="Anteckning 5 2 6 2 2" xfId="20448" xr:uid="{4CF8596C-6FAD-46EC-B659-4E2E27613ABF}"/>
    <cellStyle name="Anteckning 5 2 6 2_121231-130331" xfId="20449" xr:uid="{DD59B5A0-4F7A-47D5-99A0-8C33126082D5}"/>
    <cellStyle name="Anteckning 5 2 6 3" xfId="20450" xr:uid="{5E8C3CC6-0FCE-45B5-9719-2BC4FEB2F2B1}"/>
    <cellStyle name="Anteckning 5 2 6 4" xfId="33230" xr:uid="{32559209-EC0E-465A-8399-EDD43E479C4C}"/>
    <cellStyle name="Anteckning 5 2 6_121231-130331" xfId="20451" xr:uid="{243870C8-7865-448F-9C48-DC9D8F3C22C5}"/>
    <cellStyle name="Anteckning 5 2 7" xfId="20452" xr:uid="{E750C54F-89C0-45B8-B2B6-51400F8A2223}"/>
    <cellStyle name="Anteckning 5 2 7 2" xfId="20453" xr:uid="{383CEADC-5C09-4F11-9F75-681311915C0E}"/>
    <cellStyle name="Anteckning 5 2 7_121231-130331" xfId="20454" xr:uid="{C3B2D72A-F7F1-41DC-B171-5BFEA054CFD5}"/>
    <cellStyle name="Anteckning 5 2 8" xfId="20455" xr:uid="{19A675C6-046D-4937-85C8-E20B093DBEF9}"/>
    <cellStyle name="Anteckning 5 2 9" xfId="20456" xr:uid="{7445B633-80B1-4243-9D0D-8AF5B4AAA99B}"/>
    <cellStyle name="Anteckning 5 2_121231-130331" xfId="20457" xr:uid="{F5D2052E-5408-45F1-BA63-9AF1A2CEFE2D}"/>
    <cellStyle name="Anteckning 5 20" xfId="33231" xr:uid="{15500C45-7F74-414E-8BE0-FBCDD9D83665}"/>
    <cellStyle name="Anteckning 5 21" xfId="33232" xr:uid="{9879689F-6A22-4B57-9C42-74469972333F}"/>
    <cellStyle name="Anteckning 5 22" xfId="33233" xr:uid="{1BAA9AAA-A385-42CE-BB79-45CCDF9ACA1F}"/>
    <cellStyle name="Anteckning 5 23" xfId="33234" xr:uid="{630FA12C-CBFF-4702-9FD0-7A33D2F7A0F7}"/>
    <cellStyle name="Anteckning 5 24" xfId="33235" xr:uid="{AC545999-C706-4FB1-9456-C66E0EF4A5E5}"/>
    <cellStyle name="Anteckning 5 25" xfId="33236" xr:uid="{6F379455-6099-4E58-BC3B-D39D33744C7B}"/>
    <cellStyle name="Anteckning 5 26" xfId="33237" xr:uid="{91034884-273F-44F0-AADE-6D0E39C936B2}"/>
    <cellStyle name="Anteckning 5 27" xfId="33238" xr:uid="{363F28EE-EBDF-4BDC-8602-44CFF31600E1}"/>
    <cellStyle name="Anteckning 5 28" xfId="35709" xr:uid="{32CD19FE-6042-40DF-A15A-CF7C1B93CC80}"/>
    <cellStyle name="Anteckning 5 29" xfId="39015" xr:uid="{B6717DEF-81BB-4E54-8EB5-EB3C7134028D}"/>
    <cellStyle name="Anteckning 5 3" xfId="20458" xr:uid="{13C827D7-C9D4-42E5-8E5D-72B960D8CCA5}"/>
    <cellStyle name="Anteckning 5 3 10" xfId="33239" xr:uid="{C3A1F726-38C5-434E-B846-31F33D112339}"/>
    <cellStyle name="Anteckning 5 3 11" xfId="35715" xr:uid="{DFB34CA7-E711-4273-8DAB-563B91DA6BFE}"/>
    <cellStyle name="Anteckning 5 3 2" xfId="20459" xr:uid="{6ABABE68-D28B-48C0-BBE5-EF97694732BC}"/>
    <cellStyle name="Anteckning 5 3 2 2" xfId="20460" xr:uid="{990CD015-9DA6-42C3-AC8A-DE941094F27C}"/>
    <cellStyle name="Anteckning 5 3 2 2 2" xfId="20461" xr:uid="{D7D2A855-B8F4-463A-B6A7-68A7600AB72B}"/>
    <cellStyle name="Anteckning 5 3 2 2 2 2" xfId="20462" xr:uid="{BC82BF1A-188B-44AA-9D82-6A3DAF00DB4B}"/>
    <cellStyle name="Anteckning 5 3 2 2 2_121231-130331" xfId="20463" xr:uid="{DE6A8A34-42F4-49DE-871C-1F2EF16ECB5E}"/>
    <cellStyle name="Anteckning 5 3 2 2 3" xfId="20464" xr:uid="{C99272C1-DF65-4B64-A9A7-A1984D12CF15}"/>
    <cellStyle name="Anteckning 5 3 2 2 4" xfId="33240" xr:uid="{EA4FA7AA-7506-4EEE-8C03-41F8D9CF4C4E}"/>
    <cellStyle name="Anteckning 5 3 2 2_121231-130331" xfId="20465" xr:uid="{4476578F-41F8-4C02-BD9C-97B8A96B35A9}"/>
    <cellStyle name="Anteckning 5 3 2 3" xfId="20466" xr:uid="{D9C8C14B-3472-4C79-B017-18F91A0F5658}"/>
    <cellStyle name="Anteckning 5 3 2 3 2" xfId="20467" xr:uid="{8930C53B-819E-4BB6-A938-D396F29B84DB}"/>
    <cellStyle name="Anteckning 5 3 2 3_121231-130331" xfId="20468" xr:uid="{B64D8DCD-79B4-41F6-9959-DB692B9A3F97}"/>
    <cellStyle name="Anteckning 5 3 2 4" xfId="20469" xr:uid="{A60DAA64-E43E-4477-B302-FE7842F0ABD2}"/>
    <cellStyle name="Anteckning 5 3 2 5" xfId="20470" xr:uid="{A061BF71-AA62-47AF-AC07-A006928CC666}"/>
    <cellStyle name="Anteckning 5 3 2 6" xfId="33241" xr:uid="{C823F9F9-42CE-45F2-929F-82F48D4B0209}"/>
    <cellStyle name="Anteckning 5 3 2 7" xfId="35716" xr:uid="{FF60DAA7-B064-4017-AD8E-69DB96234A1A}"/>
    <cellStyle name="Anteckning 5 3 2 8" xfId="39010" xr:uid="{3CF8BCD3-768E-4465-B4E7-E48EB97B2485}"/>
    <cellStyle name="Anteckning 5 3 2_121231-130331" xfId="20471" xr:uid="{6534273F-88BE-4CD2-9630-CFE77A398842}"/>
    <cellStyle name="Anteckning 5 3 3" xfId="20472" xr:uid="{42A380D2-9D30-466E-90DA-CAD712872F69}"/>
    <cellStyle name="Anteckning 5 3 3 2" xfId="20473" xr:uid="{147E9FEC-5C92-4288-AAF4-B3D7492DC866}"/>
    <cellStyle name="Anteckning 5 3 3 2 2" xfId="20474" xr:uid="{4E0C5B60-A34F-46C2-BD6E-6452A7DA2A56}"/>
    <cellStyle name="Anteckning 5 3 3 2 2 2" xfId="20475" xr:uid="{D12235C0-B613-4406-B9D3-E69FED49A1A3}"/>
    <cellStyle name="Anteckning 5 3 3 2 2_121231-130331" xfId="20476" xr:uid="{9A026004-2C7F-4BEA-992F-604EDDC4706B}"/>
    <cellStyle name="Anteckning 5 3 3 2 3" xfId="20477" xr:uid="{4CEF122E-9B63-4C5C-B924-FFA54D55C674}"/>
    <cellStyle name="Anteckning 5 3 3 2 4" xfId="33242" xr:uid="{B0FF9A22-774B-4A28-9111-88791DA165EB}"/>
    <cellStyle name="Anteckning 5 3 3 2_121231-130331" xfId="20478" xr:uid="{3BB18728-573F-4023-B507-C9E05D6031D5}"/>
    <cellStyle name="Anteckning 5 3 3 3" xfId="20479" xr:uid="{6B0FFEF0-2446-40CB-B476-010137C7051D}"/>
    <cellStyle name="Anteckning 5 3 3 3 2" xfId="20480" xr:uid="{168F907D-40CF-47CC-9AD0-5210D8894BAB}"/>
    <cellStyle name="Anteckning 5 3 3 3_121231-130331" xfId="20481" xr:uid="{927F8662-9ED0-437E-933B-6B7A955D503B}"/>
    <cellStyle name="Anteckning 5 3 3 4" xfId="20482" xr:uid="{2FCBC5E6-4BEC-4F85-B156-A43A8F3DDF7D}"/>
    <cellStyle name="Anteckning 5 3 3 5" xfId="20483" xr:uid="{7FF34ED4-D98B-401B-8F35-FAB45D63D0F8}"/>
    <cellStyle name="Anteckning 5 3 3 6" xfId="33243" xr:uid="{437ABE64-1A4E-46C5-9392-DD88D8F58F5B}"/>
    <cellStyle name="Anteckning 5 3 3 7" xfId="35717" xr:uid="{F6F4D1FA-2F9C-44C6-ADBE-1F2EB4F4272F}"/>
    <cellStyle name="Anteckning 5 3 3 8" xfId="39009" xr:uid="{9B85F09A-1CDF-4F7A-A608-AE77C0A3856F}"/>
    <cellStyle name="Anteckning 5 3 3_121231-130331" xfId="20484" xr:uid="{B0DD47FE-559E-49A3-A962-FF4F8E1B756C}"/>
    <cellStyle name="Anteckning 5 3 4" xfId="20485" xr:uid="{A6641754-9806-48B0-ACCF-96EC4ABE3954}"/>
    <cellStyle name="Anteckning 5 3 4 2" xfId="20486" xr:uid="{F6F016C3-458E-47F5-87EF-1DF05B90562D}"/>
    <cellStyle name="Anteckning 5 3 4 2 2" xfId="20487" xr:uid="{F83D6535-D265-4D5C-A33A-93FF3BD4C957}"/>
    <cellStyle name="Anteckning 5 3 4 2 2 2" xfId="20488" xr:uid="{B48C6960-6966-4618-B378-68FAB41A05E5}"/>
    <cellStyle name="Anteckning 5 3 4 2 2_121231-130331" xfId="20489" xr:uid="{BA377C67-87C5-4FD5-BC1A-7EB20E1F238A}"/>
    <cellStyle name="Anteckning 5 3 4 2 3" xfId="20490" xr:uid="{1DC20C8A-5E27-4511-A593-F40B0E5FBA60}"/>
    <cellStyle name="Anteckning 5 3 4 2 4" xfId="33244" xr:uid="{08DE35DE-1AB6-446E-9E7B-8DFFC6A0AF8D}"/>
    <cellStyle name="Anteckning 5 3 4 2_121231-130331" xfId="20491" xr:uid="{D1220C1F-78B9-405E-B4AB-A6BE174AAD8E}"/>
    <cellStyle name="Anteckning 5 3 4 3" xfId="20492" xr:uid="{18020252-EB63-48D4-B806-EE0053547790}"/>
    <cellStyle name="Anteckning 5 3 4 3 2" xfId="20493" xr:uid="{C19DC7D7-B2EF-4F82-BF8A-666D7426BE8E}"/>
    <cellStyle name="Anteckning 5 3 4 3_121231-130331" xfId="20494" xr:uid="{F3DFF7E8-7AEC-422E-8AFA-E42F5799118F}"/>
    <cellStyle name="Anteckning 5 3 4 4" xfId="20495" xr:uid="{28069B48-8265-4670-AE41-A3091D7AE260}"/>
    <cellStyle name="Anteckning 5 3 4 5" xfId="20496" xr:uid="{CB9CB5D1-9FE3-4373-BFF1-2AD6F4310F27}"/>
    <cellStyle name="Anteckning 5 3 4 6" xfId="33245" xr:uid="{2F505FF9-59DE-4723-9070-39970CCA5FF9}"/>
    <cellStyle name="Anteckning 5 3 4 7" xfId="35718" xr:uid="{DF067C00-B75F-49E4-956A-1275AD884175}"/>
    <cellStyle name="Anteckning 5 3 4 8" xfId="39008" xr:uid="{A280B94B-DFD7-4F2C-B3A9-7457FDCFFE71}"/>
    <cellStyle name="Anteckning 5 3 4_121231-130331" xfId="20497" xr:uid="{45FDDB37-E71E-4F6B-8D35-B0220B26F4C4}"/>
    <cellStyle name="Anteckning 5 3 5" xfId="20498" xr:uid="{4539978D-1178-4D5A-B58D-582F4BE8C3A8}"/>
    <cellStyle name="Anteckning 5 3 5 2" xfId="20499" xr:uid="{073423CB-D24F-437E-8935-331FAA63B793}"/>
    <cellStyle name="Anteckning 5 3 5 2 2" xfId="20500" xr:uid="{E68DBEC7-0DDE-44C5-B819-407C0A4E8F81}"/>
    <cellStyle name="Anteckning 5 3 5 2 3" xfId="33246" xr:uid="{34767042-BB0E-44DD-A198-0CE1A291BE29}"/>
    <cellStyle name="Anteckning 5 3 5 2_121231-130331" xfId="20501" xr:uid="{B5EA3163-573F-47F7-9513-973FDE40D4C8}"/>
    <cellStyle name="Anteckning 5 3 5 3" xfId="20502" xr:uid="{F01AB1E3-A2B7-4C45-9F7A-94D78E27A54C}"/>
    <cellStyle name="Anteckning 5 3 5 3 2" xfId="20503" xr:uid="{25A40D40-D447-442C-AF28-B39F15FCE44F}"/>
    <cellStyle name="Anteckning 5 3 5 3_121231-130331" xfId="20504" xr:uid="{75B0E592-15F0-4ACC-A341-9D168A8ADD79}"/>
    <cellStyle name="Anteckning 5 3 5 4" xfId="20505" xr:uid="{E69C3D30-036C-4FBA-883C-F40C1EACE0A8}"/>
    <cellStyle name="Anteckning 5 3 5 5" xfId="20506" xr:uid="{8FC539A4-0E75-4038-8859-E20ECBFD0FBE}"/>
    <cellStyle name="Anteckning 5 3 5 6" xfId="33247" xr:uid="{EB4BECAA-6A4E-4021-B70F-A795E43A760C}"/>
    <cellStyle name="Anteckning 5 3 5 7" xfId="35719" xr:uid="{E2FD651A-EF34-40A8-BDE7-421D7C91C575}"/>
    <cellStyle name="Anteckning 5 3 5 8" xfId="39007" xr:uid="{58D94268-888A-43C9-A9E4-31C8D3D97E31}"/>
    <cellStyle name="Anteckning 5 3 5_121231-130331" xfId="20507" xr:uid="{AB8ED546-04B5-4105-921C-BCA9AB530410}"/>
    <cellStyle name="Anteckning 5 3 6" xfId="20508" xr:uid="{16EFA88B-3C6A-4290-8DBC-FFBA349ED01A}"/>
    <cellStyle name="Anteckning 5 3 6 2" xfId="20509" xr:uid="{61F0E73A-E834-49A6-8681-C4624F97BB70}"/>
    <cellStyle name="Anteckning 5 3 6 2 2" xfId="20510" xr:uid="{FAA3CA91-25EC-472D-9308-8F662553DFD0}"/>
    <cellStyle name="Anteckning 5 3 6 2_121231-130331" xfId="20511" xr:uid="{62EE6AF0-95D3-4FCE-96BB-B54C7498DA20}"/>
    <cellStyle name="Anteckning 5 3 6 3" xfId="20512" xr:uid="{92AF5C97-8A90-4DBD-B7CC-9251CA547F93}"/>
    <cellStyle name="Anteckning 5 3 6 4" xfId="33248" xr:uid="{AEFD27C1-D73E-4EBF-BB9A-992B3422EAAE}"/>
    <cellStyle name="Anteckning 5 3 6_121231-130331" xfId="20513" xr:uid="{21307DFA-AE91-4831-8B8D-9F8B6A897005}"/>
    <cellStyle name="Anteckning 5 3 7" xfId="20514" xr:uid="{8B603138-9893-4658-8138-BDEEEB1F4A3B}"/>
    <cellStyle name="Anteckning 5 3 7 2" xfId="20515" xr:uid="{D9536ABD-7FAF-42DE-968C-63E4FF012941}"/>
    <cellStyle name="Anteckning 5 3 7_121231-130331" xfId="20516" xr:uid="{6F09416B-0EA4-418C-A682-2A9FAFB84E2A}"/>
    <cellStyle name="Anteckning 5 3 8" xfId="20517" xr:uid="{EFA8B831-53F3-4158-84AC-D88447E444A7}"/>
    <cellStyle name="Anteckning 5 3 9" xfId="20518" xr:uid="{24B41BC2-59BE-45B2-98B0-991258B4885F}"/>
    <cellStyle name="Anteckning 5 3_121231-130331" xfId="20519" xr:uid="{6F82D83D-8FB7-4C3E-8639-DD47664F0EB9}"/>
    <cellStyle name="Anteckning 5 30" xfId="44714" xr:uid="{904FD64C-794F-4A96-BC4F-1207FCAFE198}"/>
    <cellStyle name="Anteckning 5 31" xfId="44689" xr:uid="{E74217B3-3A0B-4446-81E0-C3AE83B17FCD}"/>
    <cellStyle name="Anteckning 5 32" xfId="44654" xr:uid="{A9F7DDFC-44D3-496B-BBB3-B48222E1B4D4}"/>
    <cellStyle name="Anteckning 5 4" xfId="20520" xr:uid="{0BC4C3EC-7A84-446B-BE20-8A414B302C51}"/>
    <cellStyle name="Anteckning 5 4 10" xfId="33249" xr:uid="{7F18C874-6987-4C81-87C0-BF1B84C14F25}"/>
    <cellStyle name="Anteckning 5 4 11" xfId="35720" xr:uid="{EC4E9627-D8B5-4F2D-A2F9-D59D3DC08A23}"/>
    <cellStyle name="Anteckning 5 4 2" xfId="20521" xr:uid="{D00101B2-A1E8-406D-B410-649297E5579D}"/>
    <cellStyle name="Anteckning 5 4 2 2" xfId="20522" xr:uid="{6A6F9CC3-6387-4543-BD20-22BA0B095142}"/>
    <cellStyle name="Anteckning 5 4 2 2 2" xfId="20523" xr:uid="{8D0D5141-9D78-48E4-8C3B-513BD190A83A}"/>
    <cellStyle name="Anteckning 5 4 2 2 2 2" xfId="20524" xr:uid="{679199CD-E850-4364-BB16-44FD636E1358}"/>
    <cellStyle name="Anteckning 5 4 2 2 2_121231-130331" xfId="20525" xr:uid="{F6599BB6-35C2-4BF5-84BC-F79F00DC03E3}"/>
    <cellStyle name="Anteckning 5 4 2 2 3" xfId="20526" xr:uid="{24A653E9-983D-4FBE-9353-C56847E7A21D}"/>
    <cellStyle name="Anteckning 5 4 2 2 4" xfId="33250" xr:uid="{E6D6EE95-9320-45FB-9B53-2E24A70A77FE}"/>
    <cellStyle name="Anteckning 5 4 2 2_121231-130331" xfId="20527" xr:uid="{FA7D8C88-928F-4CA6-99C7-CC943995E4B8}"/>
    <cellStyle name="Anteckning 5 4 2 3" xfId="20528" xr:uid="{BC1EA1C1-B00B-4BEC-B9C9-EDD288B9D845}"/>
    <cellStyle name="Anteckning 5 4 2 3 2" xfId="20529" xr:uid="{81701014-C6E8-417C-BA8F-FA53937408C1}"/>
    <cellStyle name="Anteckning 5 4 2 3_121231-130331" xfId="20530" xr:uid="{7277F7DC-AF78-4A30-80EC-D0A3CF45AA47}"/>
    <cellStyle name="Anteckning 5 4 2 4" xfId="20531" xr:uid="{1F3A80B1-0529-4DC5-8ABC-A73C17DCB3B8}"/>
    <cellStyle name="Anteckning 5 4 2 5" xfId="20532" xr:uid="{9207385A-9AEA-46E8-B2EA-78B097FBF0E3}"/>
    <cellStyle name="Anteckning 5 4 2 6" xfId="33251" xr:uid="{20B1F10A-C0CE-47A4-84B8-829849D0970A}"/>
    <cellStyle name="Anteckning 5 4 2 7" xfId="35721" xr:uid="{E2C545EA-E947-4778-A13D-78CDEF951B81}"/>
    <cellStyle name="Anteckning 5 4 2 8" xfId="39006" xr:uid="{580339AA-B1B7-47EB-B752-23BB07B6444C}"/>
    <cellStyle name="Anteckning 5 4 2_121231-130331" xfId="20533" xr:uid="{082A4DC4-232B-49CE-8C49-FFB0DFC5890E}"/>
    <cellStyle name="Anteckning 5 4 3" xfId="20534" xr:uid="{8766D7CF-331C-4AC2-8AB4-E2E7A98A5724}"/>
    <cellStyle name="Anteckning 5 4 3 2" xfId="20535" xr:uid="{4B124F82-B79A-4538-8BCF-C1E15C86509E}"/>
    <cellStyle name="Anteckning 5 4 3 2 2" xfId="20536" xr:uid="{F78C0E5E-F83E-4852-8226-3F7FD6D5CD8C}"/>
    <cellStyle name="Anteckning 5 4 3 2 2 2" xfId="20537" xr:uid="{593CACF8-C540-47EC-8680-DCE29C4F7035}"/>
    <cellStyle name="Anteckning 5 4 3 2 2_121231-130331" xfId="20538" xr:uid="{2BE8CE43-F135-4FDF-AB97-9BD136E27564}"/>
    <cellStyle name="Anteckning 5 4 3 2 3" xfId="20539" xr:uid="{5248E3AA-4C8C-4047-B3E6-F1033F13A9BB}"/>
    <cellStyle name="Anteckning 5 4 3 2 4" xfId="33252" xr:uid="{59C76C8E-39A4-4723-8B23-6E5EC87B1D36}"/>
    <cellStyle name="Anteckning 5 4 3 2_121231-130331" xfId="20540" xr:uid="{16CEFCCB-E646-4E15-B0C8-94BF157F6BB1}"/>
    <cellStyle name="Anteckning 5 4 3 3" xfId="20541" xr:uid="{E475106D-BEC3-4E4E-BEBC-9354122DB78A}"/>
    <cellStyle name="Anteckning 5 4 3 3 2" xfId="20542" xr:uid="{A3ACA5C3-5556-4BE4-879C-E2F585F52D5D}"/>
    <cellStyle name="Anteckning 5 4 3 3_121231-130331" xfId="20543" xr:uid="{225D35BA-87D1-4762-B234-D8B8C6DBA4CE}"/>
    <cellStyle name="Anteckning 5 4 3 4" xfId="20544" xr:uid="{CA215A77-94CB-41C9-B4AD-4C925379F2D1}"/>
    <cellStyle name="Anteckning 5 4 3 5" xfId="20545" xr:uid="{170159E4-6DD0-4D1C-ACB7-E1FF38B82D18}"/>
    <cellStyle name="Anteckning 5 4 3 6" xfId="33253" xr:uid="{2AAF8121-9CEE-4BA6-B45E-3DC3C100039C}"/>
    <cellStyle name="Anteckning 5 4 3 7" xfId="35722" xr:uid="{7125E011-392A-44A3-82B1-76E0B464FF9F}"/>
    <cellStyle name="Anteckning 5 4 3 8" xfId="39005" xr:uid="{CA5B3AA3-4F6D-4E8A-8883-9293AE068D10}"/>
    <cellStyle name="Anteckning 5 4 3_121231-130331" xfId="20546" xr:uid="{B2100DC3-1031-423F-93E1-9AD473A39E9F}"/>
    <cellStyle name="Anteckning 5 4 4" xfId="20547" xr:uid="{D6E12FC2-2B07-4B93-9B43-865349EA0738}"/>
    <cellStyle name="Anteckning 5 4 4 2" xfId="20548" xr:uid="{F3FA38E0-6E52-4715-990D-5F3F43266A4D}"/>
    <cellStyle name="Anteckning 5 4 4 2 2" xfId="20549" xr:uid="{57804CBA-88C1-4B87-84EA-A357958B1A70}"/>
    <cellStyle name="Anteckning 5 4 4 2 2 2" xfId="20550" xr:uid="{AB00F8F3-4FA5-4A62-B689-4287A3176654}"/>
    <cellStyle name="Anteckning 5 4 4 2 2_121231-130331" xfId="20551" xr:uid="{127EE3B6-5CF4-4376-A829-CB0F70747A06}"/>
    <cellStyle name="Anteckning 5 4 4 2 3" xfId="20552" xr:uid="{FA1F4C8E-ACF8-4894-903B-96966CBFF0FC}"/>
    <cellStyle name="Anteckning 5 4 4 2 4" xfId="33254" xr:uid="{8F525CB6-FFE0-4EC3-821C-928724B82704}"/>
    <cellStyle name="Anteckning 5 4 4 2_121231-130331" xfId="20553" xr:uid="{9F690DB1-B9FD-4733-A252-2547A18A18B0}"/>
    <cellStyle name="Anteckning 5 4 4 3" xfId="20554" xr:uid="{EEE82C32-66AF-46C4-ACC8-927535C41FA6}"/>
    <cellStyle name="Anteckning 5 4 4 3 2" xfId="20555" xr:uid="{0BE92FB2-2EF2-4554-99B4-4EA541EC2DEC}"/>
    <cellStyle name="Anteckning 5 4 4 3_121231-130331" xfId="20556" xr:uid="{15A77643-1A8A-406D-A9A6-30C5051C8414}"/>
    <cellStyle name="Anteckning 5 4 4 4" xfId="20557" xr:uid="{AE882D64-AEDE-4C80-A94E-C8325B37E0F7}"/>
    <cellStyle name="Anteckning 5 4 4 5" xfId="20558" xr:uid="{16476CA5-9F6F-4ECE-BB39-47323F4A2984}"/>
    <cellStyle name="Anteckning 5 4 4 6" xfId="33255" xr:uid="{27765A95-2AE2-479F-A30E-FCC5F171266D}"/>
    <cellStyle name="Anteckning 5 4 4 7" xfId="35723" xr:uid="{9D8A6D55-7200-4E5D-BEEA-BECFB48EF697}"/>
    <cellStyle name="Anteckning 5 4 4 8" xfId="39004" xr:uid="{4CA558DF-73D5-4C3D-8C9E-2F7C7E081D00}"/>
    <cellStyle name="Anteckning 5 4 4_121231-130331" xfId="20559" xr:uid="{B7685B8E-3FF7-4D72-A00D-879B8BFD17BA}"/>
    <cellStyle name="Anteckning 5 4 5" xfId="20560" xr:uid="{D277F5FF-988E-4013-97DB-15A92FD4C5A4}"/>
    <cellStyle name="Anteckning 5 4 5 2" xfId="20561" xr:uid="{271BCED2-7625-4C03-8107-475514237C3E}"/>
    <cellStyle name="Anteckning 5 4 5 2 2" xfId="20562" xr:uid="{0DE75F4D-A7A5-4BDD-BA3B-BA040070B066}"/>
    <cellStyle name="Anteckning 5 4 5 2 3" xfId="33256" xr:uid="{A95B3541-D480-41DF-BD46-943B16F517AB}"/>
    <cellStyle name="Anteckning 5 4 5 2_121231-130331" xfId="20563" xr:uid="{AA3FB8C3-2332-4FA8-B18D-167F53AEC0C5}"/>
    <cellStyle name="Anteckning 5 4 5 3" xfId="20564" xr:uid="{72046D94-4351-444B-A3EE-51E79759412B}"/>
    <cellStyle name="Anteckning 5 4 5 3 2" xfId="20565" xr:uid="{9767E637-CE02-4614-A143-851E205B648A}"/>
    <cellStyle name="Anteckning 5 4 5 3_121231-130331" xfId="20566" xr:uid="{56A39575-4CED-404B-BFB5-05737569D815}"/>
    <cellStyle name="Anteckning 5 4 5 4" xfId="20567" xr:uid="{88F0F118-620B-4751-860B-91C99A158ACE}"/>
    <cellStyle name="Anteckning 5 4 5 5" xfId="20568" xr:uid="{4F17A99D-A840-4CD1-8E36-067A9BA8EF33}"/>
    <cellStyle name="Anteckning 5 4 5 6" xfId="33257" xr:uid="{12A6902B-304A-424A-8CE7-41F55D8FB75D}"/>
    <cellStyle name="Anteckning 5 4 5 7" xfId="35724" xr:uid="{BD11C4B1-036E-4597-8805-5D1DBB0F2B1F}"/>
    <cellStyle name="Anteckning 5 4 5 8" xfId="39003" xr:uid="{784AEC6B-99CC-4FF4-9B6E-F2077926CAE9}"/>
    <cellStyle name="Anteckning 5 4 5_121231-130331" xfId="20569" xr:uid="{6CACF318-CEF8-481A-8B5A-EC363F319271}"/>
    <cellStyle name="Anteckning 5 4 6" xfId="20570" xr:uid="{34F1BB71-5172-47AD-86F4-2709D3361BB4}"/>
    <cellStyle name="Anteckning 5 4 6 2" xfId="20571" xr:uid="{25227319-5963-4313-8C0C-0E6D40F53B9D}"/>
    <cellStyle name="Anteckning 5 4 6 2 2" xfId="20572" xr:uid="{17B97343-DAFA-4C04-AA0A-98199F7C0778}"/>
    <cellStyle name="Anteckning 5 4 6 2_121231-130331" xfId="20573" xr:uid="{29B456FD-5A21-4DE1-9A9F-11C140B86E68}"/>
    <cellStyle name="Anteckning 5 4 6 3" xfId="20574" xr:uid="{BC74819A-D31D-49F8-9E24-B87FBC17C2F9}"/>
    <cellStyle name="Anteckning 5 4 6 4" xfId="33258" xr:uid="{233C17E7-2025-4F36-BE3E-B04C79D868A4}"/>
    <cellStyle name="Anteckning 5 4 6_121231-130331" xfId="20575" xr:uid="{804AAFBF-6A03-421A-ADF1-EE02015D32F1}"/>
    <cellStyle name="Anteckning 5 4 7" xfId="20576" xr:uid="{F4FC6E0D-1AA9-4B94-A9D8-2E191DA2A8F7}"/>
    <cellStyle name="Anteckning 5 4 7 2" xfId="20577" xr:uid="{2C4B0822-5C48-4965-81E4-19A902A993A8}"/>
    <cellStyle name="Anteckning 5 4 7_121231-130331" xfId="20578" xr:uid="{5722F3CB-C3DF-46CF-B956-5F5EDFD63913}"/>
    <cellStyle name="Anteckning 5 4 8" xfId="20579" xr:uid="{89989E08-4D7B-41D3-BDE6-B01A906BB0A7}"/>
    <cellStyle name="Anteckning 5 4 9" xfId="20580" xr:uid="{45C3BBC5-3848-4DA1-AE28-F58B1C35E9B2}"/>
    <cellStyle name="Anteckning 5 4_121231-130331" xfId="20581" xr:uid="{6B4E3D22-A3B7-4943-B07A-6C5244AA51B9}"/>
    <cellStyle name="Anteckning 5 5" xfId="20582" xr:uid="{557471F3-8C27-46E9-A5E2-E0195F9C5B21}"/>
    <cellStyle name="Anteckning 5 5 2" xfId="20583" xr:uid="{A9995866-20FF-4BC6-95BD-BBA0380B3D4C}"/>
    <cellStyle name="Anteckning 5 5 2 2" xfId="20584" xr:uid="{88810613-929D-4C5E-8AF4-E2D6CF34A09E}"/>
    <cellStyle name="Anteckning 5 5 2 2 2" xfId="20585" xr:uid="{99A37EC5-2E42-44CF-A002-C8B2FABDCD95}"/>
    <cellStyle name="Anteckning 5 5 2 2 3" xfId="33259" xr:uid="{047B26DA-B9BD-48BC-97EE-2830C7241D87}"/>
    <cellStyle name="Anteckning 5 5 2 2_121231-130331" xfId="20586" xr:uid="{B4768F81-B1A2-48A7-9ACA-15C75753B8EE}"/>
    <cellStyle name="Anteckning 5 5 2 3" xfId="20587" xr:uid="{E68753F6-4758-483A-8AB0-A5BCC7F2B736}"/>
    <cellStyle name="Anteckning 5 5 2 3 2" xfId="20588" xr:uid="{50D98A96-BC07-47BE-B883-4A4618D5FAD4}"/>
    <cellStyle name="Anteckning 5 5 2 3_121231-130331" xfId="20589" xr:uid="{DA17BAD0-93F6-4BFE-920D-932D09AD5D90}"/>
    <cellStyle name="Anteckning 5 5 2 4" xfId="20590" xr:uid="{2D84D33D-0750-4133-947F-7E12E5F7942F}"/>
    <cellStyle name="Anteckning 5 5 2 5" xfId="20591" xr:uid="{44BF5E7E-CC9D-410B-B1DD-E9D6F8D9CC60}"/>
    <cellStyle name="Anteckning 5 5 2 6" xfId="33260" xr:uid="{B93AA6D3-787B-466A-A127-064B50B9D4C9}"/>
    <cellStyle name="Anteckning 5 5 2 7" xfId="35726" xr:uid="{5C5B5996-57BB-41B2-8855-BF4C3CD71DCD}"/>
    <cellStyle name="Anteckning 5 5 2 8" xfId="39001" xr:uid="{30D25FB7-22AD-4079-862B-06C981E281E9}"/>
    <cellStyle name="Anteckning 5 5 2_121231-130331" xfId="20592" xr:uid="{C4CE60C3-1BAC-45CA-86F2-F36FBE3CF831}"/>
    <cellStyle name="Anteckning 5 5 3" xfId="20593" xr:uid="{A14CBCFD-6EC2-45B0-B9E7-6FA22DABA145}"/>
    <cellStyle name="Anteckning 5 5 3 2" xfId="20594" xr:uid="{48838917-8DC3-4A7C-80B6-5404C1492E18}"/>
    <cellStyle name="Anteckning 5 5 3 2 2" xfId="20595" xr:uid="{69A3DFA3-5844-4EC2-AE31-AB3D29EDB134}"/>
    <cellStyle name="Anteckning 5 5 3 2_121231-130331" xfId="20596" xr:uid="{2760096C-504F-4DE9-9659-365FAF4F0C0E}"/>
    <cellStyle name="Anteckning 5 5 3 3" xfId="20597" xr:uid="{F7C08239-9082-4488-A189-6AAE1A78B90E}"/>
    <cellStyle name="Anteckning 5 5 3 4" xfId="33261" xr:uid="{7FD15EEA-3AF9-494B-8936-45FCE3DF71C8}"/>
    <cellStyle name="Anteckning 5 5 3_121231-130331" xfId="20598" xr:uid="{643AD498-1CC3-4FE7-BCE0-B206467D9455}"/>
    <cellStyle name="Anteckning 5 5 4" xfId="20599" xr:uid="{EAF93D73-CD8F-4F48-9DA9-CB2D3098219A}"/>
    <cellStyle name="Anteckning 5 5 4 2" xfId="20600" xr:uid="{D1ED91B0-08FD-4B89-BCB9-EE6398A4BF73}"/>
    <cellStyle name="Anteckning 5 5 4_121231-130331" xfId="20601" xr:uid="{B07C85C6-35BD-4E19-A12F-25ADBD227317}"/>
    <cellStyle name="Anteckning 5 5 5" xfId="20602" xr:uid="{FFEFF530-FA35-4078-9489-80F815C6DC36}"/>
    <cellStyle name="Anteckning 5 5 6" xfId="20603" xr:uid="{CF7D3A8E-4630-4D8B-A287-B3C76C743B29}"/>
    <cellStyle name="Anteckning 5 5 7" xfId="33262" xr:uid="{A6DEFCF4-EEA0-4BA0-BF3A-8CD71311C825}"/>
    <cellStyle name="Anteckning 5 5 8" xfId="35725" xr:uid="{47D9EDE3-14F3-4AEF-A085-8032B22B8643}"/>
    <cellStyle name="Anteckning 5 5 9" xfId="39002" xr:uid="{43A79107-A9BD-485D-8626-642D1FE31914}"/>
    <cellStyle name="Anteckning 5 5_121231-130331" xfId="20604" xr:uid="{CE25F3FA-977A-4069-B639-942B163F3375}"/>
    <cellStyle name="Anteckning 5 6" xfId="20605" xr:uid="{A8A43429-1D5B-45D4-857D-2739041BD8E4}"/>
    <cellStyle name="Anteckning 5 6 2" xfId="20606" xr:uid="{2383C948-31C5-4A9D-A33F-E077371A2960}"/>
    <cellStyle name="Anteckning 5 6 2 2" xfId="20607" xr:uid="{F304E655-7C4A-47F1-BD9B-C5213BF04FE1}"/>
    <cellStyle name="Anteckning 5 6 2 2 2" xfId="20608" xr:uid="{8EFA312A-628C-4B06-A335-45642FBEA8D1}"/>
    <cellStyle name="Anteckning 5 6 2 2_121231-130331" xfId="20609" xr:uid="{30C369E9-67E4-4779-A5DD-13988831F173}"/>
    <cellStyle name="Anteckning 5 6 2 3" xfId="20610" xr:uid="{A0373F92-44E2-4D92-A157-8C6CB56BE6F6}"/>
    <cellStyle name="Anteckning 5 6 2 4" xfId="33263" xr:uid="{858638FE-B29D-481F-BB44-84BC10A65F8A}"/>
    <cellStyle name="Anteckning 5 6 2_121231-130331" xfId="20611" xr:uid="{47D71D28-0345-4947-A54F-754E76973CED}"/>
    <cellStyle name="Anteckning 5 6 3" xfId="20612" xr:uid="{34A533C9-B50A-4773-959B-678E3243380F}"/>
    <cellStyle name="Anteckning 5 6 3 2" xfId="20613" xr:uid="{433AFBC7-2769-48F8-BC64-A4114A51D989}"/>
    <cellStyle name="Anteckning 5 6 3_121231-130331" xfId="20614" xr:uid="{F17B4F6B-DF4A-4187-AB9C-7B8DF0D38690}"/>
    <cellStyle name="Anteckning 5 6 4" xfId="20615" xr:uid="{AAC99086-6010-4CA1-AE18-111FC30E90B1}"/>
    <cellStyle name="Anteckning 5 6 5" xfId="20616" xr:uid="{ECC50E14-2D5B-41B8-A3FB-A79CBF7E7A75}"/>
    <cellStyle name="Anteckning 5 6 6" xfId="33264" xr:uid="{16474591-D791-4B3F-B2AB-5754466ED3EA}"/>
    <cellStyle name="Anteckning 5 6 7" xfId="35727" xr:uid="{7D9FBF7D-DDCE-42A1-B0D4-AD666D211E6E}"/>
    <cellStyle name="Anteckning 5 6 8" xfId="39000" xr:uid="{E252127D-78B5-4F42-B9E4-518AAF4B3449}"/>
    <cellStyle name="Anteckning 5 6_121231-130331" xfId="20617" xr:uid="{22E3F67D-E456-4818-960D-5384C078A68D}"/>
    <cellStyle name="Anteckning 5 7" xfId="20618" xr:uid="{49C95278-C19C-49D1-8F9C-48817057A38A}"/>
    <cellStyle name="Anteckning 5 7 2" xfId="20619" xr:uid="{6B15F9E6-BE12-46BB-889A-DE4854C00311}"/>
    <cellStyle name="Anteckning 5 7 2 2" xfId="20620" xr:uid="{473563AA-B696-4191-8A0D-D89361B25545}"/>
    <cellStyle name="Anteckning 5 7 2 2 2" xfId="20621" xr:uid="{2342072D-7D31-42B7-87CF-854826E4D9DC}"/>
    <cellStyle name="Anteckning 5 7 2 2_121231-130331" xfId="20622" xr:uid="{C64DB441-02F9-48D1-A62F-5CFD6446D586}"/>
    <cellStyle name="Anteckning 5 7 2 3" xfId="20623" xr:uid="{93F77EC0-3206-40F8-9D97-14E81FC4412E}"/>
    <cellStyle name="Anteckning 5 7 2 4" xfId="33265" xr:uid="{B4478A44-12C0-4725-8B66-325D2B729983}"/>
    <cellStyle name="Anteckning 5 7 2_121231-130331" xfId="20624" xr:uid="{815E0280-8DCD-4C24-BB33-0F8629EFC588}"/>
    <cellStyle name="Anteckning 5 7 3" xfId="20625" xr:uid="{98FCC22B-D37C-418E-A825-1DFFF8BF97B1}"/>
    <cellStyle name="Anteckning 5 7 3 2" xfId="20626" xr:uid="{A2424240-781F-4405-91F7-1DD0559AFA03}"/>
    <cellStyle name="Anteckning 5 7 3_121231-130331" xfId="20627" xr:uid="{E79DBC7A-7689-40DE-ACAC-1C4806B1020E}"/>
    <cellStyle name="Anteckning 5 7 4" xfId="20628" xr:uid="{5EBC09A8-4BF8-4992-8CE3-0D66990B3DDD}"/>
    <cellStyle name="Anteckning 5 7 5" xfId="20629" xr:uid="{C9777F39-E389-4DF7-9DC4-D56D882FDF83}"/>
    <cellStyle name="Anteckning 5 7 6" xfId="33266" xr:uid="{30349747-3924-4F63-9862-C6A6CD1BF12B}"/>
    <cellStyle name="Anteckning 5 7 7" xfId="35728" xr:uid="{CEA23A2E-50FD-4B54-8376-3C1F29D60A4C}"/>
    <cellStyle name="Anteckning 5 7 8" xfId="38999" xr:uid="{429DAF3F-DA79-4112-BE81-5D0DA864CE02}"/>
    <cellStyle name="Anteckning 5 7_121231-130331" xfId="20630" xr:uid="{122CCF8B-378C-477E-8650-1B0E5F0A26BA}"/>
    <cellStyle name="Anteckning 5 8" xfId="20631" xr:uid="{E64EB306-3A63-438F-986C-9BA9654C2FC6}"/>
    <cellStyle name="Anteckning 5 8 2" xfId="20632" xr:uid="{AE925F64-AACE-449E-B2A3-D491E1C671FB}"/>
    <cellStyle name="Anteckning 5 8 2 2" xfId="20633" xr:uid="{525E8EE3-D0BC-4DDD-AA52-0EF5DA2D100F}"/>
    <cellStyle name="Anteckning 5 8 2 3" xfId="33267" xr:uid="{BC52A3B6-F57F-4F63-B47F-E3196C4919B0}"/>
    <cellStyle name="Anteckning 5 8 2_121231-130331" xfId="20634" xr:uid="{37B5996E-6DAF-4872-B0AF-C6D3A9DB5328}"/>
    <cellStyle name="Anteckning 5 8 3" xfId="20635" xr:uid="{93261239-DEDB-4225-8F0F-74AA07A29228}"/>
    <cellStyle name="Anteckning 5 8 3 2" xfId="20636" xr:uid="{B7652963-BDDE-4F42-BB19-1936249A13CF}"/>
    <cellStyle name="Anteckning 5 8 3_121231-130331" xfId="20637" xr:uid="{16AC0334-2FFE-4350-9F03-22B3CB971B23}"/>
    <cellStyle name="Anteckning 5 8 4" xfId="20638" xr:uid="{9FA66301-EBD0-488C-8144-2A7AA69EC7D0}"/>
    <cellStyle name="Anteckning 5 8 5" xfId="20639" xr:uid="{8D958E87-0280-4195-A5FB-B3FB3FC597D3}"/>
    <cellStyle name="Anteckning 5 8 6" xfId="33268" xr:uid="{3AB04CE4-4566-45AC-A6BA-29DC4ED8BF99}"/>
    <cellStyle name="Anteckning 5 8 7" xfId="35729" xr:uid="{685AEAEA-1020-4C21-86B6-EE528BCE7293}"/>
    <cellStyle name="Anteckning 5 8 8" xfId="38998" xr:uid="{6712149E-9415-4F5D-911B-F06BE47E7647}"/>
    <cellStyle name="Anteckning 5 8_121231-130331" xfId="20640" xr:uid="{68EB3D18-F20F-416F-878E-FB11F07D1A66}"/>
    <cellStyle name="Anteckning 5 9" xfId="20641" xr:uid="{A644BC4E-66CE-489C-BEAD-57C49B038E5F}"/>
    <cellStyle name="Anteckning 5 9 2" xfId="20642" xr:uid="{B9EC3644-A506-4A12-A1E9-D9BF3A0A7E38}"/>
    <cellStyle name="Anteckning 5 9 2 2" xfId="20643" xr:uid="{38055DF5-9B67-43F4-8EC4-FAF2DAE1D2D5}"/>
    <cellStyle name="Anteckning 5 9 2_121231-130331" xfId="20644" xr:uid="{3E9758C9-4F66-4D90-9255-923721BCD35C}"/>
    <cellStyle name="Anteckning 5 9 3" xfId="20645" xr:uid="{34BB16F8-07E2-46FA-A270-38785669C5E7}"/>
    <cellStyle name="Anteckning 5 9 4" xfId="33269" xr:uid="{D5AFD6EB-789D-49A1-AF2A-E33D16A20DB7}"/>
    <cellStyle name="Anteckning 5 9_121231-130331" xfId="20646" xr:uid="{D8CBBDB9-ABE4-4901-A0A3-9D8C4230F222}"/>
    <cellStyle name="Anteckning 5_121231-130331" xfId="20647" xr:uid="{FFCDBBA2-4D36-4CBF-8294-D31FE646B757}"/>
    <cellStyle name="Anteckning 50" xfId="20648" xr:uid="{2476260E-E55B-485C-9F8B-D73005F0E5FB}"/>
    <cellStyle name="Anteckning 50 10" xfId="20649" xr:uid="{D9B7C303-AF2A-4948-B309-B1E66249C5AC}"/>
    <cellStyle name="Anteckning 50 11" xfId="33270" xr:uid="{CECF142A-C2C8-4D9B-B354-A1F1D8468D96}"/>
    <cellStyle name="Anteckning 50 12" xfId="35730" xr:uid="{B4E7E247-05FF-4D11-8A5C-B41852D9367E}"/>
    <cellStyle name="Anteckning 50 2" xfId="20650" xr:uid="{221C247E-064B-4F2A-9415-75C7D07F5D4A}"/>
    <cellStyle name="Anteckning 50 2 2" xfId="20651" xr:uid="{26EFF164-32A6-4176-8F38-2BC4B449BE41}"/>
    <cellStyle name="Anteckning 50 2 2 2" xfId="20652" xr:uid="{CB1D55BA-081E-4868-B1D9-D78579054720}"/>
    <cellStyle name="Anteckning 50 2 2 2 2" xfId="20653" xr:uid="{22F51683-8486-480F-AE49-BABC5EC68E86}"/>
    <cellStyle name="Anteckning 50 2 2 2 3" xfId="33271" xr:uid="{810B43D8-BFE4-47E6-933D-8B71F725AC9F}"/>
    <cellStyle name="Anteckning 50 2 2 2_121231-130331" xfId="20654" xr:uid="{1EFA9499-F9B2-43AF-8F8F-6BA1DFA160A2}"/>
    <cellStyle name="Anteckning 50 2 2 3" xfId="20655" xr:uid="{7BA29F41-2CF4-4344-B7E5-EB03374A67B2}"/>
    <cellStyle name="Anteckning 50 2 2 3 2" xfId="20656" xr:uid="{9B0B807E-F26C-4279-BA10-D627E6CAFB54}"/>
    <cellStyle name="Anteckning 50 2 2 3_121231-130331" xfId="20657" xr:uid="{32AAC12E-6706-47E4-B216-E7745FF59C28}"/>
    <cellStyle name="Anteckning 50 2 2 4" xfId="20658" xr:uid="{72865D82-394B-438A-AF6D-93FA2E91CDBA}"/>
    <cellStyle name="Anteckning 50 2 2 5" xfId="20659" xr:uid="{D69B04DC-5995-4FAF-9D21-08002A7CEAFE}"/>
    <cellStyle name="Anteckning 50 2 2 6" xfId="33272" xr:uid="{493D200E-AA76-4CE2-BD19-877225497594}"/>
    <cellStyle name="Anteckning 50 2 2 7" xfId="35732" xr:uid="{47F23BB6-0232-4606-AD09-C58609FD2612}"/>
    <cellStyle name="Anteckning 50 2 2 8" xfId="38996" xr:uid="{81632818-E0F5-4E1C-A362-2C6732BDCD9A}"/>
    <cellStyle name="Anteckning 50 2 2_121231-130331" xfId="20660" xr:uid="{AB744C07-CB93-4A7E-8549-030EBEFFA55E}"/>
    <cellStyle name="Anteckning 50 2 3" xfId="20661" xr:uid="{9A154D04-EF02-47F8-8313-94B2A717860E}"/>
    <cellStyle name="Anteckning 50 2 3 2" xfId="20662" xr:uid="{C3D2B87B-C84C-46D0-A248-47242CA60D5E}"/>
    <cellStyle name="Anteckning 50 2 3 2 2" xfId="20663" xr:uid="{EE17F90E-BF51-47A1-BD06-8B254A5B1AE0}"/>
    <cellStyle name="Anteckning 50 2 3 2_121231-130331" xfId="20664" xr:uid="{7CD6F595-8CA0-4D35-A834-661784C34963}"/>
    <cellStyle name="Anteckning 50 2 3 3" xfId="20665" xr:uid="{7AED70AC-C3AE-41A0-A92C-74C476DE80EB}"/>
    <cellStyle name="Anteckning 50 2 3 4" xfId="33273" xr:uid="{3B9FF04C-730F-4590-9E7B-1BD75BB9F0FF}"/>
    <cellStyle name="Anteckning 50 2 3_121231-130331" xfId="20666" xr:uid="{8BDF8123-A449-4EFB-9D09-30CAFC45C042}"/>
    <cellStyle name="Anteckning 50 2 4" xfId="20667" xr:uid="{129280BC-336C-4D36-ACE3-6BB5A620FA1C}"/>
    <cellStyle name="Anteckning 50 2 4 2" xfId="20668" xr:uid="{9426C65B-BF95-4989-8572-373CABB6F179}"/>
    <cellStyle name="Anteckning 50 2 4_121231-130331" xfId="20669" xr:uid="{3AB68D74-78EC-443B-BDE4-58E7A84FE44D}"/>
    <cellStyle name="Anteckning 50 2 5" xfId="20670" xr:uid="{2694E194-1FBC-406A-B9FB-380CBE8DD743}"/>
    <cellStyle name="Anteckning 50 2 6" xfId="20671" xr:uid="{C63250B4-0146-4897-8E4B-E798DBEFA5D6}"/>
    <cellStyle name="Anteckning 50 2 7" xfId="33274" xr:uid="{86721B2C-FA0F-4292-921F-D695DFC80273}"/>
    <cellStyle name="Anteckning 50 2 8" xfId="35731" xr:uid="{FA197192-235B-4530-AA9B-FEEFD4D2C495}"/>
    <cellStyle name="Anteckning 50 2 9" xfId="38997" xr:uid="{CD835823-2E2B-466D-8AC5-6C6D983C1D56}"/>
    <cellStyle name="Anteckning 50 2_121231-130331" xfId="20672" xr:uid="{3E56A126-88E3-4EA8-A4F6-B034C0C3730A}"/>
    <cellStyle name="Anteckning 50 3" xfId="20673" xr:uid="{A24FC8B1-B1D0-4A2F-A98B-5F85A4284E57}"/>
    <cellStyle name="Anteckning 50 3 2" xfId="20674" xr:uid="{52E1F972-DCB0-49B1-A466-7E904A9C5D0F}"/>
    <cellStyle name="Anteckning 50 3 2 2" xfId="20675" xr:uid="{FABE2C3D-B9A1-420C-8294-151D64D86C9D}"/>
    <cellStyle name="Anteckning 50 3 2 2 2" xfId="20676" xr:uid="{638A388D-BEB7-4A29-8F5C-55D851CA4A7D}"/>
    <cellStyle name="Anteckning 50 3 2 2_121231-130331" xfId="20677" xr:uid="{53015279-0154-4406-B955-FED154F7CBE0}"/>
    <cellStyle name="Anteckning 50 3 2 3" xfId="20678" xr:uid="{9D79D952-2029-4D1F-B6BA-C9EBB7914405}"/>
    <cellStyle name="Anteckning 50 3 2 4" xfId="33275" xr:uid="{8E04063A-CB9D-4EDA-B21B-BA700F0877EB}"/>
    <cellStyle name="Anteckning 50 3 2_121231-130331" xfId="20679" xr:uid="{EB4C7D72-EDF6-4C14-977F-8AE9B18EBA98}"/>
    <cellStyle name="Anteckning 50 3 3" xfId="20680" xr:uid="{B19412E1-5348-4AC9-B448-46485BE05BFA}"/>
    <cellStyle name="Anteckning 50 3 3 2" xfId="20681" xr:uid="{1EB8DADF-B494-49CA-AE72-B2CFCB02DB00}"/>
    <cellStyle name="Anteckning 50 3 3_121231-130331" xfId="20682" xr:uid="{24AA22D6-181D-4AE3-B3EB-6152CB3819C3}"/>
    <cellStyle name="Anteckning 50 3 4" xfId="20683" xr:uid="{C3B8686E-B412-4B8E-8062-2D8E262B4A30}"/>
    <cellStyle name="Anteckning 50 3 5" xfId="20684" xr:uid="{83191779-840E-463E-BB0F-6CCAE03BEA7F}"/>
    <cellStyle name="Anteckning 50 3 6" xfId="33276" xr:uid="{2F25FA22-F874-4D5A-9D3E-D8701A4D622E}"/>
    <cellStyle name="Anteckning 50 3 7" xfId="35733" xr:uid="{06B7DEDC-1CF6-4859-A0EB-65E967A17466}"/>
    <cellStyle name="Anteckning 50 3 8" xfId="38995" xr:uid="{2B58B766-E5F1-4C2D-981D-3683ECC8F07E}"/>
    <cellStyle name="Anteckning 50 3_121231-130331" xfId="20685" xr:uid="{1F028695-011A-4792-ABD4-61CCAE22AAD8}"/>
    <cellStyle name="Anteckning 50 4" xfId="20686" xr:uid="{2404C10D-02CD-4683-82D4-2E3547EA560E}"/>
    <cellStyle name="Anteckning 50 4 2" xfId="20687" xr:uid="{9EFA2FE4-7924-4758-B45A-9275AFCDF94F}"/>
    <cellStyle name="Anteckning 50 4 2 2" xfId="20688" xr:uid="{62DAF732-5337-4FF6-B500-378E7C6C54E7}"/>
    <cellStyle name="Anteckning 50 4 2 2 2" xfId="20689" xr:uid="{E5E90397-1280-40E5-B651-012A94F2BFAE}"/>
    <cellStyle name="Anteckning 50 4 2 2_121231-130331" xfId="20690" xr:uid="{07750DAD-C3A5-431A-8C00-18FF1CE1E69E}"/>
    <cellStyle name="Anteckning 50 4 2 3" xfId="20691" xr:uid="{217E4A6E-4DFB-4C9B-8CF6-34310DB97057}"/>
    <cellStyle name="Anteckning 50 4 2 4" xfId="33277" xr:uid="{CD674986-5FFB-474C-9E58-B52642ECDBC3}"/>
    <cellStyle name="Anteckning 50 4 2_121231-130331" xfId="20692" xr:uid="{FA798246-B81E-4934-A2BB-40CB185077E4}"/>
    <cellStyle name="Anteckning 50 4 3" xfId="20693" xr:uid="{CF96EFFE-7B7F-4A12-BD02-8873ED8C027D}"/>
    <cellStyle name="Anteckning 50 4 3 2" xfId="20694" xr:uid="{4F2E4096-6C01-437D-88E7-F31C9EAAD8B4}"/>
    <cellStyle name="Anteckning 50 4 3_121231-130331" xfId="20695" xr:uid="{D6CDD7BA-6D2F-4D5B-AAB7-66B522FB3236}"/>
    <cellStyle name="Anteckning 50 4 4" xfId="20696" xr:uid="{D4E2F023-C196-4941-8A7B-DFA41498A884}"/>
    <cellStyle name="Anteckning 50 4 5" xfId="20697" xr:uid="{C366AD3D-33D0-4314-AD1A-7D800A4783A2}"/>
    <cellStyle name="Anteckning 50 4 6" xfId="33278" xr:uid="{49D687F6-F4EF-42E7-AB39-F2E88227D658}"/>
    <cellStyle name="Anteckning 50 4 7" xfId="35734" xr:uid="{302E1A40-659F-47C3-835C-C6B11B2672CF}"/>
    <cellStyle name="Anteckning 50 4 8" xfId="38994" xr:uid="{AAD03856-9CB6-4FFE-A3F6-02E5F3E770D2}"/>
    <cellStyle name="Anteckning 50 4_121231-130331" xfId="20698" xr:uid="{22BDAADE-87EF-499C-9CCB-C514CAC9487D}"/>
    <cellStyle name="Anteckning 50 5" xfId="20699" xr:uid="{903B3E07-5ABC-4BCA-A96F-1FF56E6FAC08}"/>
    <cellStyle name="Anteckning 50 5 2" xfId="20700" xr:uid="{8988EAE0-1938-4B18-A27A-1E40A4CB525E}"/>
    <cellStyle name="Anteckning 50 5 2 2" xfId="20701" xr:uid="{FDE5F68C-8A12-409F-8091-2CEE52A56666}"/>
    <cellStyle name="Anteckning 50 5 2 2 2" xfId="20702" xr:uid="{4CAEAE06-8A83-4BD8-9047-523D4DDF341B}"/>
    <cellStyle name="Anteckning 50 5 2 2_121231-130331" xfId="20703" xr:uid="{C86CE156-CDA9-4FD0-B56A-F6861567923C}"/>
    <cellStyle name="Anteckning 50 5 2 3" xfId="20704" xr:uid="{D550C669-376C-49AC-90DC-6FA7DDA894F9}"/>
    <cellStyle name="Anteckning 50 5 2 4" xfId="33279" xr:uid="{3537469B-2D49-4E20-8468-5D34983B7239}"/>
    <cellStyle name="Anteckning 50 5 2_121231-130331" xfId="20705" xr:uid="{88178ACD-6A93-44DE-9904-26C157EE4A9C}"/>
    <cellStyle name="Anteckning 50 5 3" xfId="20706" xr:uid="{F514EC4B-6FD0-46A2-8437-9C4D82EDF6F7}"/>
    <cellStyle name="Anteckning 50 5 3 2" xfId="20707" xr:uid="{0B6862B7-90FC-4E19-8AB0-44AF8150D157}"/>
    <cellStyle name="Anteckning 50 5 3_121231-130331" xfId="20708" xr:uid="{5F9A32AC-F1BF-43C2-8D93-FC52525FE410}"/>
    <cellStyle name="Anteckning 50 5 4" xfId="20709" xr:uid="{57CF92A6-58E4-400D-8EF8-52814231C629}"/>
    <cellStyle name="Anteckning 50 5 5" xfId="20710" xr:uid="{F5E7F4CB-F557-416A-B10F-70DF59E9EBA5}"/>
    <cellStyle name="Anteckning 50 5 6" xfId="33280" xr:uid="{C6361C6B-954A-4C30-93E5-FCCEC8B54E07}"/>
    <cellStyle name="Anteckning 50 5 7" xfId="35735" xr:uid="{B0D6659A-E261-43BC-BD76-6E15AE4D57AB}"/>
    <cellStyle name="Anteckning 50 5 8" xfId="38993" xr:uid="{1FC08F73-B2DE-40D3-AE88-AF6D92267B5F}"/>
    <cellStyle name="Anteckning 50 5_121231-130331" xfId="20711" xr:uid="{CDDFA685-4AFA-4EDE-92E0-1E92B3FE63D8}"/>
    <cellStyle name="Anteckning 50 6" xfId="20712" xr:uid="{8A029427-9177-4945-890F-8D2B7356774A}"/>
    <cellStyle name="Anteckning 50 6 2" xfId="20713" xr:uid="{D0B7A932-3AF8-45CB-B1F3-2D0F6F534C7B}"/>
    <cellStyle name="Anteckning 50 6 2 2" xfId="20714" xr:uid="{8F249B91-EAB1-4D78-A5E9-F5FD072F121F}"/>
    <cellStyle name="Anteckning 50 6 2 3" xfId="33281" xr:uid="{2270EEDD-EC00-4EBB-B573-FA76347C0D7D}"/>
    <cellStyle name="Anteckning 50 6 2_121231-130331" xfId="20715" xr:uid="{54F5620D-DC62-46C4-946F-9C2ED9736E5E}"/>
    <cellStyle name="Anteckning 50 6 3" xfId="20716" xr:uid="{F47C6F2B-6F00-4589-862F-32E43E4DD482}"/>
    <cellStyle name="Anteckning 50 6 3 2" xfId="20717" xr:uid="{A2CFBF79-4589-4783-AA3E-3D8618D217F5}"/>
    <cellStyle name="Anteckning 50 6 3_121231-130331" xfId="20718" xr:uid="{E07045B5-AE1B-487A-B03D-F983770B9D51}"/>
    <cellStyle name="Anteckning 50 6 4" xfId="20719" xr:uid="{B87E9386-55A4-4F81-ADCB-3804A32E51A2}"/>
    <cellStyle name="Anteckning 50 6 5" xfId="20720" xr:uid="{F55B7E85-BA39-4AD9-9D97-B3E450B63C40}"/>
    <cellStyle name="Anteckning 50 6 6" xfId="33282" xr:uid="{3E01D23E-7CB0-4B18-9254-0DEE3E9E6634}"/>
    <cellStyle name="Anteckning 50 6 7" xfId="35736" xr:uid="{25357FD4-00E6-48AF-9691-7CC0263A4D46}"/>
    <cellStyle name="Anteckning 50 6 8" xfId="38992" xr:uid="{6E8B247B-7B64-4A70-AFAE-2ED1A993ED1D}"/>
    <cellStyle name="Anteckning 50 6_121231-130331" xfId="20721" xr:uid="{BEED55B0-DAFF-4AA8-85BA-44AA3A296F48}"/>
    <cellStyle name="Anteckning 50 7" xfId="20722" xr:uid="{C018E081-810D-48E4-8561-C326AAAC6CCF}"/>
    <cellStyle name="Anteckning 50 7 2" xfId="20723" xr:uid="{39983DE7-15B2-43AB-A9E8-1D9917530C43}"/>
    <cellStyle name="Anteckning 50 7 2 2" xfId="20724" xr:uid="{460996F9-0E05-4A3F-BBAF-8E0CB4446476}"/>
    <cellStyle name="Anteckning 50 7 2_121231-130331" xfId="20725" xr:uid="{8EFCAF5C-B93B-4362-B61D-DD70CF2E9D74}"/>
    <cellStyle name="Anteckning 50 7 3" xfId="20726" xr:uid="{BA499163-3A34-4F5A-9801-466068A0283B}"/>
    <cellStyle name="Anteckning 50 7 4" xfId="33283" xr:uid="{D6719DBC-350B-4A77-9784-CCF2CD738892}"/>
    <cellStyle name="Anteckning 50 7_121231-130331" xfId="20727" xr:uid="{888EE96E-C3B3-43A7-B057-88C377B85484}"/>
    <cellStyle name="Anteckning 50 8" xfId="20728" xr:uid="{A61A53A1-2B98-4F08-82D7-C34BA9FA9CDF}"/>
    <cellStyle name="Anteckning 50 8 2" xfId="20729" xr:uid="{40BEB381-BB26-4F5F-B59F-2A52222651F8}"/>
    <cellStyle name="Anteckning 50 8_121231-130331" xfId="20730" xr:uid="{0C2F60D1-BF76-4499-84E7-139253FBE2B5}"/>
    <cellStyle name="Anteckning 50 9" xfId="20731" xr:uid="{FA80ABDB-4FC8-4A08-BDC3-EEB4AAF2CBC9}"/>
    <cellStyle name="Anteckning 50_121231-130331" xfId="20732" xr:uid="{04329F42-40D6-4779-986B-98415CCB319C}"/>
    <cellStyle name="Anteckning 51" xfId="20733" xr:uid="{26915071-7966-42D6-8A48-3771C08234F3}"/>
    <cellStyle name="Anteckning 51 10" xfId="20734" xr:uid="{85219381-A813-42C9-AFDB-E5818B9F729F}"/>
    <cellStyle name="Anteckning 51 11" xfId="33284" xr:uid="{93739E99-12EF-48DF-BE58-9E5D91018B06}"/>
    <cellStyle name="Anteckning 51 12" xfId="35737" xr:uid="{0C44AE2B-82A6-41F3-A01A-0B311CFDEBA4}"/>
    <cellStyle name="Anteckning 51 2" xfId="20735" xr:uid="{FDE2B027-EF96-4160-835E-B3522728A947}"/>
    <cellStyle name="Anteckning 51 2 2" xfId="20736" xr:uid="{C5D2AA2C-2DCD-433E-8514-A5C5A6499D0A}"/>
    <cellStyle name="Anteckning 51 2 2 2" xfId="20737" xr:uid="{74DC9DBC-1273-4305-BACB-2C78835B0B8D}"/>
    <cellStyle name="Anteckning 51 2 2 2 2" xfId="20738" xr:uid="{CCB5FB7D-27DD-46F9-913C-375336B3D4A4}"/>
    <cellStyle name="Anteckning 51 2 2 2 3" xfId="33285" xr:uid="{60AB112F-9085-41CD-BE72-D6D4DD23A25F}"/>
    <cellStyle name="Anteckning 51 2 2 2_121231-130331" xfId="20739" xr:uid="{8BEE9A8D-698B-4777-97BF-EA12F887B042}"/>
    <cellStyle name="Anteckning 51 2 2 3" xfId="20740" xr:uid="{670711DD-B678-4668-86F5-A2119257A82D}"/>
    <cellStyle name="Anteckning 51 2 2 3 2" xfId="20741" xr:uid="{9A87CC60-38B6-4084-A6F4-748F80D30D2F}"/>
    <cellStyle name="Anteckning 51 2 2 3_121231-130331" xfId="20742" xr:uid="{3D187188-DAFF-4DF8-A274-F050D12B66FE}"/>
    <cellStyle name="Anteckning 51 2 2 4" xfId="20743" xr:uid="{9A90039C-84E7-4FD2-B4A2-B5F2F8DF6681}"/>
    <cellStyle name="Anteckning 51 2 2 5" xfId="20744" xr:uid="{410EF38A-7E7B-4A03-A986-AE920E888368}"/>
    <cellStyle name="Anteckning 51 2 2 6" xfId="33286" xr:uid="{9B3D8CA1-9EFD-46B9-9EDB-155114D83505}"/>
    <cellStyle name="Anteckning 51 2 2 7" xfId="35739" xr:uid="{92DE0AD0-41C6-405D-BD5E-0D7A4779F3B0}"/>
    <cellStyle name="Anteckning 51 2 2 8" xfId="38990" xr:uid="{284C4F18-6A73-4057-BFE4-E75EEB87A613}"/>
    <cellStyle name="Anteckning 51 2 2_121231-130331" xfId="20745" xr:uid="{B4ADF0BA-2E14-492E-9B02-D03342A7FEB9}"/>
    <cellStyle name="Anteckning 51 2 3" xfId="20746" xr:uid="{636737BA-51A2-4361-8E56-2C69A954F465}"/>
    <cellStyle name="Anteckning 51 2 3 2" xfId="20747" xr:uid="{B5E67C27-FEED-4544-B393-B9C90127C769}"/>
    <cellStyle name="Anteckning 51 2 3 2 2" xfId="20748" xr:uid="{352039A3-13F5-4440-B313-F274AA8A70CC}"/>
    <cellStyle name="Anteckning 51 2 3 2_121231-130331" xfId="20749" xr:uid="{F74630D4-0CE7-4248-AAC4-11C46DD08F72}"/>
    <cellStyle name="Anteckning 51 2 3 3" xfId="20750" xr:uid="{88B93ED3-8706-4FA4-A3F6-C1D5985E3B36}"/>
    <cellStyle name="Anteckning 51 2 3 4" xfId="33287" xr:uid="{F94D7060-B9CE-4694-87C7-093589CBC8A5}"/>
    <cellStyle name="Anteckning 51 2 3_121231-130331" xfId="20751" xr:uid="{4EF0C63C-4F89-41A5-9DFD-620904E8FAEE}"/>
    <cellStyle name="Anteckning 51 2 4" xfId="20752" xr:uid="{4FB1650C-53EB-4EE7-9C1F-7101721BA674}"/>
    <cellStyle name="Anteckning 51 2 4 2" xfId="20753" xr:uid="{5E743AA0-D013-4F11-9D46-F24065B5DA2F}"/>
    <cellStyle name="Anteckning 51 2 4_121231-130331" xfId="20754" xr:uid="{AF19D8D9-A066-49A7-8344-0FE06C5C9F1E}"/>
    <cellStyle name="Anteckning 51 2 5" xfId="20755" xr:uid="{91806014-4819-4E95-A383-5212F0D953F1}"/>
    <cellStyle name="Anteckning 51 2 6" xfId="20756" xr:uid="{B90FEFFC-7877-4E53-AD31-1DD2D7FE39F1}"/>
    <cellStyle name="Anteckning 51 2 7" xfId="33288" xr:uid="{EE382DFE-E5AB-4559-B3AD-0E74ECEB6FA3}"/>
    <cellStyle name="Anteckning 51 2 8" xfId="35738" xr:uid="{D6CF0AD7-A0F2-43B9-8057-6DCADABF49BB}"/>
    <cellStyle name="Anteckning 51 2 9" xfId="38991" xr:uid="{C7B084AE-4206-40D4-AB47-80C6BA89CE09}"/>
    <cellStyle name="Anteckning 51 2_121231-130331" xfId="20757" xr:uid="{F5D93F53-71C3-4622-8FAD-B587A1446059}"/>
    <cellStyle name="Anteckning 51 3" xfId="20758" xr:uid="{79C25325-5421-47D7-BDEE-82F22181A178}"/>
    <cellStyle name="Anteckning 51 3 2" xfId="20759" xr:uid="{24463C1B-0DDD-460A-9EC4-4C82F8D2CFDC}"/>
    <cellStyle name="Anteckning 51 3 2 2" xfId="20760" xr:uid="{965F401A-9BF5-40DE-BE6D-C83B0B9CDE65}"/>
    <cellStyle name="Anteckning 51 3 2 2 2" xfId="20761" xr:uid="{C05BBB14-5CC8-489C-AE41-40F75FAB1926}"/>
    <cellStyle name="Anteckning 51 3 2 2_121231-130331" xfId="20762" xr:uid="{1CE1CCA5-F537-4E96-91F2-5E4EFC07264F}"/>
    <cellStyle name="Anteckning 51 3 2 3" xfId="20763" xr:uid="{B51E649A-DD7E-44FA-9F74-C4ED12F34914}"/>
    <cellStyle name="Anteckning 51 3 2 4" xfId="33289" xr:uid="{50653DDA-878D-4731-84CD-EDD709CF194F}"/>
    <cellStyle name="Anteckning 51 3 2_121231-130331" xfId="20764" xr:uid="{11349546-22D5-4A6E-A459-4EA264416383}"/>
    <cellStyle name="Anteckning 51 3 3" xfId="20765" xr:uid="{1EC60242-DFB6-43A5-8EDE-90B7BE90A00F}"/>
    <cellStyle name="Anteckning 51 3 3 2" xfId="20766" xr:uid="{003303AF-63EE-4FEB-B077-850376062661}"/>
    <cellStyle name="Anteckning 51 3 3_121231-130331" xfId="20767" xr:uid="{7ED51BBD-6DEA-4FE7-9247-D41FEE549C6C}"/>
    <cellStyle name="Anteckning 51 3 4" xfId="20768" xr:uid="{3130A45C-289D-4C26-A629-14DC3A3FA916}"/>
    <cellStyle name="Anteckning 51 3 5" xfId="20769" xr:uid="{E7F01F7F-D10F-430A-B8F1-89E3D661C99E}"/>
    <cellStyle name="Anteckning 51 3 6" xfId="33290" xr:uid="{682D95F6-DAFD-45A8-B269-70526DC32D17}"/>
    <cellStyle name="Anteckning 51 3 7" xfId="35740" xr:uid="{2AFED64E-6880-44C8-98CE-7EA9D74168AA}"/>
    <cellStyle name="Anteckning 51 3 8" xfId="38989" xr:uid="{7BADE193-073E-4379-AD7D-93D5D86F8A6A}"/>
    <cellStyle name="Anteckning 51 3_121231-130331" xfId="20770" xr:uid="{F9AF3D05-DFE2-4C12-AD65-DA3D08A2C780}"/>
    <cellStyle name="Anteckning 51 4" xfId="20771" xr:uid="{9C7638CF-0019-4887-B327-6D1123252E72}"/>
    <cellStyle name="Anteckning 51 4 2" xfId="20772" xr:uid="{FFCAAE9D-F8C4-45A3-923C-181F3A98A088}"/>
    <cellStyle name="Anteckning 51 4 2 2" xfId="20773" xr:uid="{D1DBCBDF-2350-4D85-834A-B604B80F6E8F}"/>
    <cellStyle name="Anteckning 51 4 2 2 2" xfId="20774" xr:uid="{C8CAA2D0-BECB-49BA-B640-BF6413BCDF90}"/>
    <cellStyle name="Anteckning 51 4 2 2_121231-130331" xfId="20775" xr:uid="{F60D5327-9C56-4D15-B16E-FD7AA24FE62F}"/>
    <cellStyle name="Anteckning 51 4 2 3" xfId="20776" xr:uid="{3FE89809-1B29-43F9-88FB-BDF0A0B1BF60}"/>
    <cellStyle name="Anteckning 51 4 2 4" xfId="33291" xr:uid="{44F87066-B5CD-4489-90A8-DEC6A7452B9C}"/>
    <cellStyle name="Anteckning 51 4 2_121231-130331" xfId="20777" xr:uid="{43FA9B46-3FF5-431E-883C-47C9CE79981F}"/>
    <cellStyle name="Anteckning 51 4 3" xfId="20778" xr:uid="{56D30423-7640-47AD-BE02-05C28E8F7F2C}"/>
    <cellStyle name="Anteckning 51 4 3 2" xfId="20779" xr:uid="{F83902EC-9E80-4B93-9C6C-880A3C06E44F}"/>
    <cellStyle name="Anteckning 51 4 3_121231-130331" xfId="20780" xr:uid="{DA0CB1B7-1A23-4D70-97B8-4B5C5E3E0908}"/>
    <cellStyle name="Anteckning 51 4 4" xfId="20781" xr:uid="{8103621E-6943-4E5B-86E5-B7F329CA4BCF}"/>
    <cellStyle name="Anteckning 51 4 5" xfId="20782" xr:uid="{A1BBEEA0-5106-4433-9D44-8068B5519EB3}"/>
    <cellStyle name="Anteckning 51 4 6" xfId="33292" xr:uid="{625E8CB7-EECB-49A0-A05D-2688D8B08AEF}"/>
    <cellStyle name="Anteckning 51 4 7" xfId="35741" xr:uid="{D14FBCA1-8C12-4BBA-A572-1A120A723B53}"/>
    <cellStyle name="Anteckning 51 4 8" xfId="38988" xr:uid="{79FC12A0-6FD4-4130-A91B-B2F7A7335B1A}"/>
    <cellStyle name="Anteckning 51 4_121231-130331" xfId="20783" xr:uid="{1CA115C2-A011-4392-986D-3EFE16D0356C}"/>
    <cellStyle name="Anteckning 51 5" xfId="20784" xr:uid="{607AF7D6-573E-4A1C-852A-2382115341F9}"/>
    <cellStyle name="Anteckning 51 5 2" xfId="20785" xr:uid="{5BDB25BB-4B48-4018-8583-E60271DE0907}"/>
    <cellStyle name="Anteckning 51 5 2 2" xfId="20786" xr:uid="{4C3C016A-F7BC-42D1-87FC-FD61922994D0}"/>
    <cellStyle name="Anteckning 51 5 2 2 2" xfId="20787" xr:uid="{08F955D8-2B46-47B8-962B-5A378E3422C0}"/>
    <cellStyle name="Anteckning 51 5 2 2_121231-130331" xfId="20788" xr:uid="{5C39058B-043F-454D-8D34-FD43078FB0B6}"/>
    <cellStyle name="Anteckning 51 5 2 3" xfId="20789" xr:uid="{2C31401D-23D8-4287-B17D-62B781D3A5E3}"/>
    <cellStyle name="Anteckning 51 5 2 4" xfId="33293" xr:uid="{B9BB6A8D-8AEB-4F09-96F1-B64F078C26DB}"/>
    <cellStyle name="Anteckning 51 5 2_121231-130331" xfId="20790" xr:uid="{5A26D0E4-08B0-48C9-B7EE-878B63DFC524}"/>
    <cellStyle name="Anteckning 51 5 3" xfId="20791" xr:uid="{8A090F7C-4A53-4B0B-A40C-63A34638C777}"/>
    <cellStyle name="Anteckning 51 5 3 2" xfId="20792" xr:uid="{81CCF794-658D-4F5D-80AA-2AC9728F5C23}"/>
    <cellStyle name="Anteckning 51 5 3_121231-130331" xfId="20793" xr:uid="{E3F83B8A-FE04-47CD-9744-C8A22B20812B}"/>
    <cellStyle name="Anteckning 51 5 4" xfId="20794" xr:uid="{773CAF57-E42D-4618-8608-0ABE7698405A}"/>
    <cellStyle name="Anteckning 51 5 5" xfId="20795" xr:uid="{3C08847F-AA3D-4F0B-AC0D-7507B3B11857}"/>
    <cellStyle name="Anteckning 51 5 6" xfId="33294" xr:uid="{96FDE266-8DA4-4334-858A-4C8F5787EB8C}"/>
    <cellStyle name="Anteckning 51 5 7" xfId="35742" xr:uid="{94D57AFF-EE34-4E9A-8BCA-67534003DC0E}"/>
    <cellStyle name="Anteckning 51 5 8" xfId="38987" xr:uid="{DBC06B34-D13C-4F24-9CD9-DF823AFC0808}"/>
    <cellStyle name="Anteckning 51 5_121231-130331" xfId="20796" xr:uid="{F7639D94-E636-410C-9B92-04C02FEB83DE}"/>
    <cellStyle name="Anteckning 51 6" xfId="20797" xr:uid="{199FE20F-4ABC-4EC8-9EA7-428D7C0374F0}"/>
    <cellStyle name="Anteckning 51 6 2" xfId="20798" xr:uid="{D631599A-6400-4B40-B7C8-740DFA549F52}"/>
    <cellStyle name="Anteckning 51 6 2 2" xfId="20799" xr:uid="{AED79118-8361-473A-AC5D-139A17411CA3}"/>
    <cellStyle name="Anteckning 51 6 2 3" xfId="33295" xr:uid="{162F5FE9-2679-4AFF-8792-ADA52EDB911E}"/>
    <cellStyle name="Anteckning 51 6 2_121231-130331" xfId="20800" xr:uid="{9D7F16EE-DB0C-4ADE-B11E-569CE9650D35}"/>
    <cellStyle name="Anteckning 51 6 3" xfId="20801" xr:uid="{090846C3-2B2C-455C-89E2-6B7618AD9F03}"/>
    <cellStyle name="Anteckning 51 6 3 2" xfId="20802" xr:uid="{30120098-0146-41A8-9A3E-2667265E01F6}"/>
    <cellStyle name="Anteckning 51 6 3_121231-130331" xfId="20803" xr:uid="{24E4C190-BB39-4492-9E9C-43085434EB90}"/>
    <cellStyle name="Anteckning 51 6 4" xfId="20804" xr:uid="{E26FBB4E-4D95-43C6-8F86-5225EA65F3AD}"/>
    <cellStyle name="Anteckning 51 6 5" xfId="20805" xr:uid="{B994D527-DD7B-46CB-8B30-689DFC4A4EF2}"/>
    <cellStyle name="Anteckning 51 6 6" xfId="33296" xr:uid="{8E3C11F4-6C59-4E90-A109-BF59BD0A4653}"/>
    <cellStyle name="Anteckning 51 6 7" xfId="35743" xr:uid="{7054B7E6-0E11-41B4-A0C7-E043EA634FBF}"/>
    <cellStyle name="Anteckning 51 6 8" xfId="38986" xr:uid="{07876147-7920-446A-B7F2-FE2DFC96204B}"/>
    <cellStyle name="Anteckning 51 6_121231-130331" xfId="20806" xr:uid="{C5FB96BA-69EE-4766-B7F9-86AB6DE39979}"/>
    <cellStyle name="Anteckning 51 7" xfId="20807" xr:uid="{F4A58BFC-91C4-45A2-8351-80670F466E88}"/>
    <cellStyle name="Anteckning 51 7 2" xfId="20808" xr:uid="{51A64491-8769-4393-832A-156D50F9137E}"/>
    <cellStyle name="Anteckning 51 7 2 2" xfId="20809" xr:uid="{F518861C-4A2C-4FED-9F84-D0A64991A6AC}"/>
    <cellStyle name="Anteckning 51 7 2_121231-130331" xfId="20810" xr:uid="{AEC8F81B-6076-4CB3-AD31-175F3B8DA661}"/>
    <cellStyle name="Anteckning 51 7 3" xfId="20811" xr:uid="{8DE5656A-E9A7-4ED1-B28B-EE9D21FEDB02}"/>
    <cellStyle name="Anteckning 51 7 4" xfId="33297" xr:uid="{ED42B559-CCEC-4258-9093-C377C29EE05C}"/>
    <cellStyle name="Anteckning 51 7_121231-130331" xfId="20812" xr:uid="{F90BE067-7969-47CA-85C8-0938C22ED706}"/>
    <cellStyle name="Anteckning 51 8" xfId="20813" xr:uid="{F2350344-719C-402B-A22E-1836BC257253}"/>
    <cellStyle name="Anteckning 51 8 2" xfId="20814" xr:uid="{D109F4EF-1529-456E-9F44-6C7B08C759AE}"/>
    <cellStyle name="Anteckning 51 8_121231-130331" xfId="20815" xr:uid="{A891A6F1-8904-4310-8429-F272029B3418}"/>
    <cellStyle name="Anteckning 51 9" xfId="20816" xr:uid="{8C718652-EB9F-45AA-B1FA-967E3FE29977}"/>
    <cellStyle name="Anteckning 51_121231-130331" xfId="20817" xr:uid="{D4CD6E17-2D16-4F25-89E0-196968CA2803}"/>
    <cellStyle name="Anteckning 52" xfId="20818" xr:uid="{2583FD3E-2B1C-464C-B4BA-725BC7202916}"/>
    <cellStyle name="Anteckning 52 10" xfId="20819" xr:uid="{DB413C3A-0C29-4F72-AF2F-A66578F0B414}"/>
    <cellStyle name="Anteckning 52 11" xfId="33298" xr:uid="{3B6FA926-5563-4496-AEF6-96D4EDC72F8D}"/>
    <cellStyle name="Anteckning 52 12" xfId="35744" xr:uid="{0C029162-DFB1-49AB-BFF9-7F636A54802C}"/>
    <cellStyle name="Anteckning 52 2" xfId="20820" xr:uid="{A61C99B9-806C-4132-8B6B-D46821506C15}"/>
    <cellStyle name="Anteckning 52 2 2" xfId="20821" xr:uid="{A0325AB7-0369-42EC-B8BA-CAD51481CE86}"/>
    <cellStyle name="Anteckning 52 2 2 2" xfId="20822" xr:uid="{3E0E1754-4226-4BF3-944A-B256698AE913}"/>
    <cellStyle name="Anteckning 52 2 2 2 2" xfId="20823" xr:uid="{7D51A4E7-0753-4A44-B255-870495F6E08F}"/>
    <cellStyle name="Anteckning 52 2 2 2 3" xfId="33299" xr:uid="{5AAFCAB7-013A-4A9D-8A58-8148491BB365}"/>
    <cellStyle name="Anteckning 52 2 2 2_121231-130331" xfId="20824" xr:uid="{DF612575-AEFF-4D1F-90A6-46FF5E02F9EC}"/>
    <cellStyle name="Anteckning 52 2 2 3" xfId="20825" xr:uid="{85F73BF6-28CE-4CA5-9C20-95A7F8C8E319}"/>
    <cellStyle name="Anteckning 52 2 2 3 2" xfId="20826" xr:uid="{4FDD6F24-1F00-416A-BCEC-73948654DADC}"/>
    <cellStyle name="Anteckning 52 2 2 3_121231-130331" xfId="20827" xr:uid="{D7F61C53-2194-4500-83D5-9EC4B414D4BA}"/>
    <cellStyle name="Anteckning 52 2 2 4" xfId="20828" xr:uid="{7E00020A-0E8F-48A8-88A4-39672BE99D83}"/>
    <cellStyle name="Anteckning 52 2 2 5" xfId="20829" xr:uid="{F51DED3B-6012-42A9-840A-EA7A2D29A630}"/>
    <cellStyle name="Anteckning 52 2 2 6" xfId="33300" xr:uid="{8AF9F38C-57D5-42F2-8D83-1F39E51C0D24}"/>
    <cellStyle name="Anteckning 52 2 2 7" xfId="35746" xr:uid="{0830C9B5-2045-42A7-9447-3B7CD6607549}"/>
    <cellStyle name="Anteckning 52 2 2 8" xfId="38984" xr:uid="{05387792-16DC-45E2-B1FC-90A50F06D1C1}"/>
    <cellStyle name="Anteckning 52 2 2_121231-130331" xfId="20830" xr:uid="{55243444-01C0-460A-94F1-5581F27BA6EE}"/>
    <cellStyle name="Anteckning 52 2 3" xfId="20831" xr:uid="{8FE9E4E5-D9EE-43E9-B51C-6343B1A75B33}"/>
    <cellStyle name="Anteckning 52 2 3 2" xfId="20832" xr:uid="{D993D137-42C9-4F41-BA02-80F9C7507D57}"/>
    <cellStyle name="Anteckning 52 2 3 2 2" xfId="20833" xr:uid="{2CB6B03B-8854-4E4F-B83D-B3857A9B6335}"/>
    <cellStyle name="Anteckning 52 2 3 2_121231-130331" xfId="20834" xr:uid="{E481C53F-38E6-4522-B824-5E424D9DD540}"/>
    <cellStyle name="Anteckning 52 2 3 3" xfId="20835" xr:uid="{07555C9A-6968-4993-81D0-BD7A6C73EDA9}"/>
    <cellStyle name="Anteckning 52 2 3 4" xfId="33301" xr:uid="{B8C98F40-2E20-4A60-BEF4-23023563B23F}"/>
    <cellStyle name="Anteckning 52 2 3_121231-130331" xfId="20836" xr:uid="{DC72E447-7C11-46A9-B9F2-A9DD5ABB2AE3}"/>
    <cellStyle name="Anteckning 52 2 4" xfId="20837" xr:uid="{95E060C4-F6E2-4F04-AABE-BF9B74141BD2}"/>
    <cellStyle name="Anteckning 52 2 4 2" xfId="20838" xr:uid="{E4514B71-443D-4D3C-9388-337EE5882A98}"/>
    <cellStyle name="Anteckning 52 2 4_121231-130331" xfId="20839" xr:uid="{887D5C8D-7BFD-4485-BBF0-93C3EF68D86E}"/>
    <cellStyle name="Anteckning 52 2 5" xfId="20840" xr:uid="{57805119-E5BA-4B83-BA75-F0356231AB94}"/>
    <cellStyle name="Anteckning 52 2 6" xfId="20841" xr:uid="{C945DE40-777A-4827-A20E-896E6E861FCE}"/>
    <cellStyle name="Anteckning 52 2 7" xfId="33302" xr:uid="{1B2561DC-A84C-44B7-AF3E-F0E2A07C9312}"/>
    <cellStyle name="Anteckning 52 2 8" xfId="35745" xr:uid="{BFB42450-D286-4F12-81B1-C39CD7AF8F2F}"/>
    <cellStyle name="Anteckning 52 2 9" xfId="38985" xr:uid="{F454E32B-4E69-40EA-98D0-3667FE133553}"/>
    <cellStyle name="Anteckning 52 2_121231-130331" xfId="20842" xr:uid="{5CF756F7-639A-4BBA-ADB4-628C823AA80A}"/>
    <cellStyle name="Anteckning 52 3" xfId="20843" xr:uid="{9874944A-0FB4-4C2C-BE70-597F02C0295F}"/>
    <cellStyle name="Anteckning 52 3 2" xfId="20844" xr:uid="{8ED27FA1-7FD0-4CA8-AD98-7E09ACB629D5}"/>
    <cellStyle name="Anteckning 52 3 2 2" xfId="20845" xr:uid="{BEADD6F1-1513-4F1A-B15C-C1DCBC920E6B}"/>
    <cellStyle name="Anteckning 52 3 2 2 2" xfId="20846" xr:uid="{F43A515E-12DE-412E-BF3C-7C5B3B1AC516}"/>
    <cellStyle name="Anteckning 52 3 2 2_121231-130331" xfId="20847" xr:uid="{1E90132F-3538-4220-91E2-7412BA34DAFD}"/>
    <cellStyle name="Anteckning 52 3 2 3" xfId="20848" xr:uid="{4AC507C1-D6B7-49C4-8398-DA0DF8496E44}"/>
    <cellStyle name="Anteckning 52 3 2 4" xfId="33303" xr:uid="{5B0EEABA-1176-4187-8C64-F5D9FADD5204}"/>
    <cellStyle name="Anteckning 52 3 2_121231-130331" xfId="20849" xr:uid="{11281ACA-CBEF-42DE-A2AA-37AFC6D0664B}"/>
    <cellStyle name="Anteckning 52 3 3" xfId="20850" xr:uid="{50A5C094-FA86-4453-83CD-88CA71771968}"/>
    <cellStyle name="Anteckning 52 3 3 2" xfId="20851" xr:uid="{E7C7031C-389F-429E-A4EE-E6666BE4138A}"/>
    <cellStyle name="Anteckning 52 3 3_121231-130331" xfId="20852" xr:uid="{536AF431-719E-4FBD-A04A-3CE5130A42BE}"/>
    <cellStyle name="Anteckning 52 3 4" xfId="20853" xr:uid="{EEF4F269-1BE4-4ED3-86EF-4FB149BFD724}"/>
    <cellStyle name="Anteckning 52 3 5" xfId="20854" xr:uid="{475FA3A6-3A55-476D-AF86-794E53BD1060}"/>
    <cellStyle name="Anteckning 52 3 6" xfId="33304" xr:uid="{3EAD3174-7FBA-4DC6-A1BF-C8D653950BD3}"/>
    <cellStyle name="Anteckning 52 3 7" xfId="35747" xr:uid="{C8A41033-917E-47A5-9271-1692B28FBAF2}"/>
    <cellStyle name="Anteckning 52 3 8" xfId="38983" xr:uid="{D370630B-5A68-4D1D-BA6F-AE28EC923922}"/>
    <cellStyle name="Anteckning 52 3_121231-130331" xfId="20855" xr:uid="{FD60BD75-EAB4-4E6A-8A5A-4496CAC2EADF}"/>
    <cellStyle name="Anteckning 52 4" xfId="20856" xr:uid="{62D0FE2A-776A-408A-BEE1-5FC72378B44D}"/>
    <cellStyle name="Anteckning 52 4 2" xfId="20857" xr:uid="{8E0B9797-F5CF-4A9A-9996-B5AD85FBB5A3}"/>
    <cellStyle name="Anteckning 52 4 2 2" xfId="20858" xr:uid="{34EBC338-191E-46AA-AEC5-00C8694624CA}"/>
    <cellStyle name="Anteckning 52 4 2 2 2" xfId="20859" xr:uid="{C276C9C6-DD01-4C23-996C-98BD335A48AA}"/>
    <cellStyle name="Anteckning 52 4 2 2_121231-130331" xfId="20860" xr:uid="{603085DE-6519-480D-B78A-CA3A64A86D78}"/>
    <cellStyle name="Anteckning 52 4 2 3" xfId="20861" xr:uid="{C5E021C8-F803-4F1C-8985-CC9AC31A43DB}"/>
    <cellStyle name="Anteckning 52 4 2 4" xfId="33305" xr:uid="{A4908A08-D482-4273-A457-63DC1A6EF503}"/>
    <cellStyle name="Anteckning 52 4 2_121231-130331" xfId="20862" xr:uid="{D63136FD-5EA5-4C37-AC18-825C61D26CC5}"/>
    <cellStyle name="Anteckning 52 4 3" xfId="20863" xr:uid="{D8B28BD3-8F29-4B01-BE10-BA50FAAE8701}"/>
    <cellStyle name="Anteckning 52 4 3 2" xfId="20864" xr:uid="{3C51B40F-E621-4DB6-BA5E-E5FB22363FD7}"/>
    <cellStyle name="Anteckning 52 4 3_121231-130331" xfId="20865" xr:uid="{1C9A0917-1667-429C-A0BA-56EA5A3EB51A}"/>
    <cellStyle name="Anteckning 52 4 4" xfId="20866" xr:uid="{86E2DA70-5F01-4304-B946-363000245F70}"/>
    <cellStyle name="Anteckning 52 4 5" xfId="20867" xr:uid="{E4C0CEF4-2FC0-4721-86F9-82E1A34895B1}"/>
    <cellStyle name="Anteckning 52 4 6" xfId="33306" xr:uid="{1CF5C077-E484-4BDD-BC18-A0B8799FD373}"/>
    <cellStyle name="Anteckning 52 4 7" xfId="35748" xr:uid="{A772F452-9B99-4857-BAA8-548D8850B787}"/>
    <cellStyle name="Anteckning 52 4 8" xfId="38982" xr:uid="{CCCBE605-1F45-4C00-AB78-5DAFE6FA495F}"/>
    <cellStyle name="Anteckning 52 4_121231-130331" xfId="20868" xr:uid="{C646C58B-68CA-4AE0-AFA4-2767959060AA}"/>
    <cellStyle name="Anteckning 52 5" xfId="20869" xr:uid="{10168C7A-4C38-4477-8A4C-00AFE5E2B245}"/>
    <cellStyle name="Anteckning 52 5 2" xfId="20870" xr:uid="{D4E74095-9E4E-4779-8BF6-14B896836398}"/>
    <cellStyle name="Anteckning 52 5 2 2" xfId="20871" xr:uid="{D8A061B2-8FC4-450D-AA16-658A7D3DC6C0}"/>
    <cellStyle name="Anteckning 52 5 2 2 2" xfId="20872" xr:uid="{000C0E1F-7047-46BA-8CDC-833D4755ACA4}"/>
    <cellStyle name="Anteckning 52 5 2 2_121231-130331" xfId="20873" xr:uid="{0776B55F-9AB3-4F18-84BA-2D9CD76E9013}"/>
    <cellStyle name="Anteckning 52 5 2 3" xfId="20874" xr:uid="{3E80263D-36E0-4410-927F-F5ED6D63962E}"/>
    <cellStyle name="Anteckning 52 5 2 4" xfId="33307" xr:uid="{20973506-2651-419B-AD73-E03528EBB851}"/>
    <cellStyle name="Anteckning 52 5 2_121231-130331" xfId="20875" xr:uid="{DB71100F-9B91-4966-99DA-F8BC3F975C9E}"/>
    <cellStyle name="Anteckning 52 5 3" xfId="20876" xr:uid="{164AE2CA-D3F7-47DB-8247-DABF358E3B38}"/>
    <cellStyle name="Anteckning 52 5 3 2" xfId="20877" xr:uid="{121C1D98-CC67-4D5C-9499-8F20BDC1C69A}"/>
    <cellStyle name="Anteckning 52 5 3_121231-130331" xfId="20878" xr:uid="{CF74311F-B7D6-44F1-A250-2BE030A92F75}"/>
    <cellStyle name="Anteckning 52 5 4" xfId="20879" xr:uid="{6FD13FA0-37C9-4271-A2A7-794572288A58}"/>
    <cellStyle name="Anteckning 52 5 5" xfId="20880" xr:uid="{DDDCD442-F8F4-49AA-9AC0-25D211E0CF82}"/>
    <cellStyle name="Anteckning 52 5 6" xfId="33308" xr:uid="{735B2E33-7BC6-421D-B2F5-1F92A4F90FE8}"/>
    <cellStyle name="Anteckning 52 5 7" xfId="35749" xr:uid="{BF0D2431-648D-46CD-9B69-5870D3D13741}"/>
    <cellStyle name="Anteckning 52 5 8" xfId="38981" xr:uid="{B0CFD154-0A31-4159-8CFA-4E4634549403}"/>
    <cellStyle name="Anteckning 52 5_121231-130331" xfId="20881" xr:uid="{B06F76C5-1B80-4167-B6AC-3EB367887C02}"/>
    <cellStyle name="Anteckning 52 6" xfId="20882" xr:uid="{F7FFA606-B9D9-4CFE-B0C2-386BF5B22495}"/>
    <cellStyle name="Anteckning 52 6 2" xfId="20883" xr:uid="{28ADD570-EF47-4948-BD66-DAAE3C03EA40}"/>
    <cellStyle name="Anteckning 52 6 2 2" xfId="20884" xr:uid="{9A239966-077C-4084-BD1F-024F222CAC59}"/>
    <cellStyle name="Anteckning 52 6 2 3" xfId="33309" xr:uid="{0E7E68B6-F7BB-470C-A1AD-F817E2F65E0D}"/>
    <cellStyle name="Anteckning 52 6 2_121231-130331" xfId="20885" xr:uid="{96D3A130-BEC3-445F-852C-BA82C9859F4F}"/>
    <cellStyle name="Anteckning 52 6 3" xfId="20886" xr:uid="{1D5B9EA3-BAAA-4AAA-B7D6-893E9B3C1D16}"/>
    <cellStyle name="Anteckning 52 6 3 2" xfId="20887" xr:uid="{95F0EB34-36F6-49EE-834D-EFE08B486ED2}"/>
    <cellStyle name="Anteckning 52 6 3_121231-130331" xfId="20888" xr:uid="{AAB5158E-2CA2-4457-A5F3-5CE872CD876F}"/>
    <cellStyle name="Anteckning 52 6 4" xfId="20889" xr:uid="{9085E781-0AD4-4137-9780-DEC8134510BA}"/>
    <cellStyle name="Anteckning 52 6 5" xfId="20890" xr:uid="{34607D76-6DA1-467A-9E52-BC47F0C54B4A}"/>
    <cellStyle name="Anteckning 52 6 6" xfId="33310" xr:uid="{97256730-98E0-4F79-8C6C-E9D5C9FCD6A8}"/>
    <cellStyle name="Anteckning 52 6 7" xfId="35750" xr:uid="{1D9CC9E9-502B-49BF-8492-B98F1CFF55BB}"/>
    <cellStyle name="Anteckning 52 6 8" xfId="38980" xr:uid="{426F5B18-B728-417E-BF21-5CE46A53CCE8}"/>
    <cellStyle name="Anteckning 52 6_121231-130331" xfId="20891" xr:uid="{C18EB5B5-C52F-4969-9012-9B7AB357AAD7}"/>
    <cellStyle name="Anteckning 52 7" xfId="20892" xr:uid="{FB4086CC-645D-475E-A02C-09AAB5ACCACA}"/>
    <cellStyle name="Anteckning 52 7 2" xfId="20893" xr:uid="{215F6F73-3D47-4D0E-BA97-5FC3479F43C9}"/>
    <cellStyle name="Anteckning 52 7 2 2" xfId="20894" xr:uid="{A122AFE6-15B2-48E7-974C-4F14B49ECE04}"/>
    <cellStyle name="Anteckning 52 7 2_121231-130331" xfId="20895" xr:uid="{C8E8A24A-5720-4198-9D85-8DF72F4873BC}"/>
    <cellStyle name="Anteckning 52 7 3" xfId="20896" xr:uid="{57CD1423-6635-4C5F-91D5-508B88AACA74}"/>
    <cellStyle name="Anteckning 52 7 4" xfId="33311" xr:uid="{33C140D9-A629-49AC-A74A-8AA15F4523F2}"/>
    <cellStyle name="Anteckning 52 7_121231-130331" xfId="20897" xr:uid="{51922538-6A20-4E21-949A-CF3ED7A899A6}"/>
    <cellStyle name="Anteckning 52 8" xfId="20898" xr:uid="{0F77290F-FC74-47A7-9563-242B9F1BAB46}"/>
    <cellStyle name="Anteckning 52 8 2" xfId="20899" xr:uid="{17AAA9B2-E31D-432E-A709-EE0331FB99C5}"/>
    <cellStyle name="Anteckning 52 8_121231-130331" xfId="20900" xr:uid="{03ABF895-DC1F-4AA7-BB2C-552FD0C13269}"/>
    <cellStyle name="Anteckning 52 9" xfId="20901" xr:uid="{CE30145A-64C5-4F3D-A5B3-B583A6FBB951}"/>
    <cellStyle name="Anteckning 52_121231-130331" xfId="20902" xr:uid="{163FEF37-D224-4273-BBDB-69FCDF3960A0}"/>
    <cellStyle name="Anteckning 53" xfId="20903" xr:uid="{38E21122-8E4E-4634-AD24-5F9FE800D146}"/>
    <cellStyle name="Anteckning 53 10" xfId="20904" xr:uid="{FF8875E7-5DA8-419D-9640-652385288F75}"/>
    <cellStyle name="Anteckning 53 11" xfId="33312" xr:uid="{FD4D8DD5-EB63-475E-B3FA-02124EB6B68A}"/>
    <cellStyle name="Anteckning 53 12" xfId="35751" xr:uid="{5AA69858-B6BE-4174-BA7C-C57730A51553}"/>
    <cellStyle name="Anteckning 53 2" xfId="20905" xr:uid="{CB0592D9-58F5-4882-A059-B9E065447AB6}"/>
    <cellStyle name="Anteckning 53 2 2" xfId="20906" xr:uid="{3D69E33C-F0DF-48C1-A105-6B490EBA719E}"/>
    <cellStyle name="Anteckning 53 2 2 2" xfId="20907" xr:uid="{703F4516-3B72-4223-89E2-DA206974D544}"/>
    <cellStyle name="Anteckning 53 2 2 2 2" xfId="20908" xr:uid="{AE6F15B7-3C66-475A-822A-03E9A4DEDC94}"/>
    <cellStyle name="Anteckning 53 2 2 2 3" xfId="33313" xr:uid="{BAA49F6F-48A0-442B-8F04-937479676D7B}"/>
    <cellStyle name="Anteckning 53 2 2 2_121231-130331" xfId="20909" xr:uid="{A1C69290-5171-4EE4-B0C7-D0FD84DB69D1}"/>
    <cellStyle name="Anteckning 53 2 2 3" xfId="20910" xr:uid="{642D6E19-DC5F-46D6-BE85-12570ECDA669}"/>
    <cellStyle name="Anteckning 53 2 2 3 2" xfId="20911" xr:uid="{D72E0B78-C486-40F5-981E-20531E4DA736}"/>
    <cellStyle name="Anteckning 53 2 2 3_121231-130331" xfId="20912" xr:uid="{C2B1B57C-6E13-48E8-BA55-51F8FDD0B4C6}"/>
    <cellStyle name="Anteckning 53 2 2 4" xfId="20913" xr:uid="{73B69DBB-A4CD-48E6-95DD-5C27A87BA1D2}"/>
    <cellStyle name="Anteckning 53 2 2 5" xfId="20914" xr:uid="{9135D934-7C18-4803-AE13-9B37004D6592}"/>
    <cellStyle name="Anteckning 53 2 2 6" xfId="33314" xr:uid="{719BF844-0D91-4D23-8119-2F30CA5695A4}"/>
    <cellStyle name="Anteckning 53 2 2 7" xfId="35753" xr:uid="{1FE77DA9-3581-43D8-95C6-7B23B425D560}"/>
    <cellStyle name="Anteckning 53 2 2 8" xfId="38978" xr:uid="{83A0928F-1646-4E9F-934B-AD1E73E8A321}"/>
    <cellStyle name="Anteckning 53 2 2_121231-130331" xfId="20915" xr:uid="{9DA40E14-2146-4BE8-843F-591DBBE302D0}"/>
    <cellStyle name="Anteckning 53 2 3" xfId="20916" xr:uid="{6BD0FDB6-FC89-4DD2-8B18-5821420987EF}"/>
    <cellStyle name="Anteckning 53 2 3 2" xfId="20917" xr:uid="{66C18763-A340-4DC0-AA17-34C71B41297F}"/>
    <cellStyle name="Anteckning 53 2 3 2 2" xfId="20918" xr:uid="{B868EAF2-451B-484C-B05C-73C7A88ECF79}"/>
    <cellStyle name="Anteckning 53 2 3 2_121231-130331" xfId="20919" xr:uid="{1E759402-7EC1-498D-B3FE-99279CDF0584}"/>
    <cellStyle name="Anteckning 53 2 3 3" xfId="20920" xr:uid="{A5CD9D57-4324-4039-BCC3-036933095880}"/>
    <cellStyle name="Anteckning 53 2 3 4" xfId="33315" xr:uid="{7975AB4B-91EE-4A34-B889-1B83810E78DD}"/>
    <cellStyle name="Anteckning 53 2 3_121231-130331" xfId="20921" xr:uid="{9660625F-A22A-4E0F-825E-67B9F7419892}"/>
    <cellStyle name="Anteckning 53 2 4" xfId="20922" xr:uid="{CFADE704-14F5-4BB6-B0C4-0940422CC6CF}"/>
    <cellStyle name="Anteckning 53 2 4 2" xfId="20923" xr:uid="{B676CE70-3903-463D-8886-5846C0A84552}"/>
    <cellStyle name="Anteckning 53 2 4_121231-130331" xfId="20924" xr:uid="{9E8A1B24-1052-4514-9B85-601321066017}"/>
    <cellStyle name="Anteckning 53 2 5" xfId="20925" xr:uid="{1D22888C-A837-457E-AC9C-D70774AF450A}"/>
    <cellStyle name="Anteckning 53 2 6" xfId="20926" xr:uid="{8C5E4FA8-1EC4-4CED-9893-3F9E019EEE18}"/>
    <cellStyle name="Anteckning 53 2 7" xfId="33316" xr:uid="{BB1FD6EC-3BDB-4E3D-B1FD-9059B699DC14}"/>
    <cellStyle name="Anteckning 53 2 8" xfId="35752" xr:uid="{2D2613CE-AA13-4A6F-A4FA-7C60F49A4928}"/>
    <cellStyle name="Anteckning 53 2 9" xfId="38979" xr:uid="{F7BA76D2-A569-43E6-94D8-4DEE99548CE6}"/>
    <cellStyle name="Anteckning 53 2_121231-130331" xfId="20927" xr:uid="{68947795-AC75-4D43-92A7-4C4E267A0E35}"/>
    <cellStyle name="Anteckning 53 3" xfId="20928" xr:uid="{3398A2DF-6B0F-4C6A-83B4-551A56005BAB}"/>
    <cellStyle name="Anteckning 53 3 2" xfId="20929" xr:uid="{BE70F81D-F056-48B2-B188-0876033A71CF}"/>
    <cellStyle name="Anteckning 53 3 2 2" xfId="20930" xr:uid="{ACEEB106-91E4-4303-ABCA-72D85BFC669D}"/>
    <cellStyle name="Anteckning 53 3 2 2 2" xfId="20931" xr:uid="{1FB44E45-21F5-4831-90E4-9CC893031B05}"/>
    <cellStyle name="Anteckning 53 3 2 2_121231-130331" xfId="20932" xr:uid="{353EC84E-EDBB-4BEB-96BD-DA7A08A4E0A3}"/>
    <cellStyle name="Anteckning 53 3 2 3" xfId="20933" xr:uid="{B29A1F65-2BFC-4176-9E1B-A6EF185A67FD}"/>
    <cellStyle name="Anteckning 53 3 2 4" xfId="33317" xr:uid="{CC10750E-79FE-465E-B3A1-20744023700A}"/>
    <cellStyle name="Anteckning 53 3 2_121231-130331" xfId="20934" xr:uid="{FD642069-09EF-4235-A4C4-2A7B13CA694E}"/>
    <cellStyle name="Anteckning 53 3 3" xfId="20935" xr:uid="{4A3387FA-2BDE-4C5B-A9BD-48D5A4BEED56}"/>
    <cellStyle name="Anteckning 53 3 3 2" xfId="20936" xr:uid="{3771C5D0-45E5-464A-B57F-536F3E12BB6A}"/>
    <cellStyle name="Anteckning 53 3 3_121231-130331" xfId="20937" xr:uid="{71651CFC-7904-4F16-A873-D0A49C87D1F3}"/>
    <cellStyle name="Anteckning 53 3 4" xfId="20938" xr:uid="{5E0F648B-7126-4B48-AD0A-2DB4C7AED88C}"/>
    <cellStyle name="Anteckning 53 3 5" xfId="20939" xr:uid="{BC65ED70-E43D-47B5-82E9-6933D0DDCE23}"/>
    <cellStyle name="Anteckning 53 3 6" xfId="33318" xr:uid="{A5266E31-CC8A-4057-A089-B72513C56F6A}"/>
    <cellStyle name="Anteckning 53 3 7" xfId="35754" xr:uid="{7792B433-371F-4A2B-B275-4DEA9C6198DD}"/>
    <cellStyle name="Anteckning 53 3 8" xfId="38977" xr:uid="{48791105-36FF-49F3-AFBB-5AFBF550A2A6}"/>
    <cellStyle name="Anteckning 53 3_121231-130331" xfId="20940" xr:uid="{82197012-D01C-40A4-A444-2A02BF8E782B}"/>
    <cellStyle name="Anteckning 53 4" xfId="20941" xr:uid="{8F5AC7C3-3B11-42EE-BCE7-87CF38A8053B}"/>
    <cellStyle name="Anteckning 53 4 2" xfId="20942" xr:uid="{501680FB-6EE7-4585-9912-73C9CB59572D}"/>
    <cellStyle name="Anteckning 53 4 2 2" xfId="20943" xr:uid="{F836A62F-4571-47E2-8E4A-892E7B691560}"/>
    <cellStyle name="Anteckning 53 4 2 2 2" xfId="20944" xr:uid="{A2CEE3FB-12D5-49BF-A41C-C131D8050F3A}"/>
    <cellStyle name="Anteckning 53 4 2 2_121231-130331" xfId="20945" xr:uid="{99F36772-06D3-4838-8EC4-D3C02316B5F7}"/>
    <cellStyle name="Anteckning 53 4 2 3" xfId="20946" xr:uid="{7C06923E-E7FF-4E1C-B6EC-3A95BD6ECE03}"/>
    <cellStyle name="Anteckning 53 4 2 4" xfId="33319" xr:uid="{93FBCBA2-9E91-4DC3-BCB3-71A7AE650872}"/>
    <cellStyle name="Anteckning 53 4 2_121231-130331" xfId="20947" xr:uid="{36D6EB64-8FCA-4CA3-AE3B-9DBB4B36D5BC}"/>
    <cellStyle name="Anteckning 53 4 3" xfId="20948" xr:uid="{F5FA5F0C-EB68-4965-AA4D-E34A6B7170F1}"/>
    <cellStyle name="Anteckning 53 4 3 2" xfId="20949" xr:uid="{F0CAA55A-5C25-47C0-891D-E4A1EB12EB97}"/>
    <cellStyle name="Anteckning 53 4 3_121231-130331" xfId="20950" xr:uid="{9D12103B-4AEC-43BC-B78A-2A1B53933FE2}"/>
    <cellStyle name="Anteckning 53 4 4" xfId="20951" xr:uid="{8F6ED0C1-69D8-406A-AAE2-2C0DDD374A64}"/>
    <cellStyle name="Anteckning 53 4 5" xfId="20952" xr:uid="{22A3A829-1D1E-4A36-8F06-3A880FA7BF43}"/>
    <cellStyle name="Anteckning 53 4 6" xfId="33320" xr:uid="{8ACAFC9A-7C72-4523-BC9F-DBB40D158D9D}"/>
    <cellStyle name="Anteckning 53 4 7" xfId="35755" xr:uid="{C331288F-565E-46D5-8753-FD06A0360309}"/>
    <cellStyle name="Anteckning 53 4 8" xfId="38976" xr:uid="{4B7C390C-C3AB-4AA3-9892-14337E4EB69D}"/>
    <cellStyle name="Anteckning 53 4_121231-130331" xfId="20953" xr:uid="{8518B912-515E-4899-98D5-F3800E87AECF}"/>
    <cellStyle name="Anteckning 53 5" xfId="20954" xr:uid="{A97C1138-C766-4B76-B7FD-76EE91B981DE}"/>
    <cellStyle name="Anteckning 53 5 2" xfId="20955" xr:uid="{3D60E5F7-AC3D-4578-B3C0-BB97B0518B0D}"/>
    <cellStyle name="Anteckning 53 5 2 2" xfId="20956" xr:uid="{0CC222CF-3774-4157-B16B-941CA5C4CEB4}"/>
    <cellStyle name="Anteckning 53 5 2 2 2" xfId="20957" xr:uid="{EF7C42AA-E766-4DFB-A8DD-27D9C7C81935}"/>
    <cellStyle name="Anteckning 53 5 2 2_121231-130331" xfId="20958" xr:uid="{5FA3B7DF-9877-4221-BBF3-8AD4B4E5D25B}"/>
    <cellStyle name="Anteckning 53 5 2 3" xfId="20959" xr:uid="{AD530DD9-394C-449B-98F3-307830FA2A2D}"/>
    <cellStyle name="Anteckning 53 5 2 4" xfId="33321" xr:uid="{A2DBD183-1624-49CA-B012-DCA97523562D}"/>
    <cellStyle name="Anteckning 53 5 2_121231-130331" xfId="20960" xr:uid="{DF93CA98-BA56-4E9B-9D42-6786A02007FF}"/>
    <cellStyle name="Anteckning 53 5 3" xfId="20961" xr:uid="{0057522D-BBA0-404F-AA00-5490F8C7B0A6}"/>
    <cellStyle name="Anteckning 53 5 3 2" xfId="20962" xr:uid="{E026BEC3-2ADF-49AD-BE7C-425906FE883E}"/>
    <cellStyle name="Anteckning 53 5 3_121231-130331" xfId="20963" xr:uid="{CC5D805B-657E-46D9-9C1C-D1B44DFA4EA8}"/>
    <cellStyle name="Anteckning 53 5 4" xfId="20964" xr:uid="{F442769D-3A8B-4DDA-A322-F4DAB2CE4610}"/>
    <cellStyle name="Anteckning 53 5 5" xfId="20965" xr:uid="{910B56CD-1FCF-49F2-8083-735B994B4CCA}"/>
    <cellStyle name="Anteckning 53 5 6" xfId="33322" xr:uid="{A8EC9457-64B5-4E1D-AE6C-8B9B4FC9B716}"/>
    <cellStyle name="Anteckning 53 5 7" xfId="35756" xr:uid="{A3CDE87E-706B-42C8-AEC7-B0D397CA5534}"/>
    <cellStyle name="Anteckning 53 5 8" xfId="38975" xr:uid="{D3A1D743-8E76-4623-96B4-A370E0B15AEF}"/>
    <cellStyle name="Anteckning 53 5_121231-130331" xfId="20966" xr:uid="{B9FBEA98-3DE0-40F5-8000-1A359D2DB21A}"/>
    <cellStyle name="Anteckning 53 6" xfId="20967" xr:uid="{D1AC7032-FA64-4784-8736-C150D0754495}"/>
    <cellStyle name="Anteckning 53 6 2" xfId="20968" xr:uid="{46BDD393-6F0B-4567-8427-509FA0B7B9FB}"/>
    <cellStyle name="Anteckning 53 6 2 2" xfId="20969" xr:uid="{391E3F38-013B-4D1E-AF8B-B2926FEDBAA9}"/>
    <cellStyle name="Anteckning 53 6 2 3" xfId="33323" xr:uid="{F011D65E-B79A-425B-BEE0-2E56275B8AC3}"/>
    <cellStyle name="Anteckning 53 6 2_121231-130331" xfId="20970" xr:uid="{A6F9BEFB-202C-4C6F-908D-D88566B28A56}"/>
    <cellStyle name="Anteckning 53 6 3" xfId="20971" xr:uid="{90DAA9DA-7CCA-4FD9-B834-F89A552456A1}"/>
    <cellStyle name="Anteckning 53 6 3 2" xfId="20972" xr:uid="{7BF2917A-9D31-4908-9AE4-7B3F93442083}"/>
    <cellStyle name="Anteckning 53 6 3_121231-130331" xfId="20973" xr:uid="{D9A60BED-4BBC-41AD-B2D9-B82DC15C4957}"/>
    <cellStyle name="Anteckning 53 6 4" xfId="20974" xr:uid="{6C9D440E-DFA1-4C53-90A0-B6A5F6F01079}"/>
    <cellStyle name="Anteckning 53 6 5" xfId="20975" xr:uid="{0E04C9FE-A22C-4637-81AE-5C60564C5451}"/>
    <cellStyle name="Anteckning 53 6 6" xfId="33324" xr:uid="{0AC38CAA-FC9A-4572-86BB-4837E4695A53}"/>
    <cellStyle name="Anteckning 53 6 7" xfId="35757" xr:uid="{885A6B01-D264-48FD-94A0-AF19F2B17D3E}"/>
    <cellStyle name="Anteckning 53 6 8" xfId="38974" xr:uid="{A863B939-659C-449C-A78D-1CFD837F4F2F}"/>
    <cellStyle name="Anteckning 53 6_121231-130331" xfId="20976" xr:uid="{2843E6AB-A635-4C53-8DD8-7090822404C5}"/>
    <cellStyle name="Anteckning 53 7" xfId="20977" xr:uid="{AE498D21-EAF2-49DF-BBA8-33175FFAED29}"/>
    <cellStyle name="Anteckning 53 7 2" xfId="20978" xr:uid="{09070E4A-5247-492E-B7F3-C605441C2187}"/>
    <cellStyle name="Anteckning 53 7 2 2" xfId="20979" xr:uid="{7F93E544-2714-4960-85D8-1F471DD2184C}"/>
    <cellStyle name="Anteckning 53 7 2_121231-130331" xfId="20980" xr:uid="{BF7A23CB-D6D5-422C-B5DC-D50548994190}"/>
    <cellStyle name="Anteckning 53 7 3" xfId="20981" xr:uid="{83C8733B-FABF-428A-B999-4A22F09D57A7}"/>
    <cellStyle name="Anteckning 53 7 4" xfId="33325" xr:uid="{55318590-387B-40EF-9139-2B5A0FD21507}"/>
    <cellStyle name="Anteckning 53 7_121231-130331" xfId="20982" xr:uid="{4B1D3B38-8505-4449-936F-C324F137604E}"/>
    <cellStyle name="Anteckning 53 8" xfId="20983" xr:uid="{62F65D09-E887-4A00-A0AF-38DB25C0A3AE}"/>
    <cellStyle name="Anteckning 53 8 2" xfId="20984" xr:uid="{69715565-A52D-4EDC-995E-02E6C55C09BF}"/>
    <cellStyle name="Anteckning 53 8_121231-130331" xfId="20985" xr:uid="{9994BDE9-7C95-4A8B-B19C-FB63B0535789}"/>
    <cellStyle name="Anteckning 53 9" xfId="20986" xr:uid="{16B40AD9-EEC5-4BA8-A0AD-9E025CA6A035}"/>
    <cellStyle name="Anteckning 53_121231-130331" xfId="20987" xr:uid="{95A29866-5C19-4060-9580-D6A247460BB7}"/>
    <cellStyle name="Anteckning 54" xfId="20988" xr:uid="{95427AA6-24CC-4D6D-A140-D3BBF2F15026}"/>
    <cellStyle name="Anteckning 54 10" xfId="20989" xr:uid="{9655D42E-35E3-4EFD-89FB-1E701CCC094E}"/>
    <cellStyle name="Anteckning 54 11" xfId="33326" xr:uid="{00FBFF3F-A6DE-458D-9C2B-D024DB287489}"/>
    <cellStyle name="Anteckning 54 12" xfId="35758" xr:uid="{EAC482E8-6824-43C5-B2EF-3AA47D730D43}"/>
    <cellStyle name="Anteckning 54 2" xfId="20990" xr:uid="{3EADB8BE-619C-4B0E-B07A-79DB68423D86}"/>
    <cellStyle name="Anteckning 54 2 2" xfId="20991" xr:uid="{57598264-E117-4AF3-BA39-17033A001AE3}"/>
    <cellStyle name="Anteckning 54 2 2 2" xfId="20992" xr:uid="{FA9E4E40-9F1B-48DC-A2DC-2607B9F6B546}"/>
    <cellStyle name="Anteckning 54 2 2 2 2" xfId="20993" xr:uid="{58B991D5-7087-4AE5-91E5-56B2D36770D2}"/>
    <cellStyle name="Anteckning 54 2 2 2 3" xfId="33327" xr:uid="{120D6B71-2834-42A7-B430-0929229503BC}"/>
    <cellStyle name="Anteckning 54 2 2 2_121231-130331" xfId="20994" xr:uid="{880B2208-3F36-499D-AFF7-D0A1FD6BCDDF}"/>
    <cellStyle name="Anteckning 54 2 2 3" xfId="20995" xr:uid="{55D6F9B6-607C-4B1D-BAA9-758BAE977EBE}"/>
    <cellStyle name="Anteckning 54 2 2 3 2" xfId="20996" xr:uid="{F3D8ABAD-DA86-4BE7-901B-270EB7F7758F}"/>
    <cellStyle name="Anteckning 54 2 2 3_121231-130331" xfId="20997" xr:uid="{CDFDC86F-3747-4281-A46A-5DDDB837FD60}"/>
    <cellStyle name="Anteckning 54 2 2 4" xfId="20998" xr:uid="{05DC8685-244C-4149-916B-E4DCF55AFF16}"/>
    <cellStyle name="Anteckning 54 2 2 5" xfId="20999" xr:uid="{48245F3E-2047-4504-A0CE-7FD63E1CF2C3}"/>
    <cellStyle name="Anteckning 54 2 2 6" xfId="33328" xr:uid="{1DD35EFB-D161-4179-878F-92070BF15C90}"/>
    <cellStyle name="Anteckning 54 2 2 7" xfId="35760" xr:uid="{A135E2BC-BBCE-4AE6-8662-37976D5216B7}"/>
    <cellStyle name="Anteckning 54 2 2 8" xfId="38972" xr:uid="{A21D98A1-9727-44C7-85A4-4B8F2B59F326}"/>
    <cellStyle name="Anteckning 54 2 2_121231-130331" xfId="21000" xr:uid="{6AE56FEE-8347-4949-A01D-3B7F930846C5}"/>
    <cellStyle name="Anteckning 54 2 3" xfId="21001" xr:uid="{49B770D3-F3D8-4C9E-9CE7-E32E05479BEC}"/>
    <cellStyle name="Anteckning 54 2 3 2" xfId="21002" xr:uid="{7FB1400E-CF63-43D8-932D-56D55DC540C1}"/>
    <cellStyle name="Anteckning 54 2 3 2 2" xfId="21003" xr:uid="{7BFD20D5-3A00-425F-9D2A-0C51274D1E2E}"/>
    <cellStyle name="Anteckning 54 2 3 2_121231-130331" xfId="21004" xr:uid="{C59B9515-6994-4ADB-9AD6-4EF2FF9CA2A0}"/>
    <cellStyle name="Anteckning 54 2 3 3" xfId="21005" xr:uid="{21345D5A-3545-4153-BA8D-1D263733EA1A}"/>
    <cellStyle name="Anteckning 54 2 3 4" xfId="33329" xr:uid="{7152D845-3B01-4263-931A-9CDAEDD63A55}"/>
    <cellStyle name="Anteckning 54 2 3_121231-130331" xfId="21006" xr:uid="{0DF7A4A4-8FCD-4767-8B14-B4F0F170C12F}"/>
    <cellStyle name="Anteckning 54 2 4" xfId="21007" xr:uid="{C9FF6894-13FB-4FEF-B977-17A2E1E4FF73}"/>
    <cellStyle name="Anteckning 54 2 4 2" xfId="21008" xr:uid="{E78D68DA-0191-43AA-ACCB-ACD3369A9B2C}"/>
    <cellStyle name="Anteckning 54 2 4_121231-130331" xfId="21009" xr:uid="{D3217103-CE7B-44E1-948D-9E6658A2B2F3}"/>
    <cellStyle name="Anteckning 54 2 5" xfId="21010" xr:uid="{699E489B-F53C-4716-93A8-5B4BCA90109C}"/>
    <cellStyle name="Anteckning 54 2 6" xfId="21011" xr:uid="{392A1418-3648-433B-B264-1BD3E2CCDD6D}"/>
    <cellStyle name="Anteckning 54 2 7" xfId="33330" xr:uid="{01788C9D-D916-4C97-9A53-523155EFCF5A}"/>
    <cellStyle name="Anteckning 54 2 8" xfId="35759" xr:uid="{041B5E42-CD7E-44FA-ADDE-E95BE0587D64}"/>
    <cellStyle name="Anteckning 54 2 9" xfId="38973" xr:uid="{E3812864-996C-436D-969A-024BE32F5731}"/>
    <cellStyle name="Anteckning 54 2_121231-130331" xfId="21012" xr:uid="{47A85181-D222-4BFF-86E3-0C8C54445A5C}"/>
    <cellStyle name="Anteckning 54 3" xfId="21013" xr:uid="{7253E75F-AC5D-483E-947F-3BC44F067F0F}"/>
    <cellStyle name="Anteckning 54 3 2" xfId="21014" xr:uid="{C78ADD5C-8DC1-4794-836D-C3A45EFBBA5D}"/>
    <cellStyle name="Anteckning 54 3 2 2" xfId="21015" xr:uid="{268045FE-4B4B-41A1-B0BB-6F2C902DB247}"/>
    <cellStyle name="Anteckning 54 3 2 2 2" xfId="21016" xr:uid="{0FCD7B70-243D-4D4B-A518-9228FAA57ACC}"/>
    <cellStyle name="Anteckning 54 3 2 2_121231-130331" xfId="21017" xr:uid="{4C2F36C5-760C-441A-A33C-AACE514E8320}"/>
    <cellStyle name="Anteckning 54 3 2 3" xfId="21018" xr:uid="{C0B9B5BF-8C9D-437E-B89B-70AF7B972337}"/>
    <cellStyle name="Anteckning 54 3 2 4" xfId="33331" xr:uid="{E8B23D89-A638-454B-851E-B058C6741A7C}"/>
    <cellStyle name="Anteckning 54 3 2_121231-130331" xfId="21019" xr:uid="{B5C6CB96-A935-4D89-96DF-B71BF9F54779}"/>
    <cellStyle name="Anteckning 54 3 3" xfId="21020" xr:uid="{04D03286-DDA7-428A-9DB9-5DC93FECDD5C}"/>
    <cellStyle name="Anteckning 54 3 3 2" xfId="21021" xr:uid="{A10357C9-BD87-4A48-854F-D028A6CAA5B4}"/>
    <cellStyle name="Anteckning 54 3 3_121231-130331" xfId="21022" xr:uid="{1FDCC316-9A1C-4FD0-A2AE-727098815067}"/>
    <cellStyle name="Anteckning 54 3 4" xfId="21023" xr:uid="{8C24DC87-186F-48B3-A139-D15F2EA1215F}"/>
    <cellStyle name="Anteckning 54 3 5" xfId="21024" xr:uid="{4286AC63-3168-4056-AD61-7C4171022C28}"/>
    <cellStyle name="Anteckning 54 3 6" xfId="33332" xr:uid="{B8D0D319-3713-4CED-897A-AB6F0A82EA7C}"/>
    <cellStyle name="Anteckning 54 3 7" xfId="35761" xr:uid="{FBDC609F-450D-46D9-A1DD-C563CD85E25A}"/>
    <cellStyle name="Anteckning 54 3 8" xfId="38971" xr:uid="{B15905EF-3DAA-4FF6-82DB-B88E38186293}"/>
    <cellStyle name="Anteckning 54 3_121231-130331" xfId="21025" xr:uid="{A58B86BB-9135-4397-A0B1-D63284785634}"/>
    <cellStyle name="Anteckning 54 4" xfId="21026" xr:uid="{81E5BFD4-5275-4CCC-BAC4-99702D089673}"/>
    <cellStyle name="Anteckning 54 4 2" xfId="21027" xr:uid="{B4FE5DD5-A56C-4214-99CE-18E3BC98707C}"/>
    <cellStyle name="Anteckning 54 4 2 2" xfId="21028" xr:uid="{64DBF863-8EA6-425B-8499-340E1EDDD00A}"/>
    <cellStyle name="Anteckning 54 4 2 2 2" xfId="21029" xr:uid="{6CB34A6A-08A5-4DC9-B57B-BA914538EA82}"/>
    <cellStyle name="Anteckning 54 4 2 2_121231-130331" xfId="21030" xr:uid="{3EBCA4A3-0819-48C6-81A6-57DFD0D5E691}"/>
    <cellStyle name="Anteckning 54 4 2 3" xfId="21031" xr:uid="{9A2841E9-ACFF-4BED-8C82-0DBF66804E19}"/>
    <cellStyle name="Anteckning 54 4 2 4" xfId="33333" xr:uid="{4C56811D-F696-4705-AA03-CD74C7C36D32}"/>
    <cellStyle name="Anteckning 54 4 2_121231-130331" xfId="21032" xr:uid="{211FE27E-D42E-462D-B7FB-5788ACB57D06}"/>
    <cellStyle name="Anteckning 54 4 3" xfId="21033" xr:uid="{46336D5E-50C1-4EF6-862F-72C4293ACE82}"/>
    <cellStyle name="Anteckning 54 4 3 2" xfId="21034" xr:uid="{D792495E-DCF5-44B7-9F18-A1C0CC1ABBA6}"/>
    <cellStyle name="Anteckning 54 4 3_121231-130331" xfId="21035" xr:uid="{7F51AFB9-2B92-4298-89E4-D1FAE20ED2C8}"/>
    <cellStyle name="Anteckning 54 4 4" xfId="21036" xr:uid="{5C326E8F-A784-4D51-9EE7-B3C46D8D58C1}"/>
    <cellStyle name="Anteckning 54 4 5" xfId="21037" xr:uid="{E3A380A4-338C-43BD-9D7B-0A24B642467D}"/>
    <cellStyle name="Anteckning 54 4 6" xfId="33334" xr:uid="{75B1715A-0DC0-4492-A42D-149FF5BC9F52}"/>
    <cellStyle name="Anteckning 54 4 7" xfId="35762" xr:uid="{69F4F187-6A2E-4064-9902-111B6E42D04A}"/>
    <cellStyle name="Anteckning 54 4 8" xfId="38970" xr:uid="{51A13705-2A56-485F-829E-0EB0CD268778}"/>
    <cellStyle name="Anteckning 54 4_121231-130331" xfId="21038" xr:uid="{BB452B42-5C2C-40BD-ADA1-241077F2DE5B}"/>
    <cellStyle name="Anteckning 54 5" xfId="21039" xr:uid="{4D91571B-3909-47AC-9CCC-670180A9EE32}"/>
    <cellStyle name="Anteckning 54 5 2" xfId="21040" xr:uid="{B128763B-B92F-4485-99D9-A6B7775C6017}"/>
    <cellStyle name="Anteckning 54 5 2 2" xfId="21041" xr:uid="{44248274-F7C3-4D30-A155-537B2E5719C0}"/>
    <cellStyle name="Anteckning 54 5 2 2 2" xfId="21042" xr:uid="{5A23CC15-BCEA-4250-80C9-BF9945FABE46}"/>
    <cellStyle name="Anteckning 54 5 2 2_121231-130331" xfId="21043" xr:uid="{71EC54EC-EB3E-4480-879D-E6B6A5E2646B}"/>
    <cellStyle name="Anteckning 54 5 2 3" xfId="21044" xr:uid="{F2449D80-C2D7-4E7E-8F72-D5E4940D6D66}"/>
    <cellStyle name="Anteckning 54 5 2 4" xfId="33335" xr:uid="{AB43BB75-FFFB-4A18-A8E6-102A5921492C}"/>
    <cellStyle name="Anteckning 54 5 2_121231-130331" xfId="21045" xr:uid="{F8077837-9FF2-4A58-B47F-74733345A375}"/>
    <cellStyle name="Anteckning 54 5 3" xfId="21046" xr:uid="{8D2F2258-8ACA-48D9-93CE-21CB36CAAF51}"/>
    <cellStyle name="Anteckning 54 5 3 2" xfId="21047" xr:uid="{D9D37AB4-C307-4A73-959B-0E60CA44FEB8}"/>
    <cellStyle name="Anteckning 54 5 3_121231-130331" xfId="21048" xr:uid="{9412C5BD-0317-4946-8EFE-D7239A746393}"/>
    <cellStyle name="Anteckning 54 5 4" xfId="21049" xr:uid="{8C7D32DE-6A7F-4AA2-8572-75091CB1D002}"/>
    <cellStyle name="Anteckning 54 5 5" xfId="21050" xr:uid="{F3A826DB-AE76-4B56-875E-1E5589A3CE73}"/>
    <cellStyle name="Anteckning 54 5 6" xfId="33336" xr:uid="{CA0BBCC6-A47D-4BE1-A06B-1BE9554C00E5}"/>
    <cellStyle name="Anteckning 54 5 7" xfId="35763" xr:uid="{35CA0F16-6BD9-4464-AC0B-B7959DD54019}"/>
    <cellStyle name="Anteckning 54 5 8" xfId="38969" xr:uid="{A6FA831C-37B9-4600-AA57-6F745D5267B1}"/>
    <cellStyle name="Anteckning 54 5_121231-130331" xfId="21051" xr:uid="{CA0BF306-BE07-467C-813D-31B1E1188F29}"/>
    <cellStyle name="Anteckning 54 6" xfId="21052" xr:uid="{FB84C36F-D646-4D49-A5FF-4036001C07A4}"/>
    <cellStyle name="Anteckning 54 6 2" xfId="21053" xr:uid="{ECFCC499-526D-456C-BF12-21F06F6E5906}"/>
    <cellStyle name="Anteckning 54 6 2 2" xfId="21054" xr:uid="{2253469A-2BFE-4998-86FD-83256C99C310}"/>
    <cellStyle name="Anteckning 54 6 2 3" xfId="33337" xr:uid="{27C29BC5-2CE5-467A-9D70-7DD56C5CDBC9}"/>
    <cellStyle name="Anteckning 54 6 2_121231-130331" xfId="21055" xr:uid="{340FB497-D3F1-48BB-BE8C-0B0184FA5727}"/>
    <cellStyle name="Anteckning 54 6 3" xfId="21056" xr:uid="{7C7876E9-5205-4E67-9130-D903BD988DC6}"/>
    <cellStyle name="Anteckning 54 6 3 2" xfId="21057" xr:uid="{9BF91E97-2F2E-4094-89B6-301FD144F3C1}"/>
    <cellStyle name="Anteckning 54 6 3_121231-130331" xfId="21058" xr:uid="{FD825F08-5D2C-42C5-B87A-296727F6C0EB}"/>
    <cellStyle name="Anteckning 54 6 4" xfId="21059" xr:uid="{06E30A68-700D-43D6-B21F-B3FB5F6168EC}"/>
    <cellStyle name="Anteckning 54 6 5" xfId="21060" xr:uid="{EFC32EE8-AB5D-41F2-87CF-D50C12A20035}"/>
    <cellStyle name="Anteckning 54 6 6" xfId="33338" xr:uid="{9EA7D97C-4EED-4066-AFD0-FE0B9529D835}"/>
    <cellStyle name="Anteckning 54 6 7" xfId="35764" xr:uid="{55F4F623-4AF6-4DEC-8A24-31772E3FE574}"/>
    <cellStyle name="Anteckning 54 6 8" xfId="38968" xr:uid="{E03A6E33-E8F5-4CB1-876A-7B545F0CCD8E}"/>
    <cellStyle name="Anteckning 54 6_121231-130331" xfId="21061" xr:uid="{821F6FA2-A504-40F4-B320-BCA4D85A1826}"/>
    <cellStyle name="Anteckning 54 7" xfId="21062" xr:uid="{5F5E9A00-9328-4BDD-AC4D-75B1A801D59B}"/>
    <cellStyle name="Anteckning 54 7 2" xfId="21063" xr:uid="{DF94739A-949F-480A-83E7-4EB604FD423B}"/>
    <cellStyle name="Anteckning 54 7 2 2" xfId="21064" xr:uid="{021A2074-538E-474A-AE56-B299829BCB74}"/>
    <cellStyle name="Anteckning 54 7 2_121231-130331" xfId="21065" xr:uid="{6A6C7313-714F-4051-A20E-675C58D5A907}"/>
    <cellStyle name="Anteckning 54 7 3" xfId="21066" xr:uid="{B922C9EE-FDE2-4C0D-84E6-D6C2E23AF962}"/>
    <cellStyle name="Anteckning 54 7 4" xfId="33339" xr:uid="{CF673E4C-61EF-4C2B-BD8D-90B304504B9B}"/>
    <cellStyle name="Anteckning 54 7_121231-130331" xfId="21067" xr:uid="{1B669F85-A297-42F1-AAD7-4E9281900FA5}"/>
    <cellStyle name="Anteckning 54 8" xfId="21068" xr:uid="{425087C7-C42E-4FB5-BEEF-93DD728163B4}"/>
    <cellStyle name="Anteckning 54 8 2" xfId="21069" xr:uid="{B0ED930F-378B-4179-88CE-669D26139BC8}"/>
    <cellStyle name="Anteckning 54 8_121231-130331" xfId="21070" xr:uid="{1B1E46A4-71E5-41C7-8374-3D7E5338CAB5}"/>
    <cellStyle name="Anteckning 54 9" xfId="21071" xr:uid="{A96FE1E3-EA49-4EFC-AC30-30B6CA611D37}"/>
    <cellStyle name="Anteckning 54_121231-130331" xfId="21072" xr:uid="{3B1D46C0-4E2B-4B7E-8612-DB0D56B4598B}"/>
    <cellStyle name="Anteckning 55" xfId="21073" xr:uid="{95FCDBF8-AD1B-4166-B900-210622E96C11}"/>
    <cellStyle name="Anteckning 55 10" xfId="35765" xr:uid="{4D50B7B4-C5A6-455C-B3ED-28F1D6FFE577}"/>
    <cellStyle name="Anteckning 55 2" xfId="21074" xr:uid="{CF4E8DBA-BAA9-440F-8462-567F768F5DA9}"/>
    <cellStyle name="Anteckning 55 2 2" xfId="21075" xr:uid="{2519AC4A-73C1-4169-B205-5F2A4B26B7BE}"/>
    <cellStyle name="Anteckning 55 2 2 2" xfId="21076" xr:uid="{2692434B-5188-4288-B5CF-24644F5B12CE}"/>
    <cellStyle name="Anteckning 55 2 2 3" xfId="33340" xr:uid="{C65A914D-7495-46F2-B4CA-3D767E633654}"/>
    <cellStyle name="Anteckning 55 2 2_121231-130331" xfId="21077" xr:uid="{DBF9D449-6670-4F68-A68F-F9C309471390}"/>
    <cellStyle name="Anteckning 55 2 3" xfId="21078" xr:uid="{D94BF7AA-E324-4B59-9B1D-6F4B538ECEA4}"/>
    <cellStyle name="Anteckning 55 2 3 2" xfId="21079" xr:uid="{47641266-DEB6-4EAF-BFA7-C71356D00038}"/>
    <cellStyle name="Anteckning 55 2 3_121231-130331" xfId="21080" xr:uid="{C16F7287-5548-4773-845A-E6C3E6931B83}"/>
    <cellStyle name="Anteckning 55 2 4" xfId="21081" xr:uid="{18571AB0-3099-40C4-B8CE-AFF831FF4705}"/>
    <cellStyle name="Anteckning 55 2 5" xfId="21082" xr:uid="{37CCB336-7925-45EA-A4ED-960918D2F086}"/>
    <cellStyle name="Anteckning 55 2 6" xfId="33341" xr:uid="{C23D5A71-989C-49FD-89CA-69CD3037F6E2}"/>
    <cellStyle name="Anteckning 55 2 7" xfId="35766" xr:uid="{183F8B3F-17B6-444B-B4C6-734F5161BB02}"/>
    <cellStyle name="Anteckning 55 2 8" xfId="38967" xr:uid="{AE970C74-1B7F-4E44-B19F-09ADDF0B2283}"/>
    <cellStyle name="Anteckning 55 2_121231-130331" xfId="21083" xr:uid="{DD009E68-24A1-4603-B515-DBD180679527}"/>
    <cellStyle name="Anteckning 55 3" xfId="21084" xr:uid="{94F27935-1969-418F-846C-2A4FE44121FC}"/>
    <cellStyle name="Anteckning 55 3 2" xfId="21085" xr:uid="{E48570A9-6E1E-47A9-93B8-834E3E0CD3EC}"/>
    <cellStyle name="Anteckning 55 3 2 2" xfId="21086" xr:uid="{D06B28F6-7334-4E3D-BA86-AB3B7E1581E6}"/>
    <cellStyle name="Anteckning 55 3 2 3" xfId="33342" xr:uid="{64CDB515-7DE7-4167-9F4A-B90A8AB1C684}"/>
    <cellStyle name="Anteckning 55 3 2_121231-130331" xfId="21087" xr:uid="{6E9E86E8-0CBE-43D1-B65F-5C76EEAB453C}"/>
    <cellStyle name="Anteckning 55 3 3" xfId="21088" xr:uid="{644AB250-1B26-4C19-A7F3-00D7D7F38983}"/>
    <cellStyle name="Anteckning 55 3 3 2" xfId="21089" xr:uid="{03093DDF-4996-47D0-9DB2-A88B48D394BA}"/>
    <cellStyle name="Anteckning 55 3 3_121231-130331" xfId="21090" xr:uid="{FB73AFC9-7FFA-42F4-BD37-9C73F560F83E}"/>
    <cellStyle name="Anteckning 55 3 4" xfId="21091" xr:uid="{DC0FACA9-583C-41E2-AD88-607B6F154715}"/>
    <cellStyle name="Anteckning 55 3 5" xfId="21092" xr:uid="{D936229D-4F9C-43CC-B30F-3D5B6EE79F18}"/>
    <cellStyle name="Anteckning 55 3 6" xfId="33343" xr:uid="{0C9B49F7-1F15-4825-A0B8-226E74009BB5}"/>
    <cellStyle name="Anteckning 55 3 7" xfId="35767" xr:uid="{FDD5BF1C-EC61-42D7-A619-2FB61281AE48}"/>
    <cellStyle name="Anteckning 55 3 8" xfId="38966" xr:uid="{B9044CD0-4ED5-41D2-880F-80FACFF1ADD8}"/>
    <cellStyle name="Anteckning 55 3_121231-130331" xfId="21093" xr:uid="{71E8DFF6-AAE1-44D7-91D4-8D679F6FD7DC}"/>
    <cellStyle name="Anteckning 55 4" xfId="21094" xr:uid="{E36FBBE5-3A39-4D47-8215-32CEBAEF7561}"/>
    <cellStyle name="Anteckning 55 4 2" xfId="21095" xr:uid="{CC493315-9AE9-45DC-9634-147320EAE643}"/>
    <cellStyle name="Anteckning 55 4 2 2" xfId="21096" xr:uid="{75F320B0-6776-4E98-BA63-EB5F5121577F}"/>
    <cellStyle name="Anteckning 55 4 2_121231-130331" xfId="21097" xr:uid="{B5E9032A-A6C0-4569-B48A-AAEF97839666}"/>
    <cellStyle name="Anteckning 55 4 3" xfId="21098" xr:uid="{E1F3FD17-E103-4758-B7A8-6E60118352EA}"/>
    <cellStyle name="Anteckning 55 4 4" xfId="33344" xr:uid="{EB72114B-D9F9-4660-AB7D-420FE9246F28}"/>
    <cellStyle name="Anteckning 55 4_121231-130331" xfId="21099" xr:uid="{F0CE6458-A5DA-4FA2-9938-CD1A1005FD95}"/>
    <cellStyle name="Anteckning 55 5" xfId="21100" xr:uid="{DB880A4F-15B5-4669-8171-6941FC310350}"/>
    <cellStyle name="Anteckning 55 5 2" xfId="21101" xr:uid="{3977A925-FF52-4D60-926B-14F2AD810C22}"/>
    <cellStyle name="Anteckning 55 5 3" xfId="21102" xr:uid="{21CD2E26-0AC0-4DA2-9A8F-B03580EAB841}"/>
    <cellStyle name="Anteckning 55 5_121231-130331" xfId="21103" xr:uid="{8366B2D3-4368-46F6-A073-F3DFAF0CDAFF}"/>
    <cellStyle name="Anteckning 55 6" xfId="21104" xr:uid="{39F7073D-7244-43FC-8F09-9FFF6EE088F4}"/>
    <cellStyle name="Anteckning 55 6 2" xfId="21105" xr:uid="{876A5404-518C-4AE2-8E85-F1D1FFC8A7BD}"/>
    <cellStyle name="Anteckning 55 6 3" xfId="21106" xr:uid="{AB5B0E31-49A9-47E9-9DFD-EC6A77D5A29B}"/>
    <cellStyle name="Anteckning 55 6_AAL 2014-06" xfId="45428" xr:uid="{1A7EE3B4-7729-4A91-8FA8-CE4BF9712C11}"/>
    <cellStyle name="Anteckning 55 7" xfId="21107" xr:uid="{A5BB5811-A2A5-4262-8BAD-993F89FAE574}"/>
    <cellStyle name="Anteckning 55 7 2" xfId="21108" xr:uid="{7C7D5B18-1385-4EC3-8D26-787A66A8B98E}"/>
    <cellStyle name="Anteckning 55 7 3" xfId="21109" xr:uid="{E2B406F8-1BAD-40EB-A474-C12D02BEB44A}"/>
    <cellStyle name="Anteckning 55 7_AAL 2014-06" xfId="45429" xr:uid="{23AB2493-BFFD-4B16-8910-24CA6EB917CB}"/>
    <cellStyle name="Anteckning 55 8" xfId="21110" xr:uid="{F7C89E0A-A445-419C-8AAC-C5896C0A193C}"/>
    <cellStyle name="Anteckning 55 9" xfId="21111" xr:uid="{903D48A4-E7DB-46E6-B936-38C980B90F67}"/>
    <cellStyle name="Anteckning 55_121231-130331" xfId="21112" xr:uid="{E831001E-3C5F-49D6-830F-5D4AC90F0321}"/>
    <cellStyle name="Anteckning 56" xfId="21113" xr:uid="{734C0D4F-6378-4BA6-95AB-6FDBA44AD6F1}"/>
    <cellStyle name="Anteckning 56 10" xfId="35768" xr:uid="{6BFA9E07-70D6-4193-AECB-6E0CB33F2A1E}"/>
    <cellStyle name="Anteckning 56 2" xfId="21114" xr:uid="{73F5D95B-238C-44BC-8DF2-35D50D2D256A}"/>
    <cellStyle name="Anteckning 56 2 2" xfId="21115" xr:uid="{B9A1C287-35EC-4259-BC81-CA5005BED1EE}"/>
    <cellStyle name="Anteckning 56 2 2 2" xfId="21116" xr:uid="{E012A67E-2234-4618-B71A-143AE9E7297E}"/>
    <cellStyle name="Anteckning 56 2 2 3" xfId="33345" xr:uid="{4410403F-FD83-4E6B-9709-569B8EDD908F}"/>
    <cellStyle name="Anteckning 56 2 2_121231-130331" xfId="21117" xr:uid="{19DB1C0B-2C1C-41D6-8D76-64C72B5FD8F5}"/>
    <cellStyle name="Anteckning 56 2 3" xfId="21118" xr:uid="{14DC6F55-60E8-4FD2-A489-6EB1031B32E5}"/>
    <cellStyle name="Anteckning 56 2 3 2" xfId="21119" xr:uid="{BAAD3494-BD1F-4171-9D5B-987FA24FA36C}"/>
    <cellStyle name="Anteckning 56 2 3_121231-130331" xfId="21120" xr:uid="{4EFF40A7-9951-4A81-A6F4-16E013B12907}"/>
    <cellStyle name="Anteckning 56 2 4" xfId="21121" xr:uid="{134EDCD9-00A1-4473-8A86-A3267298440B}"/>
    <cellStyle name="Anteckning 56 2 5" xfId="21122" xr:uid="{AF20D2E5-C797-4BE4-902D-4994E3DDE288}"/>
    <cellStyle name="Anteckning 56 2 6" xfId="33346" xr:uid="{B95B28DC-59EC-4D67-A37B-6C902FFB9B25}"/>
    <cellStyle name="Anteckning 56 2 7" xfId="35769" xr:uid="{D582F276-C899-4EAC-8B24-D1F6027951D1}"/>
    <cellStyle name="Anteckning 56 2 8" xfId="38965" xr:uid="{7E83088E-BED4-485C-90C5-8E73A9571EA7}"/>
    <cellStyle name="Anteckning 56 2_121231-130331" xfId="21123" xr:uid="{A4E7F714-527B-428B-BE98-0AD486C12563}"/>
    <cellStyle name="Anteckning 56 3" xfId="21124" xr:uid="{F740396B-17A5-4A31-A6C1-7DAA19A859AC}"/>
    <cellStyle name="Anteckning 56 3 2" xfId="21125" xr:uid="{CBBCACCE-B9A3-4F26-B640-B560974EDF06}"/>
    <cellStyle name="Anteckning 56 3 2 2" xfId="21126" xr:uid="{75327FDD-3F80-44BA-BDEB-B6516A823CBE}"/>
    <cellStyle name="Anteckning 56 3 2 3" xfId="33347" xr:uid="{088A260C-6AFE-472C-AD7B-EEF934AD87EE}"/>
    <cellStyle name="Anteckning 56 3 2_121231-130331" xfId="21127" xr:uid="{B211C29E-1863-44D7-93F2-7195F20CD701}"/>
    <cellStyle name="Anteckning 56 3 3" xfId="21128" xr:uid="{6F0C3C82-329F-454F-BC1E-C752B77C6F29}"/>
    <cellStyle name="Anteckning 56 3 3 2" xfId="21129" xr:uid="{62E1C5B8-5D0D-4256-8C60-1FE5B79F82D7}"/>
    <cellStyle name="Anteckning 56 3 3_121231-130331" xfId="21130" xr:uid="{4C87087D-84B8-42C6-9A5F-F18A4E5E8241}"/>
    <cellStyle name="Anteckning 56 3 4" xfId="21131" xr:uid="{BA7891A0-D867-4AA1-9843-E1FFCF4870AC}"/>
    <cellStyle name="Anteckning 56 3 5" xfId="21132" xr:uid="{F82C17FB-5A30-449F-B156-8CBEF1232136}"/>
    <cellStyle name="Anteckning 56 3 6" xfId="33348" xr:uid="{2A2295A8-8BEF-4AB4-A277-2ECE7EEB71EE}"/>
    <cellStyle name="Anteckning 56 3 7" xfId="35770" xr:uid="{FF188E5B-C032-444B-8993-0279F08FB651}"/>
    <cellStyle name="Anteckning 56 3 8" xfId="38964" xr:uid="{71C8D662-01EF-4D57-8C7A-6986B28C8FBA}"/>
    <cellStyle name="Anteckning 56 3_121231-130331" xfId="21133" xr:uid="{AC3D1688-4E95-48A5-AE00-117B8C30246F}"/>
    <cellStyle name="Anteckning 56 4" xfId="21134" xr:uid="{CE66EE9E-0B84-405C-8C36-16E48DE2D324}"/>
    <cellStyle name="Anteckning 56 4 2" xfId="21135" xr:uid="{CFE9598D-6121-4D6B-A7B0-E29CCE484155}"/>
    <cellStyle name="Anteckning 56 4 2 2" xfId="21136" xr:uid="{8167F7DF-4C4E-40B9-86F9-C671FF193393}"/>
    <cellStyle name="Anteckning 56 4 2_121231-130331" xfId="21137" xr:uid="{0D4499A8-E28C-488E-A8B7-302907F98ED4}"/>
    <cellStyle name="Anteckning 56 4 3" xfId="21138" xr:uid="{8CF7F78C-AA61-4ACA-BB98-B3728CE049A3}"/>
    <cellStyle name="Anteckning 56 4 4" xfId="33349" xr:uid="{7110C516-F35D-4305-AA82-E470FEC50F43}"/>
    <cellStyle name="Anteckning 56 4_121231-130331" xfId="21139" xr:uid="{B5341CBA-B3D4-4111-852B-B58BB8CE3820}"/>
    <cellStyle name="Anteckning 56 5" xfId="21140" xr:uid="{BC5C27F7-9707-4EC8-B18D-6E5D34B05D5A}"/>
    <cellStyle name="Anteckning 56 5 2" xfId="21141" xr:uid="{8C27B83A-EBF7-41AA-97CB-9BB129EFEADF}"/>
    <cellStyle name="Anteckning 56 5 3" xfId="21142" xr:uid="{0BD73198-CE36-4FC8-8166-19C8EC0BAEB5}"/>
    <cellStyle name="Anteckning 56 5_121231-130331" xfId="21143" xr:uid="{7D82E0C6-D537-4EE6-B1B9-074DCCE5F7BB}"/>
    <cellStyle name="Anteckning 56 6" xfId="21144" xr:uid="{EC492CA6-7A01-40FC-9E7B-C0A03DED3F17}"/>
    <cellStyle name="Anteckning 56 6 2" xfId="21145" xr:uid="{A260408A-D9C7-4E1A-A2D7-44B0F7B51A20}"/>
    <cellStyle name="Anteckning 56 6 3" xfId="21146" xr:uid="{FAD8F130-D652-4F57-9D17-043C56BD3620}"/>
    <cellStyle name="Anteckning 56 6_AAL 2014-06" xfId="45430" xr:uid="{451C7166-24F5-4298-83EB-EA5AE4C54954}"/>
    <cellStyle name="Anteckning 56 7" xfId="21147" xr:uid="{14CF81E1-EF4D-4846-BEF0-6A74B9EC1D4E}"/>
    <cellStyle name="Anteckning 56 7 2" xfId="21148" xr:uid="{552C1284-B5A2-4231-BDDB-E942279CE659}"/>
    <cellStyle name="Anteckning 56 7 3" xfId="21149" xr:uid="{E7EB0CD1-55A8-4AC2-B9A7-4762F0F2D5D1}"/>
    <cellStyle name="Anteckning 56 7_AAL 2014-06" xfId="45431" xr:uid="{7C56FB33-8E23-4F85-8755-34BB0EB5BDB6}"/>
    <cellStyle name="Anteckning 56 8" xfId="21150" xr:uid="{F389EF0E-AFB2-41D9-8062-2049C71890B2}"/>
    <cellStyle name="Anteckning 56 9" xfId="21151" xr:uid="{452AD8C4-CC8F-4CB1-8FBD-03D1714385A0}"/>
    <cellStyle name="Anteckning 56_121231-130331" xfId="21152" xr:uid="{0D189B85-8F31-4723-A47C-94AEEB3E6640}"/>
    <cellStyle name="Anteckning 57" xfId="21153" xr:uid="{EDB72451-CF4B-45C3-9BBF-79D7876E99C5}"/>
    <cellStyle name="Anteckning 57 10" xfId="35771" xr:uid="{32670D3C-6EF7-42D2-810B-F1141A96498D}"/>
    <cellStyle name="Anteckning 57 2" xfId="21154" xr:uid="{6F45032D-43C8-4874-9865-83A44B081B12}"/>
    <cellStyle name="Anteckning 57 2 2" xfId="21155" xr:uid="{54CC42C8-318B-4688-9599-0B34E937FAD8}"/>
    <cellStyle name="Anteckning 57 2 2 2" xfId="21156" xr:uid="{FB97A07F-33F3-4D27-B5BE-296D249556E3}"/>
    <cellStyle name="Anteckning 57 2 2 3" xfId="33350" xr:uid="{743CBBA0-A0D4-46B9-B13B-426015CD4039}"/>
    <cellStyle name="Anteckning 57 2 2_121231-130331" xfId="21157" xr:uid="{C88FDA98-15C7-486A-8EDA-F9F6EDC564FD}"/>
    <cellStyle name="Anteckning 57 2 3" xfId="21158" xr:uid="{EDFD43C1-0737-47E6-A285-3B2F32393E2F}"/>
    <cellStyle name="Anteckning 57 2 3 2" xfId="21159" xr:uid="{2C57BA45-526F-4A44-BC0F-81CB9CA46D3B}"/>
    <cellStyle name="Anteckning 57 2 3_121231-130331" xfId="21160" xr:uid="{A8F21AFA-EB3C-48C8-A381-EE6CACB088FE}"/>
    <cellStyle name="Anteckning 57 2 4" xfId="21161" xr:uid="{8AB0FF72-4C1F-42A8-A25F-79BF3845296A}"/>
    <cellStyle name="Anteckning 57 2 5" xfId="21162" xr:uid="{F85A34C7-6448-4179-AC40-9506343A3119}"/>
    <cellStyle name="Anteckning 57 2 6" xfId="33351" xr:uid="{FEB68822-BF08-4E88-AE34-22912313D07C}"/>
    <cellStyle name="Anteckning 57 2 7" xfId="35772" xr:uid="{AED7C85D-B207-418C-A305-AC212BA8BA6A}"/>
    <cellStyle name="Anteckning 57 2 8" xfId="38963" xr:uid="{DA01499E-67F9-496A-8758-664ADB438358}"/>
    <cellStyle name="Anteckning 57 2_121231-130331" xfId="21163" xr:uid="{1C097B41-7943-488A-ADC6-A9FBC6E0C858}"/>
    <cellStyle name="Anteckning 57 3" xfId="21164" xr:uid="{B66988DC-200E-4A89-9FC9-28865B5A8909}"/>
    <cellStyle name="Anteckning 57 3 2" xfId="21165" xr:uid="{3D41B5E7-7095-42BD-B2E6-73B5DAA6A4A7}"/>
    <cellStyle name="Anteckning 57 3 2 2" xfId="21166" xr:uid="{39C1EE5F-4B9B-4CB7-A5C2-8314C84CBB41}"/>
    <cellStyle name="Anteckning 57 3 2 3" xfId="33352" xr:uid="{874AA021-BC64-405C-9E4A-B66E4C7F48E5}"/>
    <cellStyle name="Anteckning 57 3 2_121231-130331" xfId="21167" xr:uid="{2C0D0AAE-46EE-49D2-AEAC-62A24475790D}"/>
    <cellStyle name="Anteckning 57 3 3" xfId="21168" xr:uid="{19D7ED92-CC4F-4638-893A-1721D031556D}"/>
    <cellStyle name="Anteckning 57 3 3 2" xfId="21169" xr:uid="{45049832-C2F8-473C-8B1E-2AD79C8EA151}"/>
    <cellStyle name="Anteckning 57 3 3_121231-130331" xfId="21170" xr:uid="{7516CB81-5F9D-4C47-9238-A6F2A4C79060}"/>
    <cellStyle name="Anteckning 57 3 4" xfId="21171" xr:uid="{69A6E9A3-A9C4-4650-B19C-D71A3B3C3F7D}"/>
    <cellStyle name="Anteckning 57 3 5" xfId="21172" xr:uid="{56B4C71D-8A31-431E-A160-01DF8F98B762}"/>
    <cellStyle name="Anteckning 57 3 6" xfId="33353" xr:uid="{F957D9BE-F96D-4241-8AA7-953AB61DDDBD}"/>
    <cellStyle name="Anteckning 57 3 7" xfId="35773" xr:uid="{4BF64B43-9DD6-4662-82C9-1B0881F55401}"/>
    <cellStyle name="Anteckning 57 3 8" xfId="38962" xr:uid="{CC247D6E-B39C-4DF5-A2C6-EDC8C56CB6FD}"/>
    <cellStyle name="Anteckning 57 3_121231-130331" xfId="21173" xr:uid="{3B3D64C8-FDE9-4279-9D8A-902C9073A1E0}"/>
    <cellStyle name="Anteckning 57 4" xfId="21174" xr:uid="{05F37613-6402-4871-9A06-0318E2D50338}"/>
    <cellStyle name="Anteckning 57 4 2" xfId="21175" xr:uid="{7E30A011-8FF1-42B9-9424-F4BA228B18E3}"/>
    <cellStyle name="Anteckning 57 4 2 2" xfId="21176" xr:uid="{601129A0-0974-4787-95F5-CD06A2BEB14E}"/>
    <cellStyle name="Anteckning 57 4 2_121231-130331" xfId="21177" xr:uid="{32E85721-152C-403A-96A9-412586CC45FB}"/>
    <cellStyle name="Anteckning 57 4 3" xfId="21178" xr:uid="{6865F49B-7814-448E-BFBC-E156A5157637}"/>
    <cellStyle name="Anteckning 57 4 4" xfId="33354" xr:uid="{F6035188-3FA3-4AB8-8DC2-4FA138F6A684}"/>
    <cellStyle name="Anteckning 57 4_121231-130331" xfId="21179" xr:uid="{61FA1590-C54C-457D-A514-FD0987E6354F}"/>
    <cellStyle name="Anteckning 57 5" xfId="21180" xr:uid="{56986DCD-0145-40ED-9EF6-524F0D29FA1B}"/>
    <cellStyle name="Anteckning 57 5 2" xfId="21181" xr:uid="{4F776BB8-F16A-49AE-A4EB-8DF971BAD8D7}"/>
    <cellStyle name="Anteckning 57 5 3" xfId="21182" xr:uid="{41F7437A-CA5D-42D0-952E-96D79F4A203C}"/>
    <cellStyle name="Anteckning 57 5_121231-130331" xfId="21183" xr:uid="{DF448053-E473-42B5-B553-D3291EE003C0}"/>
    <cellStyle name="Anteckning 57 6" xfId="21184" xr:uid="{93DAC8F2-CC6C-4528-952B-E6B86791FE44}"/>
    <cellStyle name="Anteckning 57 6 2" xfId="21185" xr:uid="{9F0D1569-15F2-450A-8D06-E3156E9715EA}"/>
    <cellStyle name="Anteckning 57 6 3" xfId="21186" xr:uid="{68A8B1A0-2CF2-4C02-9347-76D50F3AEA40}"/>
    <cellStyle name="Anteckning 57 6_AAL 2014-06" xfId="45432" xr:uid="{BB6D871E-AFB8-4AE2-8DDA-B1D455B146E1}"/>
    <cellStyle name="Anteckning 57 7" xfId="21187" xr:uid="{FF2151E1-9F28-4E96-BB59-4C82DEE4CFA0}"/>
    <cellStyle name="Anteckning 57 7 2" xfId="21188" xr:uid="{64C184AA-4E3A-4A9B-A1C2-DE0C277F03EB}"/>
    <cellStyle name="Anteckning 57 7 3" xfId="21189" xr:uid="{ACAACBFF-007C-4438-99C4-A7DB882C83A1}"/>
    <cellStyle name="Anteckning 57 7_AAL 2014-06" xfId="45433" xr:uid="{9640CEAA-2A93-4CA9-831C-3976C4FF8552}"/>
    <cellStyle name="Anteckning 57 8" xfId="21190" xr:uid="{7DDA1A7B-FB02-4ABD-A39B-8541D22BEBE5}"/>
    <cellStyle name="Anteckning 57 9" xfId="21191" xr:uid="{031E7DCA-E1B7-4D6D-A176-166F12AC2A36}"/>
    <cellStyle name="Anteckning 57_121231-130331" xfId="21192" xr:uid="{D7F323D2-FEE8-458D-9249-6930EF5E6E89}"/>
    <cellStyle name="Anteckning 58" xfId="21193" xr:uid="{53B10424-CC76-4B39-AAC4-FC5C2D23C70F}"/>
    <cellStyle name="Anteckning 58 10" xfId="35774" xr:uid="{76DFA11D-979E-4ADD-A664-DD1C8A9F2910}"/>
    <cellStyle name="Anteckning 58 2" xfId="21194" xr:uid="{C15E9770-2366-4CD7-8AA6-9315F2FFE7A9}"/>
    <cellStyle name="Anteckning 58 2 2" xfId="21195" xr:uid="{10B793C9-52B9-4DB5-9681-36210069FE8A}"/>
    <cellStyle name="Anteckning 58 2 2 2" xfId="21196" xr:uid="{934353C2-089D-493A-BF4E-F42CB2EB8F0B}"/>
    <cellStyle name="Anteckning 58 2 2 3" xfId="33355" xr:uid="{4CABAD2C-0025-49BF-974D-91ADA502488D}"/>
    <cellStyle name="Anteckning 58 2 2_121231-130331" xfId="21197" xr:uid="{C047BE0E-538D-40B7-AF07-D1D028EEA79F}"/>
    <cellStyle name="Anteckning 58 2 3" xfId="21198" xr:uid="{C18292C7-C77D-43E6-8DB2-98A4BA2C92DA}"/>
    <cellStyle name="Anteckning 58 2 3 2" xfId="21199" xr:uid="{AA061868-E7A7-46EF-B62B-EBF933C3B36F}"/>
    <cellStyle name="Anteckning 58 2 3_121231-130331" xfId="21200" xr:uid="{B0D43B2F-3DE4-4C9C-A1E4-1F3C3E5874A4}"/>
    <cellStyle name="Anteckning 58 2 4" xfId="21201" xr:uid="{11B44BF4-92DB-40F5-BA8D-32FCBB7D20A6}"/>
    <cellStyle name="Anteckning 58 2 5" xfId="21202" xr:uid="{246BD66E-36B1-442C-A74A-C7D7B8582DC0}"/>
    <cellStyle name="Anteckning 58 2 6" xfId="33356" xr:uid="{46805161-B9C3-4E93-82FB-612B7F42E668}"/>
    <cellStyle name="Anteckning 58 2 7" xfId="35775" xr:uid="{52B19152-E23F-498E-A653-6C9A958E27CF}"/>
    <cellStyle name="Anteckning 58 2 8" xfId="38961" xr:uid="{A9699DB2-A368-41E6-AEE7-04494B1BD249}"/>
    <cellStyle name="Anteckning 58 2_121231-130331" xfId="21203" xr:uid="{F7FC35CC-D6D9-41B4-9A70-584237F158A3}"/>
    <cellStyle name="Anteckning 58 3" xfId="21204" xr:uid="{C86ABFB6-2AF9-43AE-9C5A-ABC524E70352}"/>
    <cellStyle name="Anteckning 58 3 2" xfId="21205" xr:uid="{B9807F59-1F33-43D8-8680-14F48C3E3AC1}"/>
    <cellStyle name="Anteckning 58 3 2 2" xfId="21206" xr:uid="{7F26736A-C026-461A-8781-01BD28127F28}"/>
    <cellStyle name="Anteckning 58 3 2 3" xfId="33357" xr:uid="{D770E9F8-6C53-4392-876B-2E8FA88816EB}"/>
    <cellStyle name="Anteckning 58 3 2_121231-130331" xfId="21207" xr:uid="{0AE6FB26-0267-4EDB-B7A2-91236FF753E2}"/>
    <cellStyle name="Anteckning 58 3 3" xfId="21208" xr:uid="{C2EB813B-0A1F-4B2E-A615-FF160C5E22E6}"/>
    <cellStyle name="Anteckning 58 3 3 2" xfId="21209" xr:uid="{7EC67B8A-C807-4322-8533-39B5A45E344B}"/>
    <cellStyle name="Anteckning 58 3 3_121231-130331" xfId="21210" xr:uid="{554F5744-7310-410F-B49A-30360B137C75}"/>
    <cellStyle name="Anteckning 58 3 4" xfId="21211" xr:uid="{470368B2-4383-4F71-B2AF-66EE1A66EAFF}"/>
    <cellStyle name="Anteckning 58 3 5" xfId="21212" xr:uid="{CCCD6950-FBBC-4A11-B0E8-32A9A3B8A9CB}"/>
    <cellStyle name="Anteckning 58 3 6" xfId="33358" xr:uid="{7BA642DC-E090-4242-AE27-6CF3DBF57182}"/>
    <cellStyle name="Anteckning 58 3 7" xfId="35776" xr:uid="{72D91CE7-11EB-4775-BAC2-A315A0687A83}"/>
    <cellStyle name="Anteckning 58 3 8" xfId="38960" xr:uid="{006D4CC6-2C7F-4496-83F3-C41F3D3558B5}"/>
    <cellStyle name="Anteckning 58 3_121231-130331" xfId="21213" xr:uid="{D210D814-B946-4E61-9D7D-BAD48EA42710}"/>
    <cellStyle name="Anteckning 58 4" xfId="21214" xr:uid="{C7A3F574-A7D9-41B1-A1EC-9CD3E446D7BE}"/>
    <cellStyle name="Anteckning 58 4 2" xfId="21215" xr:uid="{8FDD3A24-9367-49E5-847B-495FDADAA8D6}"/>
    <cellStyle name="Anteckning 58 4 2 2" xfId="21216" xr:uid="{F8D1C1DA-5C00-4907-A56A-F8E6A2F30844}"/>
    <cellStyle name="Anteckning 58 4 2_121231-130331" xfId="21217" xr:uid="{868696A2-C438-4B78-AA15-B6B8578338D3}"/>
    <cellStyle name="Anteckning 58 4 3" xfId="21218" xr:uid="{AA0C4C61-AAF9-4D89-9311-B262F61B4C3A}"/>
    <cellStyle name="Anteckning 58 4 4" xfId="33359" xr:uid="{A48343C3-5223-4CCD-A2F7-F2892B0A5D79}"/>
    <cellStyle name="Anteckning 58 4_121231-130331" xfId="21219" xr:uid="{D76BE457-1B4B-4E60-9138-6770DADA34BF}"/>
    <cellStyle name="Anteckning 58 5" xfId="21220" xr:uid="{1EE9FDC5-9361-4BDD-9296-2434C6E3BF24}"/>
    <cellStyle name="Anteckning 58 5 2" xfId="21221" xr:uid="{79EB18D7-C918-41EF-B58C-BD9CAAE869C0}"/>
    <cellStyle name="Anteckning 58 5 3" xfId="21222" xr:uid="{21084B0D-D01B-499E-B371-31D986A73F06}"/>
    <cellStyle name="Anteckning 58 5_121231-130331" xfId="21223" xr:uid="{AD81C224-5735-4D73-BA46-C9000C3E8D03}"/>
    <cellStyle name="Anteckning 58 6" xfId="21224" xr:uid="{74095019-96B0-4616-9988-84D269EED8D0}"/>
    <cellStyle name="Anteckning 58 6 2" xfId="21225" xr:uid="{73BBC2A8-BDCF-4530-A5FE-BC0D2FB4413D}"/>
    <cellStyle name="Anteckning 58 6 3" xfId="21226" xr:uid="{98D4367E-9D59-44B9-B404-FE04D63C700D}"/>
    <cellStyle name="Anteckning 58 6_AAL 2014-06" xfId="45434" xr:uid="{E2226606-04DE-463F-B606-07D9759960E8}"/>
    <cellStyle name="Anteckning 58 7" xfId="21227" xr:uid="{7DCF47BE-0E41-478B-8CCF-3D65F4054B8E}"/>
    <cellStyle name="Anteckning 58 7 2" xfId="21228" xr:uid="{6BFA6C96-5B7B-451F-B3EA-4C23B8281B28}"/>
    <cellStyle name="Anteckning 58 7 3" xfId="21229" xr:uid="{9733E1EF-25A8-4FE1-97AC-66FD1C424FFC}"/>
    <cellStyle name="Anteckning 58 7_AAL 2014-06" xfId="45435" xr:uid="{5F3BB67E-6325-452E-943D-775B20B36D7D}"/>
    <cellStyle name="Anteckning 58 8" xfId="21230" xr:uid="{138EDBAF-7CEE-4DA8-BE16-6E353BA2A3F0}"/>
    <cellStyle name="Anteckning 58 9" xfId="21231" xr:uid="{F4CE5F80-D58A-4B5E-B149-4B79B26FEA32}"/>
    <cellStyle name="Anteckning 58_121231-130331" xfId="21232" xr:uid="{19EDDFC5-3388-4FE7-B71E-69DC9D627754}"/>
    <cellStyle name="Anteckning 59" xfId="21233" xr:uid="{D4A8696F-2B51-41F8-8CB0-3884F506061A}"/>
    <cellStyle name="Anteckning 59 10" xfId="35777" xr:uid="{6FE4B7AA-E9A1-4442-B233-4E6F94768E23}"/>
    <cellStyle name="Anteckning 59 2" xfId="21234" xr:uid="{F9AA8453-491D-441D-A16E-583FAE9E66B9}"/>
    <cellStyle name="Anteckning 59 2 2" xfId="21235" xr:uid="{6A206A7E-8F03-4052-8ACC-E1C4DF642482}"/>
    <cellStyle name="Anteckning 59 2 2 2" xfId="21236" xr:uid="{06BEA165-6EB2-41F2-A1BC-98EAF86F8B3D}"/>
    <cellStyle name="Anteckning 59 2 2 3" xfId="33360" xr:uid="{5055D96E-B1FC-4F1B-9717-0134F6D23BA1}"/>
    <cellStyle name="Anteckning 59 2 2_121231-130331" xfId="21237" xr:uid="{39E5EB1B-3628-4A6F-9AA0-C507CCFCD13D}"/>
    <cellStyle name="Anteckning 59 2 3" xfId="21238" xr:uid="{AE3938C7-A7B7-4BD6-A85A-A52B30EC5721}"/>
    <cellStyle name="Anteckning 59 2 3 2" xfId="21239" xr:uid="{0FF1ACEE-06CC-4350-BA62-EA76129380BE}"/>
    <cellStyle name="Anteckning 59 2 3_121231-130331" xfId="21240" xr:uid="{0B516612-3989-412D-AD0E-1BB0A0A96D22}"/>
    <cellStyle name="Anteckning 59 2 4" xfId="21241" xr:uid="{DF43E402-0BF7-4625-AE9E-F4F5CD4AD0F9}"/>
    <cellStyle name="Anteckning 59 2 5" xfId="21242" xr:uid="{CF5471A4-E3B8-42B7-91C3-EE4C54B20156}"/>
    <cellStyle name="Anteckning 59 2 6" xfId="33361" xr:uid="{C7F0EDB7-4458-4BFB-A0ED-C01FF9F45AB9}"/>
    <cellStyle name="Anteckning 59 2 7" xfId="35778" xr:uid="{805CC1CE-A794-48CE-8EF9-61B9177BB53C}"/>
    <cellStyle name="Anteckning 59 2 8" xfId="38959" xr:uid="{458EC1A7-30FB-4158-AE05-AF9E5399D3DD}"/>
    <cellStyle name="Anteckning 59 2_121231-130331" xfId="21243" xr:uid="{EB4BD797-99C3-4FE5-8653-2F4259C4163D}"/>
    <cellStyle name="Anteckning 59 3" xfId="21244" xr:uid="{166DF980-DB92-4EDD-A5F7-1C3B844804FA}"/>
    <cellStyle name="Anteckning 59 3 2" xfId="21245" xr:uid="{2EAEA8B0-2176-4430-92BF-16961CC1A762}"/>
    <cellStyle name="Anteckning 59 3 2 2" xfId="21246" xr:uid="{AB03BAA0-A5DD-4EB7-B092-763154627288}"/>
    <cellStyle name="Anteckning 59 3 2 3" xfId="33362" xr:uid="{6E340ACA-CDB9-40B8-89E4-B4048C5867CC}"/>
    <cellStyle name="Anteckning 59 3 2_121231-130331" xfId="21247" xr:uid="{2103BD6D-5969-4A0D-B10A-7088E5E2FF9C}"/>
    <cellStyle name="Anteckning 59 3 3" xfId="21248" xr:uid="{A15F2F79-97E4-41E5-8E21-27C39CAA0B25}"/>
    <cellStyle name="Anteckning 59 3 3 2" xfId="21249" xr:uid="{896DFE5F-C9BC-46F4-AF61-F7C41DD9B267}"/>
    <cellStyle name="Anteckning 59 3 3_121231-130331" xfId="21250" xr:uid="{45A3693E-91CF-4549-8BAA-4B525A8CB086}"/>
    <cellStyle name="Anteckning 59 3 4" xfId="21251" xr:uid="{51819F12-35B8-48AC-8879-0F56E2DC8F61}"/>
    <cellStyle name="Anteckning 59 3 5" xfId="21252" xr:uid="{A257C630-A61C-4430-B5D2-DFB1007DAF55}"/>
    <cellStyle name="Anteckning 59 3 6" xfId="33363" xr:uid="{AF3D23C7-E2D1-4C90-BD48-81AAEFBCDBB3}"/>
    <cellStyle name="Anteckning 59 3 7" xfId="35779" xr:uid="{CA6A52DE-E85A-4B5F-AA16-450B1464DA2B}"/>
    <cellStyle name="Anteckning 59 3 8" xfId="38958" xr:uid="{E8FB5134-19BC-49E5-9071-01373E93E63E}"/>
    <cellStyle name="Anteckning 59 3_121231-130331" xfId="21253" xr:uid="{B5218467-66D7-4665-A93E-50AB5D04ACF4}"/>
    <cellStyle name="Anteckning 59 4" xfId="21254" xr:uid="{14715086-E521-4CB5-AF80-548F1F50BA47}"/>
    <cellStyle name="Anteckning 59 4 2" xfId="21255" xr:uid="{F1B02110-577B-47ED-A058-5139D381CC73}"/>
    <cellStyle name="Anteckning 59 4 2 2" xfId="21256" xr:uid="{5F5587CD-7FF9-44B9-809F-1FA2F504821B}"/>
    <cellStyle name="Anteckning 59 4 2_121231-130331" xfId="21257" xr:uid="{3B3307F9-2F21-42CE-B7EE-7AC3BF2AE9F8}"/>
    <cellStyle name="Anteckning 59 4 3" xfId="21258" xr:uid="{B0BC49AF-DBF0-4CAD-B762-F46F66477881}"/>
    <cellStyle name="Anteckning 59 4 4" xfId="33364" xr:uid="{E4E7A997-7970-4E56-8930-2BA51138F8DD}"/>
    <cellStyle name="Anteckning 59 4_121231-130331" xfId="21259" xr:uid="{D26A2DAC-1D54-4698-8840-A6F30F33A018}"/>
    <cellStyle name="Anteckning 59 5" xfId="21260" xr:uid="{B7DD1283-33AA-42B3-BAC4-FA895EBA2B98}"/>
    <cellStyle name="Anteckning 59 5 2" xfId="21261" xr:uid="{2D890015-2CE9-4255-B114-ACE20D45FDB5}"/>
    <cellStyle name="Anteckning 59 5 3" xfId="21262" xr:uid="{37C21CFA-1F5B-4DEE-B948-2680EE775047}"/>
    <cellStyle name="Anteckning 59 5_121231-130331" xfId="21263" xr:uid="{FD8A159A-1A6C-4E72-9E15-65A64E0C6D68}"/>
    <cellStyle name="Anteckning 59 6" xfId="21264" xr:uid="{7E77C47E-F6BA-4D38-8960-22F3DF3754E5}"/>
    <cellStyle name="Anteckning 59 6 2" xfId="21265" xr:uid="{CB03B51D-468F-4C5D-8B4B-09035B4C66F9}"/>
    <cellStyle name="Anteckning 59 6 3" xfId="21266" xr:uid="{9BB9FD16-7CD6-4DD5-95EF-2F2503DABE14}"/>
    <cellStyle name="Anteckning 59 6_AAL 2014-06" xfId="45436" xr:uid="{2D0621F0-6DA5-4C72-969B-D136FD4E86C9}"/>
    <cellStyle name="Anteckning 59 7" xfId="21267" xr:uid="{08E208A1-3F12-4630-BF3F-3AE322B6E30E}"/>
    <cellStyle name="Anteckning 59 7 2" xfId="21268" xr:uid="{739BAC4B-C7EC-4246-8383-BEA4D832CD05}"/>
    <cellStyle name="Anteckning 59 7 3" xfId="21269" xr:uid="{7619B1DA-3767-4CC3-AD44-277A36085E70}"/>
    <cellStyle name="Anteckning 59 7_AAL 2014-06" xfId="45437" xr:uid="{0D98A011-C5AB-44C9-B084-D8A2EC7DCB0B}"/>
    <cellStyle name="Anteckning 59 8" xfId="21270" xr:uid="{C03C3575-5385-41C8-8F00-DA47C8AB7C5D}"/>
    <cellStyle name="Anteckning 59 9" xfId="21271" xr:uid="{BE31F030-E262-422B-9298-03C45629AE59}"/>
    <cellStyle name="Anteckning 59_121231-130331" xfId="21272" xr:uid="{7F08D335-454A-4652-A5E7-4519FEBCE571}"/>
    <cellStyle name="Anteckning 6" xfId="147" xr:uid="{53A2B8EB-427F-4045-9839-97A9F3514239}"/>
    <cellStyle name="Anteckning 6 10" xfId="21273" xr:uid="{2DF23BC9-EB39-4223-837A-0740CC43C586}"/>
    <cellStyle name="Anteckning 6 10 2" xfId="21274" xr:uid="{16081A65-22D2-47AE-A7F3-4D35E7CCF317}"/>
    <cellStyle name="Anteckning 6 10_121231-130331" xfId="21275" xr:uid="{3FB19C8C-18AC-4282-AFFD-4A1C0CD5A007}"/>
    <cellStyle name="Anteckning 6 11" xfId="21276" xr:uid="{1FADCEEC-377C-43D9-8E53-E9624777AC2F}"/>
    <cellStyle name="Anteckning 6 12" xfId="21277" xr:uid="{BC5EDCCF-9AF7-40F5-AC5A-43DF75B832AD}"/>
    <cellStyle name="Anteckning 6 13" xfId="21278" xr:uid="{51EDF903-7AD3-4967-A99F-D2524FECF8A7}"/>
    <cellStyle name="Anteckning 6 14" xfId="33365" xr:uid="{067379C7-12AB-4DC5-9937-87386E7B3B2B}"/>
    <cellStyle name="Anteckning 6 15" xfId="35780" xr:uid="{9EF80914-60D0-4626-BA55-61AAF6224D68}"/>
    <cellStyle name="Anteckning 6 16" xfId="38957" xr:uid="{452DE3D5-CD0F-4F0B-B71C-198C97195523}"/>
    <cellStyle name="Anteckning 6 17" xfId="44715" xr:uid="{ECC46B1B-CC97-4FC9-B853-CF71E393FBA7}"/>
    <cellStyle name="Anteckning 6 18" xfId="44688" xr:uid="{30214A64-4E20-4C6D-80E1-CA5A8EBC0754}"/>
    <cellStyle name="Anteckning 6 19" xfId="44655" xr:uid="{3E6FA134-80C3-479E-9567-4E5FC9143289}"/>
    <cellStyle name="Anteckning 6 2" xfId="21279" xr:uid="{B58A072E-899D-4B05-8328-122B8D7F45CF}"/>
    <cellStyle name="Anteckning 6 2 10" xfId="21280" xr:uid="{CCEEA416-39FD-4F1E-ACF4-F15EB4DE42FD}"/>
    <cellStyle name="Anteckning 6 2 11" xfId="33366" xr:uid="{F8B9B8BA-8748-4F69-8EBD-4C21CB170D34}"/>
    <cellStyle name="Anteckning 6 2 12" xfId="35781" xr:uid="{0EA74D03-1138-4C36-9ACD-01B431862652}"/>
    <cellStyle name="Anteckning 6 2 2" xfId="21281" xr:uid="{815E1374-01AE-47A1-97F0-E68F6A6664B6}"/>
    <cellStyle name="Anteckning 6 2 2 2" xfId="21282" xr:uid="{31F20593-9E65-4C71-953F-92FC8A535D19}"/>
    <cellStyle name="Anteckning 6 2 2 2 2" xfId="21283" xr:uid="{249664FD-5D84-4247-9F6A-E974A69B2E99}"/>
    <cellStyle name="Anteckning 6 2 2 2 2 2" xfId="21284" xr:uid="{565CEAF9-0097-446F-87DB-544561EC38C6}"/>
    <cellStyle name="Anteckning 6 2 2 2 2_121231-130331" xfId="21285" xr:uid="{60997123-A89A-4B79-A8F8-417191FD44CA}"/>
    <cellStyle name="Anteckning 6 2 2 2 3" xfId="21286" xr:uid="{ACA85CA0-5CB6-4A5A-91E1-EB0FFB1F7EE7}"/>
    <cellStyle name="Anteckning 6 2 2 2 4" xfId="33367" xr:uid="{F4EF697F-465E-4507-8701-F2DF225B28A1}"/>
    <cellStyle name="Anteckning 6 2 2 2_121231-130331" xfId="21287" xr:uid="{BCF02E3E-A61F-4E53-9EFE-F8B76C5403C1}"/>
    <cellStyle name="Anteckning 6 2 2 3" xfId="21288" xr:uid="{322A4300-C7FC-43E3-9091-584800B4C211}"/>
    <cellStyle name="Anteckning 6 2 2 3 2" xfId="21289" xr:uid="{64CC7516-A86C-408F-8EA1-745042E83ABD}"/>
    <cellStyle name="Anteckning 6 2 2 3_121231-130331" xfId="21290" xr:uid="{BC71110B-9CC2-40AB-AB46-4FABDF597DB3}"/>
    <cellStyle name="Anteckning 6 2 2 4" xfId="21291" xr:uid="{B455404C-3CF3-4B43-8ED0-32BC8FF695D2}"/>
    <cellStyle name="Anteckning 6 2 2 5" xfId="21292" xr:uid="{8497770D-2E37-4828-AE4D-005198FEF101}"/>
    <cellStyle name="Anteckning 6 2 2 6" xfId="33368" xr:uid="{A83CDF6B-0449-4604-B682-3653FC951D67}"/>
    <cellStyle name="Anteckning 6 2 2 7" xfId="35782" xr:uid="{1BF7A2A0-4575-4468-ACD7-6F19D9E42511}"/>
    <cellStyle name="Anteckning 6 2 2 8" xfId="38956" xr:uid="{BC56F6D7-1F0A-46E5-A8CF-B10AD4D239CE}"/>
    <cellStyle name="Anteckning 6 2 2_121231-130331" xfId="21293" xr:uid="{1FCFF763-EC26-4996-91A9-BBFFFAB863AC}"/>
    <cellStyle name="Anteckning 6 2 3" xfId="21294" xr:uid="{C41FF5C8-0094-4DFF-9461-F9C215E71380}"/>
    <cellStyle name="Anteckning 6 2 3 2" xfId="21295" xr:uid="{4E371A68-5D84-4540-A5E2-992154F64F37}"/>
    <cellStyle name="Anteckning 6 2 3 2 2" xfId="21296" xr:uid="{6F08D4EC-E284-4246-B345-8F2DA66A6C3D}"/>
    <cellStyle name="Anteckning 6 2 3 2 2 2" xfId="21297" xr:uid="{D60D16BA-43FC-4D00-8554-3FB5D8261078}"/>
    <cellStyle name="Anteckning 6 2 3 2 2_121231-130331" xfId="21298" xr:uid="{24EA683B-2091-4C34-81C1-44CAE00F8D9C}"/>
    <cellStyle name="Anteckning 6 2 3 2 3" xfId="21299" xr:uid="{E79114CB-4D74-4091-BB1B-7E93EB3391B1}"/>
    <cellStyle name="Anteckning 6 2 3 2 4" xfId="33369" xr:uid="{0B3C1841-9292-4610-B58A-468C69874E19}"/>
    <cellStyle name="Anteckning 6 2 3 2_121231-130331" xfId="21300" xr:uid="{77623163-15E4-4AB1-A7D7-C020A5CDA99E}"/>
    <cellStyle name="Anteckning 6 2 3 3" xfId="21301" xr:uid="{CD5E436A-A7EE-4A3E-B67C-7AEE686971E5}"/>
    <cellStyle name="Anteckning 6 2 3 3 2" xfId="21302" xr:uid="{9FAE8658-3027-405D-9A5C-DA04C338AE82}"/>
    <cellStyle name="Anteckning 6 2 3 3_121231-130331" xfId="21303" xr:uid="{AC1CCFC8-FF64-4127-A819-559ED47596B0}"/>
    <cellStyle name="Anteckning 6 2 3 4" xfId="21304" xr:uid="{99FD28AF-2952-4E1C-9BBC-D6E395E278AF}"/>
    <cellStyle name="Anteckning 6 2 3 5" xfId="21305" xr:uid="{9E7C6DC7-430F-490C-8792-B5175198DC2E}"/>
    <cellStyle name="Anteckning 6 2 3 6" xfId="33370" xr:uid="{1FFE9A0C-D69B-4EAC-AF3F-13B08418F353}"/>
    <cellStyle name="Anteckning 6 2 3 7" xfId="35783" xr:uid="{1A8851E3-CF72-46B8-93E0-6034619BE487}"/>
    <cellStyle name="Anteckning 6 2 3 8" xfId="38955" xr:uid="{6E3C4188-A96D-4ADF-9CD7-9ACA47102042}"/>
    <cellStyle name="Anteckning 6 2 3_121231-130331" xfId="21306" xr:uid="{61D5BF8B-8224-470D-9B0F-732218323EA8}"/>
    <cellStyle name="Anteckning 6 2 4" xfId="21307" xr:uid="{4F715F7F-E249-4809-9707-BB2ACC9F5C73}"/>
    <cellStyle name="Anteckning 6 2 4 2" xfId="21308" xr:uid="{F686D61C-A331-4339-9609-47836FBA0A21}"/>
    <cellStyle name="Anteckning 6 2 4 2 2" xfId="21309" xr:uid="{A6DDB326-3099-463F-BE4B-050DD22A467C}"/>
    <cellStyle name="Anteckning 6 2 4 2 2 2" xfId="21310" xr:uid="{53A11B70-3403-422A-A8C5-8AA8B49DD18C}"/>
    <cellStyle name="Anteckning 6 2 4 2 2_121231-130331" xfId="21311" xr:uid="{241CA262-71EE-44FE-8C4D-C2C30C35CD86}"/>
    <cellStyle name="Anteckning 6 2 4 2 3" xfId="21312" xr:uid="{F1897C45-70BA-4874-9FE6-D774F3C85655}"/>
    <cellStyle name="Anteckning 6 2 4 2 4" xfId="33371" xr:uid="{27ADE83B-4C22-4B4E-984D-BAE1D9621F58}"/>
    <cellStyle name="Anteckning 6 2 4 2_121231-130331" xfId="21313" xr:uid="{9922DBF4-141F-48E0-8E76-4A4F83CA72FF}"/>
    <cellStyle name="Anteckning 6 2 4 3" xfId="21314" xr:uid="{8B07CCD5-A43F-49C8-AFF3-4A8AFEEBD018}"/>
    <cellStyle name="Anteckning 6 2 4 3 2" xfId="21315" xr:uid="{D69FF670-4224-4F07-B9AF-9F5FBC4D3BD9}"/>
    <cellStyle name="Anteckning 6 2 4 3_121231-130331" xfId="21316" xr:uid="{667B67F9-DF2E-48D3-AFC5-7EB3E27F6CC3}"/>
    <cellStyle name="Anteckning 6 2 4 4" xfId="21317" xr:uid="{A2B555EE-1603-4478-86F6-C12DF1A20C43}"/>
    <cellStyle name="Anteckning 6 2 4 5" xfId="21318" xr:uid="{4FEFBB1A-79F1-45F8-9230-DACEE1555757}"/>
    <cellStyle name="Anteckning 6 2 4 6" xfId="33372" xr:uid="{101DA3DF-E405-4A61-B62A-6621DD510D2A}"/>
    <cellStyle name="Anteckning 6 2 4 7" xfId="35784" xr:uid="{9602D584-9008-4966-B36B-0C86FE253059}"/>
    <cellStyle name="Anteckning 6 2 4 8" xfId="38954" xr:uid="{1159E5A0-0F60-4042-B165-6CAFEFA79648}"/>
    <cellStyle name="Anteckning 6 2 4_121231-130331" xfId="21319" xr:uid="{89D2BD0A-25FB-4D4A-B3A8-E7B76986D4FB}"/>
    <cellStyle name="Anteckning 6 2 5" xfId="21320" xr:uid="{7929BFDE-230B-427F-943A-6A11C5D56429}"/>
    <cellStyle name="Anteckning 6 2 5 2" xfId="21321" xr:uid="{AFD4E951-3070-4C36-98F8-DA6D32EFB7C6}"/>
    <cellStyle name="Anteckning 6 2 5 2 2" xfId="21322" xr:uid="{E96EE1C7-5CCC-4CFE-8023-5A4884C2223C}"/>
    <cellStyle name="Anteckning 6 2 5 2 3" xfId="33373" xr:uid="{4A153D05-26FF-4149-B0B5-98CC73A763B0}"/>
    <cellStyle name="Anteckning 6 2 5 2_121231-130331" xfId="21323" xr:uid="{416CF1BF-096B-40EF-AD49-5FB6F665FA2F}"/>
    <cellStyle name="Anteckning 6 2 5 3" xfId="21324" xr:uid="{E570FBD9-13CC-49BB-8C07-1ACAB44CD99E}"/>
    <cellStyle name="Anteckning 6 2 5 3 2" xfId="21325" xr:uid="{EE8A75DA-3C78-4E03-81CE-0A6E1E0A7EF1}"/>
    <cellStyle name="Anteckning 6 2 5 3_121231-130331" xfId="21326" xr:uid="{DF981DFC-73FD-4544-ACAF-9C83B85C8B46}"/>
    <cellStyle name="Anteckning 6 2 5 4" xfId="21327" xr:uid="{93B6BA98-5E24-4526-B038-0192C3D9EBD6}"/>
    <cellStyle name="Anteckning 6 2 5 5" xfId="21328" xr:uid="{959A1E2F-AA1C-46CE-BBC3-EEDCD4587FC6}"/>
    <cellStyle name="Anteckning 6 2 5 6" xfId="33374" xr:uid="{C36FB84B-318B-4CC0-808D-1DEBFF7CF68B}"/>
    <cellStyle name="Anteckning 6 2 5 7" xfId="35785" xr:uid="{D840ED12-8306-443F-A37F-FC479C6C3CC2}"/>
    <cellStyle name="Anteckning 6 2 5 8" xfId="38953" xr:uid="{420E8CA8-F31F-4E50-AE09-925811C985B5}"/>
    <cellStyle name="Anteckning 6 2 5_121231-130331" xfId="21329" xr:uid="{885D09C2-D152-4C56-BFE1-F38DBCE89CF0}"/>
    <cellStyle name="Anteckning 6 2 6" xfId="21330" xr:uid="{68B64035-D713-42AE-B0CA-C6557C33FB33}"/>
    <cellStyle name="Anteckning 6 2 6 2" xfId="21331" xr:uid="{76596095-37D5-4DFD-A16B-5BD62523F8C0}"/>
    <cellStyle name="Anteckning 6 2 6 2 2" xfId="21332" xr:uid="{E234FAAD-C175-4E0B-B3C5-EAC695B54020}"/>
    <cellStyle name="Anteckning 6 2 6 2_121231-130331" xfId="21333" xr:uid="{4006BBCF-8038-41D7-8C5A-DCA8A7DB675A}"/>
    <cellStyle name="Anteckning 6 2 6 3" xfId="21334" xr:uid="{106E8CDF-4D89-48F2-A54A-F23D8B5AAA97}"/>
    <cellStyle name="Anteckning 6 2 6 4" xfId="33375" xr:uid="{04A225F1-8574-4C8B-AD83-D4B3267E0E5B}"/>
    <cellStyle name="Anteckning 6 2 6_121231-130331" xfId="21335" xr:uid="{1FB7608C-B152-4155-8A01-30FFB9CF7846}"/>
    <cellStyle name="Anteckning 6 2 7" xfId="21336" xr:uid="{2BC4647E-AFCC-4FB6-90EE-01A271CF1143}"/>
    <cellStyle name="Anteckning 6 2 7 2" xfId="21337" xr:uid="{5DF4D7AB-22E1-4EF1-BA52-4038F3F60E01}"/>
    <cellStyle name="Anteckning 6 2 7_121231-130331" xfId="21338" xr:uid="{060D18B5-07AF-452B-A809-A66EB16FCD92}"/>
    <cellStyle name="Anteckning 6 2 8" xfId="21339" xr:uid="{687DA902-FC57-49C1-8C00-17A39E766872}"/>
    <cellStyle name="Anteckning 6 2 9" xfId="21340" xr:uid="{D333E314-C3A7-4F33-AE02-56E169513F94}"/>
    <cellStyle name="Anteckning 6 2_121231-130331" xfId="21341" xr:uid="{9E45C2FA-7E9F-4EBA-82DD-EB3AFC87CB59}"/>
    <cellStyle name="Anteckning 6 3" xfId="21342" xr:uid="{B743CA12-A1F9-47D5-BFF6-723C2EEA691E}"/>
    <cellStyle name="Anteckning 6 3 10" xfId="33376" xr:uid="{4DBB6CAB-B4F1-477B-AA35-B8B29ED7BDBD}"/>
    <cellStyle name="Anteckning 6 3 11" xfId="35786" xr:uid="{31408742-ACBF-46E1-9DFA-87B25FF65E71}"/>
    <cellStyle name="Anteckning 6 3 2" xfId="21343" xr:uid="{E0545C9C-97A8-4207-91FB-4CD33A760D10}"/>
    <cellStyle name="Anteckning 6 3 2 2" xfId="21344" xr:uid="{595A18BA-D3E9-4C52-9E64-B1E2A82F5AB1}"/>
    <cellStyle name="Anteckning 6 3 2 2 2" xfId="21345" xr:uid="{86213B89-78E8-47DA-AC8C-25533C34E78D}"/>
    <cellStyle name="Anteckning 6 3 2 2 2 2" xfId="21346" xr:uid="{CF720C78-EC74-48A5-9E54-1866F8AF79B3}"/>
    <cellStyle name="Anteckning 6 3 2 2 2_121231-130331" xfId="21347" xr:uid="{5BDE7D9A-BC0A-4F30-9C23-9E34802A2571}"/>
    <cellStyle name="Anteckning 6 3 2 2 3" xfId="21348" xr:uid="{EA7D9D42-003D-4DED-BE82-783F7EB22A8A}"/>
    <cellStyle name="Anteckning 6 3 2 2 4" xfId="33377" xr:uid="{0688D22E-408C-4423-85C4-9BA536DF60C3}"/>
    <cellStyle name="Anteckning 6 3 2 2_121231-130331" xfId="21349" xr:uid="{CF533341-2075-4968-AAB3-637132CC7144}"/>
    <cellStyle name="Anteckning 6 3 2 3" xfId="21350" xr:uid="{DB6F6C84-47CE-4BA4-A029-4946D071E3F2}"/>
    <cellStyle name="Anteckning 6 3 2 3 2" xfId="21351" xr:uid="{43E89D28-4AF7-42E9-B053-7F597921595B}"/>
    <cellStyle name="Anteckning 6 3 2 3_121231-130331" xfId="21352" xr:uid="{0E1F6C90-FAD3-4C30-BD4F-2F777E145E17}"/>
    <cellStyle name="Anteckning 6 3 2 4" xfId="21353" xr:uid="{F655F3F1-2616-4F82-BD53-D284D26EDBBF}"/>
    <cellStyle name="Anteckning 6 3 2 5" xfId="21354" xr:uid="{4C46507D-57C7-4BB7-9961-DD4869CE76C1}"/>
    <cellStyle name="Anteckning 6 3 2 6" xfId="33378" xr:uid="{3A42DD0E-E1EB-484C-BD7E-F4AF5F7211C5}"/>
    <cellStyle name="Anteckning 6 3 2 7" xfId="35787" xr:uid="{AB11ADAD-A5B3-49F1-8FAA-8E0F495396CF}"/>
    <cellStyle name="Anteckning 6 3 2 8" xfId="38952" xr:uid="{4373D141-F689-4351-8C41-9B463989574A}"/>
    <cellStyle name="Anteckning 6 3 2_121231-130331" xfId="21355" xr:uid="{FB38F98B-579E-43A3-8D4C-66BCD8EFCBAB}"/>
    <cellStyle name="Anteckning 6 3 3" xfId="21356" xr:uid="{7925C9C9-3FEA-4232-B1D5-C0FAC80B8E7F}"/>
    <cellStyle name="Anteckning 6 3 3 2" xfId="21357" xr:uid="{356D9A6F-207A-4193-8876-EEA282556BA9}"/>
    <cellStyle name="Anteckning 6 3 3 2 2" xfId="21358" xr:uid="{EFB398F2-CABC-4E2E-9128-783067D3CC2C}"/>
    <cellStyle name="Anteckning 6 3 3 2 2 2" xfId="21359" xr:uid="{F33D924A-66F1-45B9-B696-45D0393BAF9B}"/>
    <cellStyle name="Anteckning 6 3 3 2 2_121231-130331" xfId="21360" xr:uid="{4F7DB33A-8506-40FB-A70E-3339AD030271}"/>
    <cellStyle name="Anteckning 6 3 3 2 3" xfId="21361" xr:uid="{B3329804-2C19-41DD-9428-A484E2D87153}"/>
    <cellStyle name="Anteckning 6 3 3 2 4" xfId="33379" xr:uid="{9B99B393-80B0-4EEA-9AB4-5DD24C60C9BB}"/>
    <cellStyle name="Anteckning 6 3 3 2_121231-130331" xfId="21362" xr:uid="{3FD3376D-3996-4C01-A39E-93A943F4305B}"/>
    <cellStyle name="Anteckning 6 3 3 3" xfId="21363" xr:uid="{49ECFCF4-5FAE-43BB-A862-F804DF1BF3FB}"/>
    <cellStyle name="Anteckning 6 3 3 3 2" xfId="21364" xr:uid="{C9C92E4C-7A81-4D1C-8C80-67F0231E6FEA}"/>
    <cellStyle name="Anteckning 6 3 3 3_121231-130331" xfId="21365" xr:uid="{5BF9AD54-EE66-405A-8DF4-26BBE702D10A}"/>
    <cellStyle name="Anteckning 6 3 3 4" xfId="21366" xr:uid="{D5F34DC4-B338-4069-8E0D-DFCFC15000D5}"/>
    <cellStyle name="Anteckning 6 3 3 5" xfId="21367" xr:uid="{9D652BEA-1384-401B-B6DA-CDA3A7BC012B}"/>
    <cellStyle name="Anteckning 6 3 3 6" xfId="33380" xr:uid="{F5AE8093-8F31-40BF-ACEE-5A716F02E7C9}"/>
    <cellStyle name="Anteckning 6 3 3 7" xfId="35788" xr:uid="{9EC8D92F-E241-47A2-B3DD-4601ACFA1F81}"/>
    <cellStyle name="Anteckning 6 3 3 8" xfId="38951" xr:uid="{327FE67D-CEB0-411C-8F25-FC529FD994FA}"/>
    <cellStyle name="Anteckning 6 3 3_121231-130331" xfId="21368" xr:uid="{92D18808-1DFA-47C6-8282-877D8E3535A3}"/>
    <cellStyle name="Anteckning 6 3 4" xfId="21369" xr:uid="{2EE4B995-EC56-444D-9515-46786583D9D9}"/>
    <cellStyle name="Anteckning 6 3 4 2" xfId="21370" xr:uid="{9ACE39E3-836E-47DA-8B30-3DB45073775C}"/>
    <cellStyle name="Anteckning 6 3 4 2 2" xfId="21371" xr:uid="{1E8FC19E-9FF0-4737-93F1-F34582916543}"/>
    <cellStyle name="Anteckning 6 3 4 2 2 2" xfId="21372" xr:uid="{649CF187-12BE-4CA9-8774-4FF2AAC1E76C}"/>
    <cellStyle name="Anteckning 6 3 4 2 2_121231-130331" xfId="21373" xr:uid="{B26CBEBA-09C4-48E5-8D92-50E9279C0CD3}"/>
    <cellStyle name="Anteckning 6 3 4 2 3" xfId="21374" xr:uid="{418C9F37-7C98-41B8-9EB5-68E7EEDF2C55}"/>
    <cellStyle name="Anteckning 6 3 4 2 4" xfId="33381" xr:uid="{A587D093-D386-4467-873D-CF33558C0E44}"/>
    <cellStyle name="Anteckning 6 3 4 2_121231-130331" xfId="21375" xr:uid="{3A4F2B12-1F34-4CEA-B33A-80CF05DB2B61}"/>
    <cellStyle name="Anteckning 6 3 4 3" xfId="21376" xr:uid="{B634B174-FA2D-4DE7-92B0-E4473C3AAF93}"/>
    <cellStyle name="Anteckning 6 3 4 3 2" xfId="21377" xr:uid="{286DCC82-E9BE-4F97-BADD-AE94B319D2EB}"/>
    <cellStyle name="Anteckning 6 3 4 3_121231-130331" xfId="21378" xr:uid="{B66BAE03-E576-4D8A-B3B1-B761CAB15999}"/>
    <cellStyle name="Anteckning 6 3 4 4" xfId="21379" xr:uid="{9A3497E7-C67C-4AE9-9AEB-17306987E06E}"/>
    <cellStyle name="Anteckning 6 3 4 5" xfId="21380" xr:uid="{6F36C6EC-0926-4BE4-9478-3760FFEC59A1}"/>
    <cellStyle name="Anteckning 6 3 4 6" xfId="33382" xr:uid="{AD7D54F7-F546-4416-A400-216B5ADC4ABE}"/>
    <cellStyle name="Anteckning 6 3 4 7" xfId="35789" xr:uid="{3B87BAA8-15F8-4AF3-91DA-EA47FF9AA916}"/>
    <cellStyle name="Anteckning 6 3 4 8" xfId="38950" xr:uid="{0BCFA76C-0CAC-4485-99C3-D34D828A540E}"/>
    <cellStyle name="Anteckning 6 3 4_121231-130331" xfId="21381" xr:uid="{4AA8EDA4-9FA0-447D-9C4E-EB7AB7D1534C}"/>
    <cellStyle name="Anteckning 6 3 5" xfId="21382" xr:uid="{7A0187C9-CE69-4190-AC77-357ECE631C4E}"/>
    <cellStyle name="Anteckning 6 3 5 2" xfId="21383" xr:uid="{674455E7-01D6-411F-B51A-6B53061BA808}"/>
    <cellStyle name="Anteckning 6 3 5 2 2" xfId="21384" xr:uid="{0D5473BF-3617-4EA4-97A7-C7F3823E3F8E}"/>
    <cellStyle name="Anteckning 6 3 5 2 3" xfId="33383" xr:uid="{A782D163-2513-4B0F-B261-7E5ED8F222F9}"/>
    <cellStyle name="Anteckning 6 3 5 2_121231-130331" xfId="21385" xr:uid="{1605AD51-592A-4E1B-B9DB-FE1B8ADB41CB}"/>
    <cellStyle name="Anteckning 6 3 5 3" xfId="21386" xr:uid="{13F51926-A144-4248-AF6E-F8F97B7E75B6}"/>
    <cellStyle name="Anteckning 6 3 5 3 2" xfId="21387" xr:uid="{A52E6FF9-5D9F-49A6-9F79-636A2703E85C}"/>
    <cellStyle name="Anteckning 6 3 5 3_121231-130331" xfId="21388" xr:uid="{48D3E5A7-47CF-4DC3-BDDC-C91969E0065B}"/>
    <cellStyle name="Anteckning 6 3 5 4" xfId="21389" xr:uid="{69A6D12B-6259-49D1-BBC2-B8595E38AB67}"/>
    <cellStyle name="Anteckning 6 3 5 5" xfId="21390" xr:uid="{769AD2E1-DCBA-4610-B585-81A2A246AD03}"/>
    <cellStyle name="Anteckning 6 3 5 6" xfId="33384" xr:uid="{93FD23D0-D09E-4FA4-869D-962E5F3CAA2D}"/>
    <cellStyle name="Anteckning 6 3 5 7" xfId="35790" xr:uid="{1D84FAB6-1F97-4DE3-8990-2B82AC84D5F9}"/>
    <cellStyle name="Anteckning 6 3 5 8" xfId="38949" xr:uid="{B3165060-5C01-4B7D-88E1-FEF6FA571D5A}"/>
    <cellStyle name="Anteckning 6 3 5_121231-130331" xfId="21391" xr:uid="{E114C9AF-2709-4510-906C-29911572A493}"/>
    <cellStyle name="Anteckning 6 3 6" xfId="21392" xr:uid="{467A538B-3E3E-4843-A57B-789B0EF97EB9}"/>
    <cellStyle name="Anteckning 6 3 6 2" xfId="21393" xr:uid="{347F8B8B-BBC0-4AF9-B947-382DB4399751}"/>
    <cellStyle name="Anteckning 6 3 6 2 2" xfId="21394" xr:uid="{936DE8FF-D2FB-401C-9BE4-13F299B8D27D}"/>
    <cellStyle name="Anteckning 6 3 6 2_121231-130331" xfId="21395" xr:uid="{022A6BFE-A3BE-4EFD-8A09-C0DBF3054E4A}"/>
    <cellStyle name="Anteckning 6 3 6 3" xfId="21396" xr:uid="{8BE6CBD4-46D2-40C9-B029-AD600CFD55BA}"/>
    <cellStyle name="Anteckning 6 3 6 4" xfId="33385" xr:uid="{66D35CA8-2D86-4EA2-98C8-0DDFFC241C73}"/>
    <cellStyle name="Anteckning 6 3 6_121231-130331" xfId="21397" xr:uid="{F9856353-8FF6-46BB-A023-431F7D255790}"/>
    <cellStyle name="Anteckning 6 3 7" xfId="21398" xr:uid="{102FF0A9-BF2F-4979-A977-F3C7C02F2645}"/>
    <cellStyle name="Anteckning 6 3 7 2" xfId="21399" xr:uid="{602BF97A-D764-4035-97AB-9B7DD29DC629}"/>
    <cellStyle name="Anteckning 6 3 7_121231-130331" xfId="21400" xr:uid="{9BDEAA9A-BFBC-485B-9646-FA3CE3D26853}"/>
    <cellStyle name="Anteckning 6 3 8" xfId="21401" xr:uid="{D218B638-732D-4AEB-9FAE-69A1218487C7}"/>
    <cellStyle name="Anteckning 6 3 9" xfId="21402" xr:uid="{E9450C97-21E5-4476-84C0-E08DEE144174}"/>
    <cellStyle name="Anteckning 6 3_121231-130331" xfId="21403" xr:uid="{E4E9A5C3-A833-42FD-9C2B-50B2D9254185}"/>
    <cellStyle name="Anteckning 6 4" xfId="21404" xr:uid="{61B9CECB-2D5F-4FA2-AC96-65638D6B3FF5}"/>
    <cellStyle name="Anteckning 6 4 10" xfId="33386" xr:uid="{BCEBCD25-937F-4931-B7F5-667C8852E14E}"/>
    <cellStyle name="Anteckning 6 4 11" xfId="35791" xr:uid="{7A19D8AA-3DFF-413F-8233-E38DD9BDEE50}"/>
    <cellStyle name="Anteckning 6 4 2" xfId="21405" xr:uid="{2B127F8A-099A-48A4-909F-B0D729DFE1DD}"/>
    <cellStyle name="Anteckning 6 4 2 2" xfId="21406" xr:uid="{5396E994-7B36-47DD-9572-E1987E9F85A2}"/>
    <cellStyle name="Anteckning 6 4 2 2 2" xfId="21407" xr:uid="{08E870FF-56CF-4003-B8E1-30C801B62212}"/>
    <cellStyle name="Anteckning 6 4 2 2 2 2" xfId="21408" xr:uid="{F7839519-EBF3-4DEC-9467-E25C84AD44EA}"/>
    <cellStyle name="Anteckning 6 4 2 2 2_121231-130331" xfId="21409" xr:uid="{BCCB9EC1-5011-4414-A579-09C6C57060BE}"/>
    <cellStyle name="Anteckning 6 4 2 2 3" xfId="21410" xr:uid="{851FAAD6-517E-4551-B4F2-3ECB91817C75}"/>
    <cellStyle name="Anteckning 6 4 2 2 4" xfId="33387" xr:uid="{13EA2554-F20C-4EBE-BC9E-DFB535C962AB}"/>
    <cellStyle name="Anteckning 6 4 2 2_121231-130331" xfId="21411" xr:uid="{81A2F684-0EDB-4024-B1DC-7FB13155A859}"/>
    <cellStyle name="Anteckning 6 4 2 3" xfId="21412" xr:uid="{D3F55FDF-2CB8-45D9-B918-F69D7F197342}"/>
    <cellStyle name="Anteckning 6 4 2 3 2" xfId="21413" xr:uid="{BE0CA6D5-AA11-4EF3-A0F8-555D10D3C9D8}"/>
    <cellStyle name="Anteckning 6 4 2 3_121231-130331" xfId="21414" xr:uid="{C2132439-52E5-4D94-A11E-C9B3FA82D501}"/>
    <cellStyle name="Anteckning 6 4 2 4" xfId="21415" xr:uid="{B090A1FB-B035-47FD-A630-1C90DE2053DF}"/>
    <cellStyle name="Anteckning 6 4 2 5" xfId="21416" xr:uid="{DB020106-1C34-41E7-B07C-03A138991A47}"/>
    <cellStyle name="Anteckning 6 4 2 6" xfId="33388" xr:uid="{63E0EBDA-5334-4C58-BE84-4A1C9FA44FF4}"/>
    <cellStyle name="Anteckning 6 4 2 7" xfId="35792" xr:uid="{A5BA5C0D-61FE-47A5-8E07-302855B2221D}"/>
    <cellStyle name="Anteckning 6 4 2 8" xfId="38948" xr:uid="{5171BD87-361A-4744-90FC-F864C9C31772}"/>
    <cellStyle name="Anteckning 6 4 2_121231-130331" xfId="21417" xr:uid="{1B4F6188-E6C3-4405-92AA-0F70E5359198}"/>
    <cellStyle name="Anteckning 6 4 3" xfId="21418" xr:uid="{E3385482-6F3B-4F06-909A-185786F3C5E0}"/>
    <cellStyle name="Anteckning 6 4 3 2" xfId="21419" xr:uid="{C1500E49-EA11-4A6B-A117-57559CAF0446}"/>
    <cellStyle name="Anteckning 6 4 3 2 2" xfId="21420" xr:uid="{C73D5937-982D-454D-80D0-6E1A95719AFC}"/>
    <cellStyle name="Anteckning 6 4 3 2 2 2" xfId="21421" xr:uid="{9A9900CA-71B1-4FEB-BE51-FB6EBEA5A85B}"/>
    <cellStyle name="Anteckning 6 4 3 2 2_121231-130331" xfId="21422" xr:uid="{59596421-C9E6-4868-8F53-DAF255804E43}"/>
    <cellStyle name="Anteckning 6 4 3 2 3" xfId="21423" xr:uid="{0D3D789F-88D4-492C-8F90-A0F2720CAC43}"/>
    <cellStyle name="Anteckning 6 4 3 2 4" xfId="33389" xr:uid="{37ACFEC7-F777-4594-9472-61BDCFE72C12}"/>
    <cellStyle name="Anteckning 6 4 3 2_121231-130331" xfId="21424" xr:uid="{A8954EF5-98D6-462B-957E-69E2511A7CC5}"/>
    <cellStyle name="Anteckning 6 4 3 3" xfId="21425" xr:uid="{F60DEF4A-E5C1-43E4-867F-A9737E94ED64}"/>
    <cellStyle name="Anteckning 6 4 3 3 2" xfId="21426" xr:uid="{CF068149-C45B-49CC-84F6-2E8917FFF6D0}"/>
    <cellStyle name="Anteckning 6 4 3 3_121231-130331" xfId="21427" xr:uid="{2DDDC544-8E37-409A-B50D-233ECDE4229C}"/>
    <cellStyle name="Anteckning 6 4 3 4" xfId="21428" xr:uid="{4D7D6B6C-FC6C-4ED3-9267-EE6FFA138CCB}"/>
    <cellStyle name="Anteckning 6 4 3 5" xfId="21429" xr:uid="{D8D932F1-0BC9-4E4E-9B76-5CD905E3BD84}"/>
    <cellStyle name="Anteckning 6 4 3 6" xfId="33390" xr:uid="{CA545DC3-5C4E-4903-A388-85D8D54ECF20}"/>
    <cellStyle name="Anteckning 6 4 3 7" xfId="35793" xr:uid="{C37ABFF4-AE6E-47CF-814D-F29BDF621054}"/>
    <cellStyle name="Anteckning 6 4 3 8" xfId="38947" xr:uid="{73F1F4BA-47BE-4A6C-8E83-96A50BC61302}"/>
    <cellStyle name="Anteckning 6 4 3_121231-130331" xfId="21430" xr:uid="{1E07FA59-2E25-4C98-8D13-59F05BB00CA3}"/>
    <cellStyle name="Anteckning 6 4 4" xfId="21431" xr:uid="{CE14120F-BB44-4D43-A7C3-A67FCEAC5897}"/>
    <cellStyle name="Anteckning 6 4 4 2" xfId="21432" xr:uid="{22F3FC99-D2B3-40D5-A77E-6203E793EF78}"/>
    <cellStyle name="Anteckning 6 4 4 2 2" xfId="21433" xr:uid="{4B7A324D-9B6E-4E42-97EB-538A7264844A}"/>
    <cellStyle name="Anteckning 6 4 4 2 2 2" xfId="21434" xr:uid="{DDE58EBE-E469-490D-83F3-B79476D4EB64}"/>
    <cellStyle name="Anteckning 6 4 4 2 2_121231-130331" xfId="21435" xr:uid="{85B7333B-FD95-475E-8287-301DDC903707}"/>
    <cellStyle name="Anteckning 6 4 4 2 3" xfId="21436" xr:uid="{5E141342-593C-4D39-A27C-C463129EDFB7}"/>
    <cellStyle name="Anteckning 6 4 4 2 4" xfId="33391" xr:uid="{52408E0F-9DCA-43FF-8D9C-CE90FAFB2436}"/>
    <cellStyle name="Anteckning 6 4 4 2_121231-130331" xfId="21437" xr:uid="{CAFF96C5-59BE-4C54-9A89-4B01D8A10634}"/>
    <cellStyle name="Anteckning 6 4 4 3" xfId="21438" xr:uid="{2EDA48F1-3390-48BC-A56B-945AF9AE6287}"/>
    <cellStyle name="Anteckning 6 4 4 3 2" xfId="21439" xr:uid="{9A5E7163-7B5B-4E4D-BB57-175CCF23CCBF}"/>
    <cellStyle name="Anteckning 6 4 4 3_121231-130331" xfId="21440" xr:uid="{8A27861D-B3EA-4078-8951-9403E2F12C0E}"/>
    <cellStyle name="Anteckning 6 4 4 4" xfId="21441" xr:uid="{8628B996-0899-4BB3-AB21-8DF62325028F}"/>
    <cellStyle name="Anteckning 6 4 4 5" xfId="21442" xr:uid="{88F21466-B829-43C5-BAA2-25F5AA492FAB}"/>
    <cellStyle name="Anteckning 6 4 4 6" xfId="33392" xr:uid="{C937E057-C505-4B41-8B57-85FBF44400B9}"/>
    <cellStyle name="Anteckning 6 4 4 7" xfId="35794" xr:uid="{D694B2C9-ADE4-4C71-9542-C1BDEF200C1D}"/>
    <cellStyle name="Anteckning 6 4 4 8" xfId="38946" xr:uid="{0CD89C19-759E-45D8-A1E2-363D40CEE112}"/>
    <cellStyle name="Anteckning 6 4 4_121231-130331" xfId="21443" xr:uid="{797851A5-F78C-4552-B358-5880FA2A5A7F}"/>
    <cellStyle name="Anteckning 6 4 5" xfId="21444" xr:uid="{774E519D-E625-4E9E-AA85-53A9098CE98B}"/>
    <cellStyle name="Anteckning 6 4 5 2" xfId="21445" xr:uid="{10AC3EC5-F221-4E78-94C4-01B84511313F}"/>
    <cellStyle name="Anteckning 6 4 5 2 2" xfId="21446" xr:uid="{04ECE1FD-A3A3-46D5-82BF-78B8C1CE1D88}"/>
    <cellStyle name="Anteckning 6 4 5 2 3" xfId="33393" xr:uid="{74187506-DCAC-486F-A015-F778E700DBEA}"/>
    <cellStyle name="Anteckning 6 4 5 2_121231-130331" xfId="21447" xr:uid="{9CD27BDD-44FA-405B-83F5-3A0E41F785EE}"/>
    <cellStyle name="Anteckning 6 4 5 3" xfId="21448" xr:uid="{68EC7FF9-CA3A-4AEC-B0E1-A226FD842B44}"/>
    <cellStyle name="Anteckning 6 4 5 3 2" xfId="21449" xr:uid="{F6793666-D711-483C-A48E-443762F9D79E}"/>
    <cellStyle name="Anteckning 6 4 5 3_121231-130331" xfId="21450" xr:uid="{F2A64920-7FEF-4870-95F5-DF433B897DCB}"/>
    <cellStyle name="Anteckning 6 4 5 4" xfId="21451" xr:uid="{8466FAE9-8E24-4D06-ABB0-D745FDC9A4B0}"/>
    <cellStyle name="Anteckning 6 4 5 5" xfId="21452" xr:uid="{32852537-E010-41FD-920C-F1B4B80ABEE8}"/>
    <cellStyle name="Anteckning 6 4 5 6" xfId="33394" xr:uid="{E5883710-D9B1-4372-ADFD-71FC17C8403D}"/>
    <cellStyle name="Anteckning 6 4 5 7" xfId="35795" xr:uid="{F1775DD2-BEBE-415A-B37E-F8C840B8DB6D}"/>
    <cellStyle name="Anteckning 6 4 5 8" xfId="38945" xr:uid="{3325EB33-B59A-4429-9590-0EB344362B44}"/>
    <cellStyle name="Anteckning 6 4 5_121231-130331" xfId="21453" xr:uid="{6D2D9E66-75A9-4F56-9A55-6E6BD0C20A76}"/>
    <cellStyle name="Anteckning 6 4 6" xfId="21454" xr:uid="{8D7E2F85-0890-4E23-BCD9-803FB8DE9441}"/>
    <cellStyle name="Anteckning 6 4 6 2" xfId="21455" xr:uid="{469C745A-E15A-47CE-9574-5B7E77222352}"/>
    <cellStyle name="Anteckning 6 4 6 2 2" xfId="21456" xr:uid="{F63FCC5B-A408-464C-89FE-6AF02BEB7C70}"/>
    <cellStyle name="Anteckning 6 4 6 2_121231-130331" xfId="21457" xr:uid="{2ECF773F-63A4-471B-8D8F-F37597A042B4}"/>
    <cellStyle name="Anteckning 6 4 6 3" xfId="21458" xr:uid="{DA0D34C0-43E0-4613-9389-4B9EE8559D45}"/>
    <cellStyle name="Anteckning 6 4 6 4" xfId="33395" xr:uid="{28BE3603-BFD9-40A0-B047-BE775CF39260}"/>
    <cellStyle name="Anteckning 6 4 6_121231-130331" xfId="21459" xr:uid="{DE4BC746-DD0F-4D51-90DC-480867DD851C}"/>
    <cellStyle name="Anteckning 6 4 7" xfId="21460" xr:uid="{4FBD61BF-3192-4375-83F1-E800BCB593B5}"/>
    <cellStyle name="Anteckning 6 4 7 2" xfId="21461" xr:uid="{0DC0B03E-1E2B-49E7-950D-FB1A9E7FEC62}"/>
    <cellStyle name="Anteckning 6 4 7_121231-130331" xfId="21462" xr:uid="{6C151F11-C11C-469C-B8FB-182856EA4D19}"/>
    <cellStyle name="Anteckning 6 4 8" xfId="21463" xr:uid="{62C59ABB-4CAB-4D87-9AF2-B52B57CB9867}"/>
    <cellStyle name="Anteckning 6 4 9" xfId="21464" xr:uid="{BBB0A400-5A39-49C3-82F0-35CDD4F0F23F}"/>
    <cellStyle name="Anteckning 6 4_121231-130331" xfId="21465" xr:uid="{2E8B37C1-2CE2-4703-9D0A-E7D997E271DC}"/>
    <cellStyle name="Anteckning 6 5" xfId="21466" xr:uid="{D4EF2A48-B10C-41A4-BC08-DE25F2053763}"/>
    <cellStyle name="Anteckning 6 5 2" xfId="21467" xr:uid="{BF436C89-6877-41F0-B3A2-718126E52857}"/>
    <cellStyle name="Anteckning 6 5 2 2" xfId="21468" xr:uid="{547DED19-F3F2-4010-8DB3-13A06C2A552A}"/>
    <cellStyle name="Anteckning 6 5 2 2 2" xfId="21469" xr:uid="{605CE128-DE90-4774-B09C-9F0ECC5525F6}"/>
    <cellStyle name="Anteckning 6 5 2 2 3" xfId="33396" xr:uid="{ABDB0426-1A70-4C1E-9A65-6BBEA43B14F2}"/>
    <cellStyle name="Anteckning 6 5 2 2_121231-130331" xfId="21470" xr:uid="{FFF129BF-637D-4BAE-A443-E4C22F651319}"/>
    <cellStyle name="Anteckning 6 5 2 3" xfId="21471" xr:uid="{233D0A1E-0698-4F19-8EC4-BF41F8D2D858}"/>
    <cellStyle name="Anteckning 6 5 2 3 2" xfId="21472" xr:uid="{95C46A19-D92B-45DC-8807-A5BBC5A3A8D4}"/>
    <cellStyle name="Anteckning 6 5 2 3_121231-130331" xfId="21473" xr:uid="{8A5667A8-90EC-49BD-BBFA-17877C999297}"/>
    <cellStyle name="Anteckning 6 5 2 4" xfId="21474" xr:uid="{4AEFFE54-E693-4149-8731-B59BB3957FFA}"/>
    <cellStyle name="Anteckning 6 5 2 5" xfId="21475" xr:uid="{9704A27C-2B94-4EFE-B5DB-DA62E339740C}"/>
    <cellStyle name="Anteckning 6 5 2 6" xfId="33397" xr:uid="{D1901740-90C3-4695-8432-5F69406615B8}"/>
    <cellStyle name="Anteckning 6 5 2 7" xfId="35797" xr:uid="{6EE1C767-03AC-4F08-BA06-F79C04C3D947}"/>
    <cellStyle name="Anteckning 6 5 2 8" xfId="38943" xr:uid="{FC666952-2FD9-4D5B-8C34-9D2C52B07D85}"/>
    <cellStyle name="Anteckning 6 5 2_121231-130331" xfId="21476" xr:uid="{8F5A51D6-9B52-465F-85D1-EA21903277DD}"/>
    <cellStyle name="Anteckning 6 5 3" xfId="21477" xr:uid="{BB69F0CA-3CAF-4237-85E9-64E1CC66847B}"/>
    <cellStyle name="Anteckning 6 5 3 2" xfId="21478" xr:uid="{13FB8A95-259E-4A80-A49B-EC2A31EAC67B}"/>
    <cellStyle name="Anteckning 6 5 3 2 2" xfId="21479" xr:uid="{7893E2EF-154A-44BA-AA14-72141651A379}"/>
    <cellStyle name="Anteckning 6 5 3 2_121231-130331" xfId="21480" xr:uid="{5BACF589-F3B6-4B87-ADAD-F2D6171FE76B}"/>
    <cellStyle name="Anteckning 6 5 3 3" xfId="21481" xr:uid="{8F26CFBC-C56E-4166-8A02-406451577B84}"/>
    <cellStyle name="Anteckning 6 5 3 4" xfId="33398" xr:uid="{44A169B6-BC57-4F7A-ABC3-2B9A8BE63091}"/>
    <cellStyle name="Anteckning 6 5 3_121231-130331" xfId="21482" xr:uid="{0B419A63-CFD5-4C12-BDFB-0F3BCDE74A14}"/>
    <cellStyle name="Anteckning 6 5 4" xfId="21483" xr:uid="{F780456E-DCC7-4F44-A4B0-393B7DBDA384}"/>
    <cellStyle name="Anteckning 6 5 4 2" xfId="21484" xr:uid="{14CB35B1-5AC2-4D18-82E5-64031E347257}"/>
    <cellStyle name="Anteckning 6 5 4_121231-130331" xfId="21485" xr:uid="{F36645CB-AB50-43B0-8188-9CDF5002AEE9}"/>
    <cellStyle name="Anteckning 6 5 5" xfId="21486" xr:uid="{139E96A5-935B-434B-8FC7-80A9BFB30C85}"/>
    <cellStyle name="Anteckning 6 5 6" xfId="21487" xr:uid="{711E5D5C-8E86-44B9-8977-9E6020D45DEC}"/>
    <cellStyle name="Anteckning 6 5 7" xfId="33399" xr:uid="{5B06619F-4248-451A-9AA0-91EF9F3F72D5}"/>
    <cellStyle name="Anteckning 6 5 8" xfId="35796" xr:uid="{EC840454-E607-4916-8505-06B639A6843D}"/>
    <cellStyle name="Anteckning 6 5 9" xfId="38944" xr:uid="{D1EAAFA1-6AA9-4370-8DB3-5D6A5A70C360}"/>
    <cellStyle name="Anteckning 6 5_121231-130331" xfId="21488" xr:uid="{0453E412-E864-4519-9638-65D6D9BCC12E}"/>
    <cellStyle name="Anteckning 6 6" xfId="21489" xr:uid="{942EDB41-51C8-4410-9F42-923371B75B37}"/>
    <cellStyle name="Anteckning 6 6 2" xfId="21490" xr:uid="{07CE8B37-C6C5-413A-82A0-B9324288F073}"/>
    <cellStyle name="Anteckning 6 6 2 2" xfId="21491" xr:uid="{A666E4DB-44E7-44EF-B656-940F4E520063}"/>
    <cellStyle name="Anteckning 6 6 2 2 2" xfId="21492" xr:uid="{6EF96509-7EC7-48BB-90BD-202B66707239}"/>
    <cellStyle name="Anteckning 6 6 2 2_121231-130331" xfId="21493" xr:uid="{3A265CF1-8582-41B8-8C99-7312EAD0A5B8}"/>
    <cellStyle name="Anteckning 6 6 2 3" xfId="21494" xr:uid="{1865F960-D496-4B08-B523-9C851DD1E0EB}"/>
    <cellStyle name="Anteckning 6 6 2 4" xfId="33400" xr:uid="{CD25BB96-5EE1-4E99-B511-8003DB6A8F71}"/>
    <cellStyle name="Anteckning 6 6 2_121231-130331" xfId="21495" xr:uid="{7B8EE488-C02E-41D2-8D65-916B0CF3E105}"/>
    <cellStyle name="Anteckning 6 6 3" xfId="21496" xr:uid="{730DD08E-1F90-4E47-918F-FB11A5E2B72B}"/>
    <cellStyle name="Anteckning 6 6 3 2" xfId="21497" xr:uid="{B2B9C465-E22B-4FAB-881A-BCE169FF22D0}"/>
    <cellStyle name="Anteckning 6 6 3_121231-130331" xfId="21498" xr:uid="{571B8C54-A99F-4F17-A4DE-7DEB821A6D80}"/>
    <cellStyle name="Anteckning 6 6 4" xfId="21499" xr:uid="{60850426-07A4-4BEB-AF42-71B997E285F3}"/>
    <cellStyle name="Anteckning 6 6 5" xfId="21500" xr:uid="{600C86F2-2E30-4E8B-942A-3DBCCD70137A}"/>
    <cellStyle name="Anteckning 6 6 6" xfId="33401" xr:uid="{4CA9BFE2-C321-48C2-8ED3-50E484A50B4B}"/>
    <cellStyle name="Anteckning 6 6 7" xfId="35798" xr:uid="{FC95C3D9-BC5A-452C-9FA3-00E035C069F4}"/>
    <cellStyle name="Anteckning 6 6 8" xfId="38942" xr:uid="{F7A06278-FFAC-40A6-9D73-62F0D7047071}"/>
    <cellStyle name="Anteckning 6 6_121231-130331" xfId="21501" xr:uid="{A85D2DBF-2B0A-40F9-A187-BD544AFA7945}"/>
    <cellStyle name="Anteckning 6 7" xfId="21502" xr:uid="{6B29EED5-E55E-4852-8484-AA92549CE597}"/>
    <cellStyle name="Anteckning 6 7 2" xfId="21503" xr:uid="{69E0EDAB-1AE7-40EF-9018-F1537EB63C3A}"/>
    <cellStyle name="Anteckning 6 7 2 2" xfId="21504" xr:uid="{5E0B15AA-FE46-4533-9EC2-5E0C8C5BF34D}"/>
    <cellStyle name="Anteckning 6 7 2 2 2" xfId="21505" xr:uid="{173FBAE1-685A-48B3-9F54-717159ACA3BA}"/>
    <cellStyle name="Anteckning 6 7 2 2_121231-130331" xfId="21506" xr:uid="{5F6B2987-DFAC-4588-86F4-AAE56A926BFE}"/>
    <cellStyle name="Anteckning 6 7 2 3" xfId="21507" xr:uid="{3F8B4750-90C7-45E2-BF98-42C9554229B9}"/>
    <cellStyle name="Anteckning 6 7 2 4" xfId="33402" xr:uid="{B28F1AE4-A173-42ED-8539-D093257E875E}"/>
    <cellStyle name="Anteckning 6 7 2_121231-130331" xfId="21508" xr:uid="{CB1E8736-3726-4FE0-8D27-CCD9B4715764}"/>
    <cellStyle name="Anteckning 6 7 3" xfId="21509" xr:uid="{BF9D2429-E9DA-4757-BDCE-235F62E9B46A}"/>
    <cellStyle name="Anteckning 6 7 3 2" xfId="21510" xr:uid="{50B3B4F9-AF28-4FFE-8657-BA3D576FED48}"/>
    <cellStyle name="Anteckning 6 7 3_121231-130331" xfId="21511" xr:uid="{B40EE5D0-DA1D-4477-AECD-C602901D2C1D}"/>
    <cellStyle name="Anteckning 6 7 4" xfId="21512" xr:uid="{36F8245F-5523-4750-84F5-A5825344557F}"/>
    <cellStyle name="Anteckning 6 7 5" xfId="21513" xr:uid="{55F0FFC0-7DE2-433C-9AAF-95708605C278}"/>
    <cellStyle name="Anteckning 6 7 6" xfId="33403" xr:uid="{DB78FF69-78CF-4AAB-925B-3766A3AFEBB7}"/>
    <cellStyle name="Anteckning 6 7 7" xfId="35799" xr:uid="{D29D58E6-60B3-4E1F-B457-8CC9AA91D65B}"/>
    <cellStyle name="Anteckning 6 7 8" xfId="38941" xr:uid="{85B90131-2424-493E-B230-13B7D56D7540}"/>
    <cellStyle name="Anteckning 6 7_121231-130331" xfId="21514" xr:uid="{CD0FD4CF-F258-4CB7-8288-0788D7BA7A87}"/>
    <cellStyle name="Anteckning 6 8" xfId="21515" xr:uid="{87EE2B9D-084D-40DA-AD33-FBB2C935A1DF}"/>
    <cellStyle name="Anteckning 6 8 2" xfId="21516" xr:uid="{25C14E7E-ACA0-4CA5-B5BD-0E159CE91616}"/>
    <cellStyle name="Anteckning 6 8 2 2" xfId="21517" xr:uid="{3B446369-0B35-4904-8124-7BAE757D5523}"/>
    <cellStyle name="Anteckning 6 8 2 3" xfId="33404" xr:uid="{D922A61E-668C-485F-9B01-E597FB53567E}"/>
    <cellStyle name="Anteckning 6 8 2_121231-130331" xfId="21518" xr:uid="{04561BB5-01BB-4800-8C85-D73592DB75DF}"/>
    <cellStyle name="Anteckning 6 8 3" xfId="21519" xr:uid="{83F3E2A7-0202-4998-9FF1-E66EEC3F4F02}"/>
    <cellStyle name="Anteckning 6 8 3 2" xfId="21520" xr:uid="{CD767FC1-5389-443B-B061-A367394FBBBF}"/>
    <cellStyle name="Anteckning 6 8 3_121231-130331" xfId="21521" xr:uid="{2752A50C-46B1-4A3C-AA3F-4523A7D6A5CE}"/>
    <cellStyle name="Anteckning 6 8 4" xfId="21522" xr:uid="{2FD363A4-9851-41A4-8D5B-5A4B53F7C261}"/>
    <cellStyle name="Anteckning 6 8 5" xfId="21523" xr:uid="{52D1418B-59C3-438A-B7F1-3B8BBA518A03}"/>
    <cellStyle name="Anteckning 6 8 6" xfId="33405" xr:uid="{D3ACD660-9283-4A75-9385-3EE780F6D80F}"/>
    <cellStyle name="Anteckning 6 8 7" xfId="35800" xr:uid="{101EC677-C208-47C8-8DDC-7F7375861349}"/>
    <cellStyle name="Anteckning 6 8 8" xfId="38940" xr:uid="{FFC564EA-E917-45BC-8990-1B19D9110B14}"/>
    <cellStyle name="Anteckning 6 8_121231-130331" xfId="21524" xr:uid="{CD6C6F65-FD43-4CF9-995F-6CB4B428B2F3}"/>
    <cellStyle name="Anteckning 6 9" xfId="21525" xr:uid="{A5AFD0B2-3594-475A-9442-FAFB62735347}"/>
    <cellStyle name="Anteckning 6 9 2" xfId="21526" xr:uid="{7D1869EB-42DF-4267-B512-42F7D326EBBD}"/>
    <cellStyle name="Anteckning 6 9 2 2" xfId="21527" xr:uid="{1142C3F4-5A41-45B1-A84F-C3B1D85F1211}"/>
    <cellStyle name="Anteckning 6 9 2_121231-130331" xfId="21528" xr:uid="{D7BB1B05-B29E-44AE-94D4-E6835CB0F6CF}"/>
    <cellStyle name="Anteckning 6 9 3" xfId="21529" xr:uid="{6857FEF0-41D2-467B-A5A8-099E72B7A6BF}"/>
    <cellStyle name="Anteckning 6 9 4" xfId="33406" xr:uid="{98651AC7-F283-4214-BC28-5CDBBF22016A}"/>
    <cellStyle name="Anteckning 6 9_121231-130331" xfId="21530" xr:uid="{1A42A47E-96D7-4500-A6D9-5AA89CB0EEBB}"/>
    <cellStyle name="Anteckning 6_121231-130331" xfId="21531" xr:uid="{FDF39714-71FB-476E-BA88-C6E15097D1A3}"/>
    <cellStyle name="Anteckning 60" xfId="21532" xr:uid="{C4A037EB-23CA-49C1-9A14-FD7FA3689A0B}"/>
    <cellStyle name="Anteckning 60 10" xfId="35801" xr:uid="{105D043B-4936-4D3F-AFDD-EA8CF4D019E4}"/>
    <cellStyle name="Anteckning 60 2" xfId="21533" xr:uid="{D97A0A22-F399-4014-822A-BCDAB2C0196A}"/>
    <cellStyle name="Anteckning 60 2 2" xfId="21534" xr:uid="{1DD67BB1-E76C-479E-A5BF-DB95876534AC}"/>
    <cellStyle name="Anteckning 60 2 2 2" xfId="21535" xr:uid="{D5A76E17-845C-4514-8A83-3A1B47B7CBF7}"/>
    <cellStyle name="Anteckning 60 2 2 3" xfId="33407" xr:uid="{A8F81F10-AE06-4D1B-AFF1-3B0E5998CBCC}"/>
    <cellStyle name="Anteckning 60 2 2_121231-130331" xfId="21536" xr:uid="{3D8EDD64-ED70-4DB9-8CDC-3912002E1868}"/>
    <cellStyle name="Anteckning 60 2 3" xfId="21537" xr:uid="{71AE7001-B005-44A1-BC5C-9520F2547749}"/>
    <cellStyle name="Anteckning 60 2 3 2" xfId="21538" xr:uid="{E0E8473E-1740-4C2D-82FD-036D01AD3385}"/>
    <cellStyle name="Anteckning 60 2 3_121231-130331" xfId="21539" xr:uid="{E44B3201-602B-4B06-A015-5CCAC70319EC}"/>
    <cellStyle name="Anteckning 60 2 4" xfId="21540" xr:uid="{33F72061-C09A-4023-B209-F60B57395EFE}"/>
    <cellStyle name="Anteckning 60 2 5" xfId="21541" xr:uid="{7D9D90CA-C5B7-4B33-A8DE-B5BCED1B9319}"/>
    <cellStyle name="Anteckning 60 2 6" xfId="33408" xr:uid="{7AF45AFE-BAE8-46DE-A307-0913A01E9353}"/>
    <cellStyle name="Anteckning 60 2 7" xfId="35802" xr:uid="{9A6BF482-1237-4C22-9BD1-C234185CDE8E}"/>
    <cellStyle name="Anteckning 60 2 8" xfId="38939" xr:uid="{ADA7C4FE-6D12-4E22-B0EE-B8D495B7C73B}"/>
    <cellStyle name="Anteckning 60 2_121231-130331" xfId="21542" xr:uid="{720FA843-2CCE-4629-BE98-25B7CCC3022D}"/>
    <cellStyle name="Anteckning 60 3" xfId="21543" xr:uid="{04B9631A-04AD-422F-BEC5-D1D54ED622F5}"/>
    <cellStyle name="Anteckning 60 3 2" xfId="21544" xr:uid="{D746E066-F7C8-457D-A63E-D2C9A6BF4F12}"/>
    <cellStyle name="Anteckning 60 3 2 2" xfId="21545" xr:uid="{03660BB1-5340-4348-BB4E-610C5436E655}"/>
    <cellStyle name="Anteckning 60 3 2 3" xfId="33409" xr:uid="{BAE58C9E-D24C-44D9-BA94-39E681763FAA}"/>
    <cellStyle name="Anteckning 60 3 2_121231-130331" xfId="21546" xr:uid="{8FDF0C2B-79E6-4E68-9F58-C6080729AF4F}"/>
    <cellStyle name="Anteckning 60 3 3" xfId="21547" xr:uid="{1A58D751-FE8D-431D-8C02-0551E28C9C4D}"/>
    <cellStyle name="Anteckning 60 3 3 2" xfId="21548" xr:uid="{ED2817AE-6BCD-48AB-9E5A-361A4D1F1214}"/>
    <cellStyle name="Anteckning 60 3 3_121231-130331" xfId="21549" xr:uid="{99FAFDD4-31F8-4EC4-BBE3-A20B9F492712}"/>
    <cellStyle name="Anteckning 60 3 4" xfId="21550" xr:uid="{A46C6472-ED04-4FE8-AE56-C22401633CF7}"/>
    <cellStyle name="Anteckning 60 3 5" xfId="21551" xr:uid="{7CCF0C06-41B1-414A-A6BF-A9434F484B83}"/>
    <cellStyle name="Anteckning 60 3 6" xfId="33410" xr:uid="{78177885-DC95-4F96-8A7D-8ED7CF15274F}"/>
    <cellStyle name="Anteckning 60 3 7" xfId="35803" xr:uid="{9A96B41F-D8B4-4C79-960F-1D8A73B2C11B}"/>
    <cellStyle name="Anteckning 60 3 8" xfId="38938" xr:uid="{59CF43DE-B76F-49B6-AC0C-BC416D5BE4BB}"/>
    <cellStyle name="Anteckning 60 3_121231-130331" xfId="21552" xr:uid="{6008F7B4-4890-4348-8978-D29B838DF17B}"/>
    <cellStyle name="Anteckning 60 4" xfId="21553" xr:uid="{A888A4E3-90AA-493A-94C1-29E903990DC3}"/>
    <cellStyle name="Anteckning 60 4 2" xfId="21554" xr:uid="{36C39CAC-67DE-4084-A2C9-87B509660544}"/>
    <cellStyle name="Anteckning 60 4 2 2" xfId="21555" xr:uid="{24D3F490-19E3-4973-902D-7E2065F2DC2F}"/>
    <cellStyle name="Anteckning 60 4 2_121231-130331" xfId="21556" xr:uid="{201BE5D1-0ABD-4CD5-8A54-8CD05B354F51}"/>
    <cellStyle name="Anteckning 60 4 3" xfId="21557" xr:uid="{1FD07D96-D76B-4C78-B22A-907DB5A1BF5A}"/>
    <cellStyle name="Anteckning 60 4 4" xfId="33411" xr:uid="{0AA40D3D-E067-43F6-9C66-699C0B70A163}"/>
    <cellStyle name="Anteckning 60 4_121231-130331" xfId="21558" xr:uid="{55017959-1E60-4383-880A-541BF1BDF8FD}"/>
    <cellStyle name="Anteckning 60 5" xfId="21559" xr:uid="{FEBCA249-369F-494E-9972-90BE5B0E054F}"/>
    <cellStyle name="Anteckning 60 5 2" xfId="21560" xr:uid="{F10AF7A6-9291-4E5A-9AD2-9EF526320AAF}"/>
    <cellStyle name="Anteckning 60 5 3" xfId="21561" xr:uid="{17D8D75C-F2CE-41AC-9F84-F02A20BBF7F2}"/>
    <cellStyle name="Anteckning 60 5_121231-130331" xfId="21562" xr:uid="{BD0546D1-F7AB-40FB-AEEE-29C334116E42}"/>
    <cellStyle name="Anteckning 60 6" xfId="21563" xr:uid="{7C27D40D-4BD1-46B0-AEE6-80895160BA5A}"/>
    <cellStyle name="Anteckning 60 6 2" xfId="21564" xr:uid="{3066571A-FA05-4F27-869F-74BD85C94C5D}"/>
    <cellStyle name="Anteckning 60 6 3" xfId="21565" xr:uid="{B48944E2-0FA1-477B-AC13-306A498A8EE1}"/>
    <cellStyle name="Anteckning 60 6_AAL 2014-06" xfId="45438" xr:uid="{3ACDFF8F-878F-47E0-8C34-BC86F2986AC7}"/>
    <cellStyle name="Anteckning 60 7" xfId="21566" xr:uid="{B3CB65FC-B69A-46F6-8B24-6C952E3CED55}"/>
    <cellStyle name="Anteckning 60 7 2" xfId="21567" xr:uid="{30626C9A-5249-40F8-8D06-76CAD418532A}"/>
    <cellStyle name="Anteckning 60 7 3" xfId="21568" xr:uid="{2AFDCD45-034B-4D32-93FD-4F4187B57830}"/>
    <cellStyle name="Anteckning 60 7_AAL 2014-06" xfId="45439" xr:uid="{13800438-1888-46EA-B9F8-5DCFF231BD3B}"/>
    <cellStyle name="Anteckning 60 8" xfId="21569" xr:uid="{3793D6F2-B3CE-4D45-8000-E5E0F97DC88E}"/>
    <cellStyle name="Anteckning 60 9" xfId="21570" xr:uid="{F3A9486E-931E-4A4C-B049-97755F8F814E}"/>
    <cellStyle name="Anteckning 60_121231-130331" xfId="21571" xr:uid="{36477F25-7A27-419F-B2FE-D0268438493D}"/>
    <cellStyle name="Anteckning 61" xfId="21572" xr:uid="{B601B7B2-212B-4EB5-9C61-CA3582E40BC1}"/>
    <cellStyle name="Anteckning 61 10" xfId="35804" xr:uid="{9E05B630-A76C-4645-AD2C-8386F05EEA2E}"/>
    <cellStyle name="Anteckning 61 2" xfId="21573" xr:uid="{5698B0B9-510A-49F5-8C9C-F2F4BC681B10}"/>
    <cellStyle name="Anteckning 61 2 2" xfId="21574" xr:uid="{D16CD8AD-70B2-4FF4-88AF-2A7AAC98B690}"/>
    <cellStyle name="Anteckning 61 2 2 2" xfId="21575" xr:uid="{950797BE-247C-4F05-AAEB-EFF8CDE3F434}"/>
    <cellStyle name="Anteckning 61 2 2 3" xfId="33412" xr:uid="{EF6C2AAC-91DB-42EB-8008-4E312AC473D6}"/>
    <cellStyle name="Anteckning 61 2 2_121231-130331" xfId="21576" xr:uid="{98F2E6E9-4358-4354-B948-72F5AB8F4427}"/>
    <cellStyle name="Anteckning 61 2 3" xfId="21577" xr:uid="{FBD4C569-AF09-4587-A2BE-E936CF81125F}"/>
    <cellStyle name="Anteckning 61 2 3 2" xfId="21578" xr:uid="{510F2075-C47E-4612-9341-315EC5A6343C}"/>
    <cellStyle name="Anteckning 61 2 3_121231-130331" xfId="21579" xr:uid="{E5BB7963-5B26-44CE-B9FF-F033F66506AC}"/>
    <cellStyle name="Anteckning 61 2 4" xfId="21580" xr:uid="{304C151C-EFE8-4F1E-B8F5-6E4BA0C3D3B7}"/>
    <cellStyle name="Anteckning 61 2 5" xfId="21581" xr:uid="{3F96D9B8-F9BF-4A0C-A890-F1E08746D0E7}"/>
    <cellStyle name="Anteckning 61 2 6" xfId="33413" xr:uid="{14772BBC-FAA9-4D2E-8167-475F015C563A}"/>
    <cellStyle name="Anteckning 61 2 7" xfId="35805" xr:uid="{0407EEFB-9898-4D51-8E6B-273718F9C6EB}"/>
    <cellStyle name="Anteckning 61 2 8" xfId="38937" xr:uid="{D59322E6-2465-469F-911C-EC7FD898AC6A}"/>
    <cellStyle name="Anteckning 61 2_121231-130331" xfId="21582" xr:uid="{1BB318D7-7F53-4418-AFDC-30043AD9CF08}"/>
    <cellStyle name="Anteckning 61 3" xfId="21583" xr:uid="{858256FD-EF34-4C09-A4BD-B811AE46525D}"/>
    <cellStyle name="Anteckning 61 3 2" xfId="21584" xr:uid="{A43C89FB-F196-46BA-BB0A-7232C892BEBC}"/>
    <cellStyle name="Anteckning 61 3 2 2" xfId="21585" xr:uid="{9340F6FF-74CE-4565-9A74-DB29D8285295}"/>
    <cellStyle name="Anteckning 61 3 2 3" xfId="33414" xr:uid="{C23542E0-3892-4802-A04B-DDCDE9DCB798}"/>
    <cellStyle name="Anteckning 61 3 2_121231-130331" xfId="21586" xr:uid="{9CA2EB5D-3FBE-432C-9FB2-23CC3009FFD5}"/>
    <cellStyle name="Anteckning 61 3 3" xfId="21587" xr:uid="{9D114865-ADC6-4F24-B5CE-63ADE538C59D}"/>
    <cellStyle name="Anteckning 61 3 3 2" xfId="21588" xr:uid="{C38DC348-D610-4C63-A8B1-32B46076F794}"/>
    <cellStyle name="Anteckning 61 3 3_121231-130331" xfId="21589" xr:uid="{EA77A2C4-4159-4E4E-9DE5-8184BB85E03C}"/>
    <cellStyle name="Anteckning 61 3 4" xfId="21590" xr:uid="{A2927657-3CFE-4088-9ABB-86201162D1ED}"/>
    <cellStyle name="Anteckning 61 3 5" xfId="21591" xr:uid="{252D66CD-D888-4159-BA81-F39525FE87E3}"/>
    <cellStyle name="Anteckning 61 3 6" xfId="33415" xr:uid="{A0529707-390E-4AE5-8E25-251EB703D745}"/>
    <cellStyle name="Anteckning 61 3 7" xfId="35806" xr:uid="{E407ABFF-2952-414E-A7BD-F83B70F97F9C}"/>
    <cellStyle name="Anteckning 61 3 8" xfId="38936" xr:uid="{6FD0132C-4CD0-4A9D-829E-B72817664170}"/>
    <cellStyle name="Anteckning 61 3_121231-130331" xfId="21592" xr:uid="{074097EB-DA21-4DC2-BEAB-6A6EF2BCC7BE}"/>
    <cellStyle name="Anteckning 61 4" xfId="21593" xr:uid="{7742362C-C39E-4F91-8410-CB773A704DAA}"/>
    <cellStyle name="Anteckning 61 4 2" xfId="21594" xr:uid="{E6EFD5A5-3194-4085-B5C9-9C775C95FA5D}"/>
    <cellStyle name="Anteckning 61 4 2 2" xfId="21595" xr:uid="{B4F94E6E-0E4D-4C71-9C07-EB3DA14CAF9A}"/>
    <cellStyle name="Anteckning 61 4 2_121231-130331" xfId="21596" xr:uid="{4DFF5F2E-3241-4FD6-AE78-7871EC2D871E}"/>
    <cellStyle name="Anteckning 61 4 3" xfId="21597" xr:uid="{1B218197-3F37-440D-9FF4-F0AEBD577113}"/>
    <cellStyle name="Anteckning 61 4 4" xfId="33416" xr:uid="{ADB6EE41-4215-4269-A2E7-070B78B89828}"/>
    <cellStyle name="Anteckning 61 4_121231-130331" xfId="21598" xr:uid="{A320C9B1-8B55-4F96-8CA1-66F2B9B3C98C}"/>
    <cellStyle name="Anteckning 61 5" xfId="21599" xr:uid="{93D34828-137A-46DB-AC55-E83278FFDD0B}"/>
    <cellStyle name="Anteckning 61 5 2" xfId="21600" xr:uid="{BFFDFED5-28BD-4FE9-B7B0-A3503EC8577A}"/>
    <cellStyle name="Anteckning 61 5 3" xfId="21601" xr:uid="{86C5E75E-17BB-4E4C-847F-4C6E9FC2B2F9}"/>
    <cellStyle name="Anteckning 61 5_121231-130331" xfId="21602" xr:uid="{526D0A55-CCEA-441A-92B5-D22AE6FEF963}"/>
    <cellStyle name="Anteckning 61 6" xfId="21603" xr:uid="{2A7FEA46-C937-48CC-A786-B67038AC88E2}"/>
    <cellStyle name="Anteckning 61 6 2" xfId="21604" xr:uid="{9DA6F6B2-4FA4-49EB-B37F-724BFD3EC97E}"/>
    <cellStyle name="Anteckning 61 6 3" xfId="21605" xr:uid="{A78BB3B6-805C-455D-A2C2-5633D3834B72}"/>
    <cellStyle name="Anteckning 61 6_AAL 2014-06" xfId="45440" xr:uid="{A8F9BA02-361B-47DF-BE48-F71182803EF0}"/>
    <cellStyle name="Anteckning 61 7" xfId="21606" xr:uid="{190A8B13-E075-4E7F-AC6E-AC8CD75DEC3D}"/>
    <cellStyle name="Anteckning 61 7 2" xfId="21607" xr:uid="{64587A87-73FB-40DB-B781-F925BB562ACF}"/>
    <cellStyle name="Anteckning 61 7 3" xfId="21608" xr:uid="{2B460592-DE97-4EF5-AFE3-F4665C9DB7D6}"/>
    <cellStyle name="Anteckning 61 7_AAL 2014-06" xfId="45441" xr:uid="{CA565196-5C89-4A5C-9D29-45576BE60434}"/>
    <cellStyle name="Anteckning 61 8" xfId="21609" xr:uid="{615AC1F6-B36F-430F-B4B9-802F61AA1EFE}"/>
    <cellStyle name="Anteckning 61 9" xfId="21610" xr:uid="{34FE9E51-59B6-4354-AE66-C8C3FA252361}"/>
    <cellStyle name="Anteckning 61_121231-130331" xfId="21611" xr:uid="{4A9CDFA2-F426-452A-A6B4-40DCC0657106}"/>
    <cellStyle name="Anteckning 62" xfId="21612" xr:uid="{7364BFB1-5E8D-4EB9-BC7A-A9A3C3CEB619}"/>
    <cellStyle name="Anteckning 62 10" xfId="35807" xr:uid="{8DBD9731-1014-4A08-B331-0E86866246BC}"/>
    <cellStyle name="Anteckning 62 2" xfId="21613" xr:uid="{A426DF6E-34C3-466A-80C2-019C0F8EC451}"/>
    <cellStyle name="Anteckning 62 2 2" xfId="21614" xr:uid="{EA5376F5-9F47-4C59-A82F-172A96CC02FA}"/>
    <cellStyle name="Anteckning 62 2 2 2" xfId="21615" xr:uid="{D250312F-EDC3-4969-8F8C-036A51FD3CEE}"/>
    <cellStyle name="Anteckning 62 2 2 3" xfId="33417" xr:uid="{A1979394-15F4-44A4-9429-6BD9639A4EDF}"/>
    <cellStyle name="Anteckning 62 2 2_121231-130331" xfId="21616" xr:uid="{E85AA694-FC94-4CAA-B74C-828A01DD6F5A}"/>
    <cellStyle name="Anteckning 62 2 3" xfId="21617" xr:uid="{2DAD74D3-2446-4A0E-BA46-E7690FF044B8}"/>
    <cellStyle name="Anteckning 62 2 3 2" xfId="21618" xr:uid="{6DE95302-24A2-4DD9-A6AB-184432329CCC}"/>
    <cellStyle name="Anteckning 62 2 3_121231-130331" xfId="21619" xr:uid="{335C6B78-DB60-4B3C-B956-FE2E44543D29}"/>
    <cellStyle name="Anteckning 62 2 4" xfId="21620" xr:uid="{47144950-767B-4EE7-9E1B-7349565CBBF9}"/>
    <cellStyle name="Anteckning 62 2 5" xfId="21621" xr:uid="{FCC930F0-71E4-40A6-8DA1-0DB0241BEA46}"/>
    <cellStyle name="Anteckning 62 2 6" xfId="33418" xr:uid="{51D58CF6-3DD3-4418-83F3-D64B61CA6E2C}"/>
    <cellStyle name="Anteckning 62 2 7" xfId="35808" xr:uid="{B69C521F-E86C-45FD-B986-7A443EE3F8A0}"/>
    <cellStyle name="Anteckning 62 2 8" xfId="38935" xr:uid="{F9F6CDB0-FABF-4922-8E2A-5C7CBCD0745A}"/>
    <cellStyle name="Anteckning 62 2_121231-130331" xfId="21622" xr:uid="{013E97CC-7E50-4488-97D7-D0EB742812AC}"/>
    <cellStyle name="Anteckning 62 3" xfId="21623" xr:uid="{E17C9B4D-2E7E-4ADD-8D78-77F1FC25B472}"/>
    <cellStyle name="Anteckning 62 3 2" xfId="21624" xr:uid="{18FF7902-BBC4-499F-9864-C8BD20AA3F1A}"/>
    <cellStyle name="Anteckning 62 3 2 2" xfId="21625" xr:uid="{24C20645-4F3F-4CCB-A197-740BBCDAEA6A}"/>
    <cellStyle name="Anteckning 62 3 2 3" xfId="33419" xr:uid="{C6C26B8A-C632-48CF-B004-9454658A4ED6}"/>
    <cellStyle name="Anteckning 62 3 2_121231-130331" xfId="21626" xr:uid="{C70F97C3-2FE3-4974-A269-4DBE8896E249}"/>
    <cellStyle name="Anteckning 62 3 3" xfId="21627" xr:uid="{D624FD99-69CB-4DDB-ABE5-1186AF941DED}"/>
    <cellStyle name="Anteckning 62 3 3 2" xfId="21628" xr:uid="{31E9D06F-2E4E-4B5B-A93A-687D21B02F9F}"/>
    <cellStyle name="Anteckning 62 3 3_121231-130331" xfId="21629" xr:uid="{5316E401-F6FB-4E26-9910-86E5025C5D27}"/>
    <cellStyle name="Anteckning 62 3 4" xfId="21630" xr:uid="{3B8D313F-4CF5-4EBD-9CF8-6702252DC993}"/>
    <cellStyle name="Anteckning 62 3 5" xfId="21631" xr:uid="{55519047-1E2B-401A-BBAD-CDE29463A9DC}"/>
    <cellStyle name="Anteckning 62 3 6" xfId="33420" xr:uid="{90FCB10B-5B78-44CF-803B-5542A76545A2}"/>
    <cellStyle name="Anteckning 62 3 7" xfId="35809" xr:uid="{89D54D9B-5F0B-45EF-8241-7F0C541CA5E8}"/>
    <cellStyle name="Anteckning 62 3 8" xfId="38934" xr:uid="{35AEA5CF-9B40-4496-B257-73783C1F8F17}"/>
    <cellStyle name="Anteckning 62 3_121231-130331" xfId="21632" xr:uid="{E5509A28-7EEA-4246-B777-FB53CAF08794}"/>
    <cellStyle name="Anteckning 62 4" xfId="21633" xr:uid="{5D44BD43-C5BF-4888-8141-D04F37A54F0B}"/>
    <cellStyle name="Anteckning 62 4 2" xfId="21634" xr:uid="{CA87A180-7AFA-4EDA-9792-91133B3C23CE}"/>
    <cellStyle name="Anteckning 62 4 2 2" xfId="21635" xr:uid="{E131C02B-9AD8-4A8D-A8CA-5FAA68F6D919}"/>
    <cellStyle name="Anteckning 62 4 2_121231-130331" xfId="21636" xr:uid="{798D171B-39A9-43C4-BADB-501A5FB5D65D}"/>
    <cellStyle name="Anteckning 62 4 3" xfId="21637" xr:uid="{E9990D12-0716-4A9C-BA01-793D0E530D6F}"/>
    <cellStyle name="Anteckning 62 4 4" xfId="33421" xr:uid="{59BA9F8A-9A74-4E5E-97B5-63C5A56CAFA9}"/>
    <cellStyle name="Anteckning 62 4_121231-130331" xfId="21638" xr:uid="{18D38AD9-982E-4DC3-81F0-B6E6573E18BB}"/>
    <cellStyle name="Anteckning 62 5" xfId="21639" xr:uid="{091C10AB-6CA9-4482-B050-A9083BAC2113}"/>
    <cellStyle name="Anteckning 62 5 2" xfId="21640" xr:uid="{297A4252-60D0-4911-A682-7DB142224EB1}"/>
    <cellStyle name="Anteckning 62 5 3" xfId="21641" xr:uid="{408F31B5-B82B-4AA6-9C8D-106F6297F450}"/>
    <cellStyle name="Anteckning 62 5_121231-130331" xfId="21642" xr:uid="{4FEFFEDA-BE49-48D5-BE1C-D0D27619898E}"/>
    <cellStyle name="Anteckning 62 6" xfId="21643" xr:uid="{C524F24C-6D84-4AF7-BDD9-F996A81E8E3D}"/>
    <cellStyle name="Anteckning 62 6 2" xfId="21644" xr:uid="{566C5ADB-6444-4749-821B-4998DE7C605C}"/>
    <cellStyle name="Anteckning 62 6 3" xfId="21645" xr:uid="{4A8BB598-D4BC-4BC9-BCB7-DCAD59FF2E5B}"/>
    <cellStyle name="Anteckning 62 6_AAL 2014-06" xfId="45442" xr:uid="{ED72A892-04BF-472C-A275-BBE8167F833B}"/>
    <cellStyle name="Anteckning 62 7" xfId="21646" xr:uid="{9462D6B3-A6D4-4614-89F0-E89BA32122A2}"/>
    <cellStyle name="Anteckning 62 7 2" xfId="21647" xr:uid="{056E307F-FAB2-4659-92AA-8187F5A66166}"/>
    <cellStyle name="Anteckning 62 7 3" xfId="21648" xr:uid="{162B41D6-71CA-40B0-A060-BFA805280DEA}"/>
    <cellStyle name="Anteckning 62 7_AAL 2014-06" xfId="45443" xr:uid="{D19AB7CF-23E0-4017-89B6-5E7A87F100E5}"/>
    <cellStyle name="Anteckning 62 8" xfId="21649" xr:uid="{A5B8CEEF-A007-4845-80E9-28D87DA7872D}"/>
    <cellStyle name="Anteckning 62 9" xfId="21650" xr:uid="{D3EDC5D2-8891-4F9E-AA19-46B2F65C8061}"/>
    <cellStyle name="Anteckning 62_121231-130331" xfId="21651" xr:uid="{5FD8D3B6-389F-48EF-9554-D6ACC20A5123}"/>
    <cellStyle name="Anteckning 63" xfId="21652" xr:uid="{3251AE3F-2279-4C18-A86B-BFF9A2478E63}"/>
    <cellStyle name="Anteckning 63 10" xfId="35810" xr:uid="{AC2DAC0C-F757-4C41-B771-409D88FFDB8F}"/>
    <cellStyle name="Anteckning 63 2" xfId="21653" xr:uid="{9167EF3D-8C83-4C9C-9702-4C16DC6ACA09}"/>
    <cellStyle name="Anteckning 63 2 2" xfId="21654" xr:uid="{8A55462A-87B4-4895-BD4F-7B13A1D99221}"/>
    <cellStyle name="Anteckning 63 2 2 2" xfId="21655" xr:uid="{5DC2B403-C2BC-4E8C-AE16-0D992C3EA64A}"/>
    <cellStyle name="Anteckning 63 2 2 3" xfId="33422" xr:uid="{6D016A32-5A38-4CB2-9F2E-98A4AC530FBE}"/>
    <cellStyle name="Anteckning 63 2 2_121231-130331" xfId="21656" xr:uid="{62FF6374-EEB3-4922-B682-9CDB23979650}"/>
    <cellStyle name="Anteckning 63 2 3" xfId="21657" xr:uid="{E69AFD98-79C0-4B51-A68F-BFD0005D0F1F}"/>
    <cellStyle name="Anteckning 63 2 3 2" xfId="21658" xr:uid="{647B168F-1CA0-408C-B5A1-84631D763955}"/>
    <cellStyle name="Anteckning 63 2 3_121231-130331" xfId="21659" xr:uid="{3772AC60-6399-4C73-8F56-0981B40C8055}"/>
    <cellStyle name="Anteckning 63 2 4" xfId="21660" xr:uid="{1E6E3E85-7EE3-4DB9-A277-1A6622B0B890}"/>
    <cellStyle name="Anteckning 63 2 5" xfId="21661" xr:uid="{B338441F-98CF-4097-B0B6-3101B24FA45B}"/>
    <cellStyle name="Anteckning 63 2 6" xfId="33423" xr:uid="{F9B24781-F8A1-4F52-AB27-B747B365BCDB}"/>
    <cellStyle name="Anteckning 63 2 7" xfId="35811" xr:uid="{4EEA9EDE-D3F7-4DDC-BFC8-DCAB822A9F1C}"/>
    <cellStyle name="Anteckning 63 2 8" xfId="38933" xr:uid="{713A8696-4F8B-4E11-88E1-BD23BF4E1D02}"/>
    <cellStyle name="Anteckning 63 2_121231-130331" xfId="21662" xr:uid="{0267BEF7-E021-48B0-9E12-FBE58D89ABA3}"/>
    <cellStyle name="Anteckning 63 3" xfId="21663" xr:uid="{5632F98D-3DAB-4231-910E-52779C9D6AA0}"/>
    <cellStyle name="Anteckning 63 3 2" xfId="21664" xr:uid="{6BC86B8F-3C21-47D8-B517-D3183E825AED}"/>
    <cellStyle name="Anteckning 63 3 2 2" xfId="21665" xr:uid="{F8D105B2-6E8F-48E8-B7BE-755AF3D5EF6A}"/>
    <cellStyle name="Anteckning 63 3 2 3" xfId="33424" xr:uid="{BF88EED1-EE14-4CF8-A241-380E4BA22F9B}"/>
    <cellStyle name="Anteckning 63 3 2_121231-130331" xfId="21666" xr:uid="{29B5C2ED-116F-4B7C-92E3-1D3A13C5D3C1}"/>
    <cellStyle name="Anteckning 63 3 3" xfId="21667" xr:uid="{49C2182F-F2C7-4653-8DA1-ECB17A99FD45}"/>
    <cellStyle name="Anteckning 63 3 3 2" xfId="21668" xr:uid="{BF6F56C5-F384-4E6D-B2DD-F7C58D425926}"/>
    <cellStyle name="Anteckning 63 3 3_121231-130331" xfId="21669" xr:uid="{9F1C8757-419D-4C63-B624-23FB06187127}"/>
    <cellStyle name="Anteckning 63 3 4" xfId="21670" xr:uid="{CA3C38C2-3B0A-4324-80E2-3AAD08D655CE}"/>
    <cellStyle name="Anteckning 63 3 5" xfId="21671" xr:uid="{CBC8373E-669F-4BC2-BA48-82566A0C6940}"/>
    <cellStyle name="Anteckning 63 3 6" xfId="33425" xr:uid="{65FA046B-6556-41C2-B289-38B5DD096DC3}"/>
    <cellStyle name="Anteckning 63 3 7" xfId="35812" xr:uid="{02BFE5B5-3B2E-45F5-A9EF-4EEB298CBFD0}"/>
    <cellStyle name="Anteckning 63 3 8" xfId="38932" xr:uid="{3CD9C7C1-533E-4A6C-9CCD-2A60A65B4E37}"/>
    <cellStyle name="Anteckning 63 3_121231-130331" xfId="21672" xr:uid="{1400CAB4-64CF-40A2-A7AD-C66621C27F4F}"/>
    <cellStyle name="Anteckning 63 4" xfId="21673" xr:uid="{BF558746-846A-4084-AC56-FC8F4A2FB030}"/>
    <cellStyle name="Anteckning 63 4 2" xfId="21674" xr:uid="{B5DDB25B-1C3C-4C18-8E38-95747CB2DFE5}"/>
    <cellStyle name="Anteckning 63 4 2 2" xfId="21675" xr:uid="{6A4EC4C4-34AF-4B49-915E-E40B450C1F41}"/>
    <cellStyle name="Anteckning 63 4 2_121231-130331" xfId="21676" xr:uid="{FB72E225-F43D-427C-9EA3-09069EE183BA}"/>
    <cellStyle name="Anteckning 63 4 3" xfId="21677" xr:uid="{4F07F0F7-CD81-4A69-BD09-9A4A0E993172}"/>
    <cellStyle name="Anteckning 63 4 4" xfId="33426" xr:uid="{DB5350A2-DAE1-48C8-99F5-A600C41FBB08}"/>
    <cellStyle name="Anteckning 63 4_121231-130331" xfId="21678" xr:uid="{E897F173-F89A-48D9-A1F1-A08184C1FF43}"/>
    <cellStyle name="Anteckning 63 5" xfId="21679" xr:uid="{9D293550-5ABC-46F5-9A00-6AC423E54D53}"/>
    <cellStyle name="Anteckning 63 5 2" xfId="21680" xr:uid="{74D8C4E2-0F08-4B41-AD5B-9F51C9905D3D}"/>
    <cellStyle name="Anteckning 63 5 3" xfId="21681" xr:uid="{CAA3FA40-A2AA-44EB-849F-35F97EFE177E}"/>
    <cellStyle name="Anteckning 63 5_121231-130331" xfId="21682" xr:uid="{4171AAE3-B517-49EB-BED3-568C08FD448E}"/>
    <cellStyle name="Anteckning 63 6" xfId="21683" xr:uid="{7D424FC2-6036-4114-B058-461233C8442C}"/>
    <cellStyle name="Anteckning 63 6 2" xfId="21684" xr:uid="{DB2A8314-9CF9-4F22-AEEC-627AA77FF028}"/>
    <cellStyle name="Anteckning 63 6 3" xfId="21685" xr:uid="{BDFD4FCB-7A03-499C-8DE4-85BE1EF3D98E}"/>
    <cellStyle name="Anteckning 63 6_AAL 2014-06" xfId="45444" xr:uid="{C48E8E19-61E4-46EB-9722-1CE3BE6E7388}"/>
    <cellStyle name="Anteckning 63 7" xfId="21686" xr:uid="{8EE8DDDA-FB06-49F6-A614-00012C9B809B}"/>
    <cellStyle name="Anteckning 63 7 2" xfId="21687" xr:uid="{DF2B052C-F496-43CF-BA49-3DA410760B46}"/>
    <cellStyle name="Anteckning 63 7 3" xfId="21688" xr:uid="{1B64CB57-3054-4CA1-B481-CE5F87619E04}"/>
    <cellStyle name="Anteckning 63 7_AAL 2014-06" xfId="45445" xr:uid="{E6373AA9-B1F4-42B0-B9D2-2381983FA076}"/>
    <cellStyle name="Anteckning 63 8" xfId="21689" xr:uid="{945E981C-D4AD-4E94-8DE9-E47E750531E6}"/>
    <cellStyle name="Anteckning 63 9" xfId="21690" xr:uid="{77699B8D-D8AA-47A0-96A2-A030EE3B8EBD}"/>
    <cellStyle name="Anteckning 63_121231-130331" xfId="21691" xr:uid="{534994F4-9688-465C-99D1-4A9323B8C64D}"/>
    <cellStyle name="Anteckning 64" xfId="21692" xr:uid="{2ED113BF-8944-45E8-9115-32D605824568}"/>
    <cellStyle name="Anteckning 64 10" xfId="35813" xr:uid="{F2F534C9-24B3-4ADB-815E-ED08148F11ED}"/>
    <cellStyle name="Anteckning 64 2" xfId="21693" xr:uid="{A3ECD769-B240-4FDA-A05D-CF9798B6A9FF}"/>
    <cellStyle name="Anteckning 64 2 2" xfId="21694" xr:uid="{68E31B0C-9D2E-405B-8B8E-321E921D226A}"/>
    <cellStyle name="Anteckning 64 2 2 2" xfId="21695" xr:uid="{983DDF91-B4E3-415F-80C3-786008A4EFDA}"/>
    <cellStyle name="Anteckning 64 2 2 3" xfId="33427" xr:uid="{A694B000-FA36-4F48-B37A-8EAF93EB27BD}"/>
    <cellStyle name="Anteckning 64 2 2_121231-130331" xfId="21696" xr:uid="{5576D6D9-981F-4735-BA99-4368DE451C47}"/>
    <cellStyle name="Anteckning 64 2 3" xfId="21697" xr:uid="{37FDE4F4-B765-430A-B61B-56F48DD77BB5}"/>
    <cellStyle name="Anteckning 64 2 3 2" xfId="21698" xr:uid="{0C56A725-6091-46FA-8DCC-010A056D4090}"/>
    <cellStyle name="Anteckning 64 2 3_121231-130331" xfId="21699" xr:uid="{E3BA93E5-0FD6-48AD-BD76-3267CB76CA9D}"/>
    <cellStyle name="Anteckning 64 2 4" xfId="21700" xr:uid="{C0044F18-5B99-4E90-8E65-BB93EFC4D01B}"/>
    <cellStyle name="Anteckning 64 2 5" xfId="21701" xr:uid="{B1DB1DB1-1769-4CE3-9469-6B8101EC643C}"/>
    <cellStyle name="Anteckning 64 2 6" xfId="33428" xr:uid="{4C90B314-32B9-4DF0-A5C4-D6497C686F2D}"/>
    <cellStyle name="Anteckning 64 2 7" xfId="35814" xr:uid="{5D30C36B-36B0-492A-9169-05C650248A47}"/>
    <cellStyle name="Anteckning 64 2 8" xfId="38931" xr:uid="{CD7C5DF0-EED6-444D-BE9E-57184C7F78BC}"/>
    <cellStyle name="Anteckning 64 2_121231-130331" xfId="21702" xr:uid="{01E222FD-3123-44AF-948D-AD704F4930D6}"/>
    <cellStyle name="Anteckning 64 3" xfId="21703" xr:uid="{D96AB71F-EAAA-4A48-8B3D-7CEAA4E6F3D2}"/>
    <cellStyle name="Anteckning 64 3 2" xfId="21704" xr:uid="{453F33B6-83CA-4D17-B3E5-EFEFEB4DE930}"/>
    <cellStyle name="Anteckning 64 3 2 2" xfId="21705" xr:uid="{DA2DCBCD-6745-4B47-BC4D-70CFAB1495EA}"/>
    <cellStyle name="Anteckning 64 3 2 3" xfId="33429" xr:uid="{4AF5C0A0-2A0B-4187-BB7C-9ED22599FAB2}"/>
    <cellStyle name="Anteckning 64 3 2_121231-130331" xfId="21706" xr:uid="{677FF8DF-F78F-4E20-A6E9-21925BACBFD3}"/>
    <cellStyle name="Anteckning 64 3 3" xfId="21707" xr:uid="{A0BBD4DC-2C72-4F07-9AE8-D49CB6EC0EFE}"/>
    <cellStyle name="Anteckning 64 3 3 2" xfId="21708" xr:uid="{EB1B0AB1-D5CB-4A46-A414-1F22859F5104}"/>
    <cellStyle name="Anteckning 64 3 3_121231-130331" xfId="21709" xr:uid="{64FA7621-F102-4020-ACA7-92CD0158AC9E}"/>
    <cellStyle name="Anteckning 64 3 4" xfId="21710" xr:uid="{7AFA0D88-CDD0-4FB4-92DA-D77E901B5867}"/>
    <cellStyle name="Anteckning 64 3 5" xfId="21711" xr:uid="{E7BDC5FC-AAAA-4541-BF4D-F15F577B9A55}"/>
    <cellStyle name="Anteckning 64 3 6" xfId="33430" xr:uid="{3EE66B1D-3737-4A15-8D33-01E924202D49}"/>
    <cellStyle name="Anteckning 64 3 7" xfId="35815" xr:uid="{4633BCD2-5245-49D6-B1A9-8CB294B5286D}"/>
    <cellStyle name="Anteckning 64 3 8" xfId="38930" xr:uid="{A46FDD53-03BE-47CD-8424-21A657CA3C8F}"/>
    <cellStyle name="Anteckning 64 3_121231-130331" xfId="21712" xr:uid="{358EDA5F-A7A7-49A0-8FDC-27FB46A2C8CA}"/>
    <cellStyle name="Anteckning 64 4" xfId="21713" xr:uid="{78ADC7EC-DB37-4CF8-B81A-B7AC07E39470}"/>
    <cellStyle name="Anteckning 64 4 2" xfId="21714" xr:uid="{F6BE2F3A-A2A4-4936-ABFE-B56AA46D682D}"/>
    <cellStyle name="Anteckning 64 4 2 2" xfId="21715" xr:uid="{91A30C80-DCC3-4641-9513-E5FA50426D9C}"/>
    <cellStyle name="Anteckning 64 4 2_121231-130331" xfId="21716" xr:uid="{2527F299-B921-4279-9AF0-34DBFFE364D6}"/>
    <cellStyle name="Anteckning 64 4 3" xfId="21717" xr:uid="{0CFDD464-C11C-4009-807D-2F4E5BF6C647}"/>
    <cellStyle name="Anteckning 64 4 4" xfId="33431" xr:uid="{514F304D-80E7-4EB9-AF48-0CFC4ED20807}"/>
    <cellStyle name="Anteckning 64 4_121231-130331" xfId="21718" xr:uid="{063184D4-4557-41E2-B763-54AA34BA37F1}"/>
    <cellStyle name="Anteckning 64 5" xfId="21719" xr:uid="{03381C20-CC96-4903-B30D-6B555F59F97F}"/>
    <cellStyle name="Anteckning 64 5 2" xfId="21720" xr:uid="{D68F7544-A80D-4E99-9CD8-24AF88D338B6}"/>
    <cellStyle name="Anteckning 64 5 3" xfId="21721" xr:uid="{567F658E-30AF-4A37-B9DC-85293E899D0A}"/>
    <cellStyle name="Anteckning 64 5_121231-130331" xfId="21722" xr:uid="{D3001408-1439-4498-B596-D921E1383964}"/>
    <cellStyle name="Anteckning 64 6" xfId="21723" xr:uid="{8B8160AE-F3B1-499B-B3BC-D8F899F469EE}"/>
    <cellStyle name="Anteckning 64 6 2" xfId="21724" xr:uid="{BBCF0B46-E0C2-42EB-9705-6AF3E226DF61}"/>
    <cellStyle name="Anteckning 64 6 3" xfId="21725" xr:uid="{DF33BE59-D16B-4483-8630-E0B4BD3680D7}"/>
    <cellStyle name="Anteckning 64 6_AAL 2014-06" xfId="45446" xr:uid="{9BFDA3EE-5ACA-424A-B9D9-C7524DB8E949}"/>
    <cellStyle name="Anteckning 64 7" xfId="21726" xr:uid="{5A588068-1DA4-4C89-909F-F22B5F20DEC9}"/>
    <cellStyle name="Anteckning 64 7 2" xfId="21727" xr:uid="{2DE1A06E-7711-429F-8530-138647F7CC5F}"/>
    <cellStyle name="Anteckning 64 7 3" xfId="21728" xr:uid="{29AF9F8C-4E4D-446E-842F-FBEB28057A45}"/>
    <cellStyle name="Anteckning 64 7_AAL 2014-06" xfId="45447" xr:uid="{13FA5FF5-DB4F-48A3-B94B-C061D92748C1}"/>
    <cellStyle name="Anteckning 64 8" xfId="21729" xr:uid="{A041BC56-6392-4258-9D98-E962533ED9E9}"/>
    <cellStyle name="Anteckning 64 9" xfId="21730" xr:uid="{36665519-87D4-4655-89E1-3BECD51C2CC3}"/>
    <cellStyle name="Anteckning 64_121231-130331" xfId="21731" xr:uid="{F290A338-5A36-4886-82D2-3B6E4C13A0E4}"/>
    <cellStyle name="Anteckning 65" xfId="21732" xr:uid="{808B6077-F0A1-4153-912B-903BD9D1EABE}"/>
    <cellStyle name="Anteckning 65 10" xfId="38929" xr:uid="{2C5D55A6-391D-4173-9364-2FBD92607CDF}"/>
    <cellStyle name="Anteckning 65 2" xfId="21733" xr:uid="{AC392294-D854-45B7-9E8C-88C23ADFABF5}"/>
    <cellStyle name="Anteckning 65 2 2" xfId="21734" xr:uid="{8A15FEF7-E4E7-4306-965B-1AD08BB48F1D}"/>
    <cellStyle name="Anteckning 65 2 2 2" xfId="21735" xr:uid="{A8C102F1-D8A8-4881-9052-C5EE70186263}"/>
    <cellStyle name="Anteckning 65 2 2 3" xfId="33432" xr:uid="{7ABF7937-6DD0-4C55-841E-79D4016C206D}"/>
    <cellStyle name="Anteckning 65 2 2_121231-130331" xfId="21736" xr:uid="{A95BF0C9-8658-4310-9051-9EBDC194D340}"/>
    <cellStyle name="Anteckning 65 2 3" xfId="21737" xr:uid="{DDB2B324-4435-4D45-9B9D-1314A82D29DA}"/>
    <cellStyle name="Anteckning 65 2 3 2" xfId="21738" xr:uid="{7ADB2BC9-465F-4BF8-B93A-A889E193DA90}"/>
    <cellStyle name="Anteckning 65 2 3_121231-130331" xfId="21739" xr:uid="{F49B6E2A-FA0F-4E64-A77A-1D844BE3A7FE}"/>
    <cellStyle name="Anteckning 65 2 4" xfId="21740" xr:uid="{F58CD639-2534-4F56-AD38-9D74EF2E939B}"/>
    <cellStyle name="Anteckning 65 2 5" xfId="21741" xr:uid="{5112AC1F-2B58-4403-B66E-18A64C9BDEB8}"/>
    <cellStyle name="Anteckning 65 2 6" xfId="33433" xr:uid="{81645E51-9C6C-49A9-9646-19361D517E75}"/>
    <cellStyle name="Anteckning 65 2 7" xfId="35817" xr:uid="{25A26311-65C4-4FD8-9F26-7EEEDD824E25}"/>
    <cellStyle name="Anteckning 65 2 8" xfId="38928" xr:uid="{D3ECFF0D-BDC9-4149-B4B7-80B5FE2E2CFE}"/>
    <cellStyle name="Anteckning 65 2_121231-130331" xfId="21742" xr:uid="{5BCDE060-33D6-45DF-A8A4-82C63DD193D3}"/>
    <cellStyle name="Anteckning 65 3" xfId="21743" xr:uid="{B9D53412-A10F-42AA-838E-D28993BA1EFE}"/>
    <cellStyle name="Anteckning 65 3 2" xfId="21744" xr:uid="{6D9A5B1F-DD6F-44B8-AA34-D01EBD1CFAE1}"/>
    <cellStyle name="Anteckning 65 3 2 2" xfId="21745" xr:uid="{5007FBD5-88FC-4CE9-B957-22A26B0EF21C}"/>
    <cellStyle name="Anteckning 65 3 2 3" xfId="33434" xr:uid="{BE922470-2732-424F-B469-1031F9643178}"/>
    <cellStyle name="Anteckning 65 3 2_121231-130331" xfId="21746" xr:uid="{B146C7FA-AE60-4329-96A3-CC130A29366A}"/>
    <cellStyle name="Anteckning 65 3 3" xfId="21747" xr:uid="{7E18B86A-91C9-4374-9F67-51FED4F0219E}"/>
    <cellStyle name="Anteckning 65 3 3 2" xfId="21748" xr:uid="{039933B4-3270-4AF8-AAFD-E780C08A1584}"/>
    <cellStyle name="Anteckning 65 3 3_121231-130331" xfId="21749" xr:uid="{E5C3C310-F126-4F6F-AA23-CAD0625DD066}"/>
    <cellStyle name="Anteckning 65 3 4" xfId="21750" xr:uid="{902C7C01-8958-43D7-8C3C-E53DA8CDD015}"/>
    <cellStyle name="Anteckning 65 3 5" xfId="21751" xr:uid="{5AD0FEBD-3634-4D95-9E9D-9679C7F5A117}"/>
    <cellStyle name="Anteckning 65 3 6" xfId="33435" xr:uid="{41A34408-A8CF-4E57-A43D-FEE0362D782C}"/>
    <cellStyle name="Anteckning 65 3 7" xfId="35818" xr:uid="{98018B53-E75B-4BDE-B0E9-615D1E27CEE6}"/>
    <cellStyle name="Anteckning 65 3 8" xfId="38927" xr:uid="{C19C9061-4F4B-45F4-98C0-794EE363395F}"/>
    <cellStyle name="Anteckning 65 3_121231-130331" xfId="21752" xr:uid="{1D50F7BE-0E37-439C-8E05-2AB6EE513ED4}"/>
    <cellStyle name="Anteckning 65 4" xfId="21753" xr:uid="{9ABB443E-E095-4D1F-AF73-35BCE76A3256}"/>
    <cellStyle name="Anteckning 65 4 2" xfId="21754" xr:uid="{B793D71E-1E88-4787-BD2B-8AF90EDDFA26}"/>
    <cellStyle name="Anteckning 65 4 2 2" xfId="21755" xr:uid="{A78200E0-4CBB-400A-85A9-143DBE3E9F4E}"/>
    <cellStyle name="Anteckning 65 4 2_121231-130331" xfId="21756" xr:uid="{8ED75B3D-71D8-491D-AE1A-93FD98777256}"/>
    <cellStyle name="Anteckning 65 4 3" xfId="21757" xr:uid="{FF7688F8-C4B5-415C-95E0-D98F7C47CECA}"/>
    <cellStyle name="Anteckning 65 4 4" xfId="33436" xr:uid="{409CE6CC-F153-49F8-A4CD-5629C9973E5B}"/>
    <cellStyle name="Anteckning 65 4_121231-130331" xfId="21758" xr:uid="{88D0CF55-CBC8-491D-A7B9-919FE872F4F3}"/>
    <cellStyle name="Anteckning 65 5" xfId="21759" xr:uid="{E7C50C58-6E31-46D2-B5FC-AD2B027762B5}"/>
    <cellStyle name="Anteckning 65 5 2" xfId="21760" xr:uid="{43C00019-ECD1-4925-A0E9-F1703503ACA8}"/>
    <cellStyle name="Anteckning 65 5_121231-130331" xfId="21761" xr:uid="{814992E6-6141-4254-865A-CEF6A52FB7B1}"/>
    <cellStyle name="Anteckning 65 6" xfId="21762" xr:uid="{39A80539-B40A-45F0-B812-509C88E6AA60}"/>
    <cellStyle name="Anteckning 65 7" xfId="21763" xr:uid="{D1CB0A06-5BEE-4B49-AEF2-C5B82A2FCBB0}"/>
    <cellStyle name="Anteckning 65 8" xfId="33437" xr:uid="{6B6CEBE6-7F27-4A3E-A2AE-223B2AED671B}"/>
    <cellStyle name="Anteckning 65 9" xfId="35816" xr:uid="{CC0939DC-FEB9-4577-A643-6AF92BDA0E86}"/>
    <cellStyle name="Anteckning 65_121231-130331" xfId="21764" xr:uid="{C607EC6D-9DE3-472C-8E5A-C29880838BA9}"/>
    <cellStyle name="Anteckning 66" xfId="21765" xr:uid="{4B753E8C-69B7-4391-A84D-3652F96F6283}"/>
    <cellStyle name="Anteckning 66 10" xfId="38926" xr:uid="{4B3C1280-211D-4901-BF9E-44B03B943480}"/>
    <cellStyle name="Anteckning 66 2" xfId="21766" xr:uid="{2D711A7E-BC8B-40AA-B2E2-3335D603B070}"/>
    <cellStyle name="Anteckning 66 2 2" xfId="21767" xr:uid="{3A41F282-964E-4830-96C9-544F0EE2568A}"/>
    <cellStyle name="Anteckning 66 2 2 2" xfId="21768" xr:uid="{4B80AE2B-2351-41D0-A9B6-9F1927F7A4CE}"/>
    <cellStyle name="Anteckning 66 2 2 3" xfId="33438" xr:uid="{FFE6D125-C95C-49EA-A6F8-D874B5FE6F91}"/>
    <cellStyle name="Anteckning 66 2 2_121231-130331" xfId="21769" xr:uid="{44DC5CC0-2D53-485E-952B-A25B60697983}"/>
    <cellStyle name="Anteckning 66 2 3" xfId="21770" xr:uid="{EF9AD219-7C6E-4519-AD9A-F3D448E027E5}"/>
    <cellStyle name="Anteckning 66 2 3 2" xfId="21771" xr:uid="{A43BCE28-9701-4064-B22B-5A4C33BABBD2}"/>
    <cellStyle name="Anteckning 66 2 3_121231-130331" xfId="21772" xr:uid="{D065320F-D8A6-44AC-BBC8-183FEDEE1098}"/>
    <cellStyle name="Anteckning 66 2 4" xfId="21773" xr:uid="{53D7265E-48E8-478C-B3EC-57E85565605A}"/>
    <cellStyle name="Anteckning 66 2 5" xfId="21774" xr:uid="{E81F0C3B-ED27-4A56-9A8F-07499086FF71}"/>
    <cellStyle name="Anteckning 66 2 6" xfId="33439" xr:uid="{4B2AA026-381A-41A2-B0A3-190CEB8DF01A}"/>
    <cellStyle name="Anteckning 66 2 7" xfId="35820" xr:uid="{1AC442D3-D686-411A-A143-D54ECA60F237}"/>
    <cellStyle name="Anteckning 66 2 8" xfId="38925" xr:uid="{823CC57D-AB8F-4E7F-8429-1351F18A26BE}"/>
    <cellStyle name="Anteckning 66 2_121231-130331" xfId="21775" xr:uid="{40538F27-F21F-45EA-9114-57DC91AF17B3}"/>
    <cellStyle name="Anteckning 66 3" xfId="21776" xr:uid="{A1EE5E87-5213-4549-B007-224D77720717}"/>
    <cellStyle name="Anteckning 66 3 2" xfId="21777" xr:uid="{F9B4481A-029E-4148-9779-1F9476F48F69}"/>
    <cellStyle name="Anteckning 66 3 2 2" xfId="21778" xr:uid="{A895F3F0-54CE-44C1-BBA2-AF675ABA653B}"/>
    <cellStyle name="Anteckning 66 3 2 3" xfId="33440" xr:uid="{0189368A-0BB9-407C-8F73-B848AE7B3F16}"/>
    <cellStyle name="Anteckning 66 3 2_121231-130331" xfId="21779" xr:uid="{A24D22BE-1679-4E52-9C13-D02475C28F2D}"/>
    <cellStyle name="Anteckning 66 3 3" xfId="21780" xr:uid="{4D44DD24-17CA-4E7A-BF99-9775FE63C45F}"/>
    <cellStyle name="Anteckning 66 3 3 2" xfId="21781" xr:uid="{E2333F9B-4783-4765-BC26-53D169ED666B}"/>
    <cellStyle name="Anteckning 66 3 3_121231-130331" xfId="21782" xr:uid="{3A656320-3E0A-4242-822D-3677E0CE127A}"/>
    <cellStyle name="Anteckning 66 3 4" xfId="21783" xr:uid="{24127E0A-A65D-422A-AAF3-F5188E676D9F}"/>
    <cellStyle name="Anteckning 66 3 5" xfId="21784" xr:uid="{35055909-F2E2-4087-907D-F33EF9DCCB84}"/>
    <cellStyle name="Anteckning 66 3 6" xfId="33441" xr:uid="{62F3CE87-6081-4CD6-AE36-3B17253798BF}"/>
    <cellStyle name="Anteckning 66 3 7" xfId="35821" xr:uid="{93E96803-4F71-42AE-9712-B89359BCB7BF}"/>
    <cellStyle name="Anteckning 66 3 8" xfId="38924" xr:uid="{3F945E83-DEAA-49EF-B7B1-CEEB88E4AB2C}"/>
    <cellStyle name="Anteckning 66 3_121231-130331" xfId="21785" xr:uid="{B1B7E3B8-6A7A-4FCA-A097-9B6799160447}"/>
    <cellStyle name="Anteckning 66 4" xfId="21786" xr:uid="{9D261CD3-D2D4-4E16-8C49-0CC7D25F8C55}"/>
    <cellStyle name="Anteckning 66 4 2" xfId="21787" xr:uid="{6163AEFB-05FD-4623-9371-C241F5508D20}"/>
    <cellStyle name="Anteckning 66 4 2 2" xfId="21788" xr:uid="{C4C77517-5E43-4372-94DB-731C7D3DF16B}"/>
    <cellStyle name="Anteckning 66 4 2_121231-130331" xfId="21789" xr:uid="{1A9FD961-DF5B-4138-95D4-CF7A99291611}"/>
    <cellStyle name="Anteckning 66 4 3" xfId="21790" xr:uid="{B6FFB4B0-BCA9-4384-9F72-F1741DACBE5E}"/>
    <cellStyle name="Anteckning 66 4 4" xfId="33442" xr:uid="{47B9AC96-F57D-419B-8849-0C1AD1FCAFC6}"/>
    <cellStyle name="Anteckning 66 4_121231-130331" xfId="21791" xr:uid="{6A093DA7-9F3F-4564-BA09-92CB29DA085A}"/>
    <cellStyle name="Anteckning 66 5" xfId="21792" xr:uid="{957E6CFD-ADB8-4BA4-9234-DA449A0122F3}"/>
    <cellStyle name="Anteckning 66 5 2" xfId="21793" xr:uid="{E09C093B-E668-44ED-A092-27D71C00ABDE}"/>
    <cellStyle name="Anteckning 66 5_121231-130331" xfId="21794" xr:uid="{7F70825C-FB7A-4575-BAE7-BB352B80D910}"/>
    <cellStyle name="Anteckning 66 6" xfId="21795" xr:uid="{4F5CD51F-655C-49BF-A927-FF724203E587}"/>
    <cellStyle name="Anteckning 66 7" xfId="21796" xr:uid="{99E0AECE-2E4A-4822-86BD-BBF8C189C0FD}"/>
    <cellStyle name="Anteckning 66 8" xfId="33443" xr:uid="{22E22024-0CAD-4D79-AE80-3B149557D4B5}"/>
    <cellStyle name="Anteckning 66 9" xfId="35819" xr:uid="{CCA7F654-BE54-48B5-98A1-599A37529F4E}"/>
    <cellStyle name="Anteckning 66_121231-130331" xfId="21797" xr:uid="{9F727F5B-EE52-4F85-824C-70050F0A8536}"/>
    <cellStyle name="Anteckning 67" xfId="21798" xr:uid="{C0E7472D-8F65-4918-91A5-8AE732BD7ACF}"/>
    <cellStyle name="Anteckning 67 10" xfId="38923" xr:uid="{D4225607-1400-43FD-8A12-E2EC91426001}"/>
    <cellStyle name="Anteckning 67 2" xfId="21799" xr:uid="{9B2B593D-4C70-4C2E-B9D5-EB8A30D76177}"/>
    <cellStyle name="Anteckning 67 2 2" xfId="21800" xr:uid="{EB7CFA55-B8E3-42FF-BBD6-8C5862936A7F}"/>
    <cellStyle name="Anteckning 67 2 2 2" xfId="21801" xr:uid="{CFA94B26-71C3-41CD-8E22-A13668C7981C}"/>
    <cellStyle name="Anteckning 67 2 2 3" xfId="33444" xr:uid="{2BFBBAB4-BFFC-46DB-B58E-6DAA52C8D5A0}"/>
    <cellStyle name="Anteckning 67 2 2_121231-130331" xfId="21802" xr:uid="{F126885F-9D4F-4D39-8165-5BD1138044F1}"/>
    <cellStyle name="Anteckning 67 2 3" xfId="21803" xr:uid="{BF060280-5042-4F19-9FAB-04C060D4D352}"/>
    <cellStyle name="Anteckning 67 2 3 2" xfId="21804" xr:uid="{E1FD479F-C0F8-417A-B3E9-E1310B52E85E}"/>
    <cellStyle name="Anteckning 67 2 3_121231-130331" xfId="21805" xr:uid="{E0A8F5A2-AA42-4311-BA4F-DA825654859C}"/>
    <cellStyle name="Anteckning 67 2 4" xfId="21806" xr:uid="{8FAF59E5-9D3C-484C-BB74-8D83196513A6}"/>
    <cellStyle name="Anteckning 67 2 5" xfId="21807" xr:uid="{8F393F6B-8881-4F6D-8FF7-99272D1C72B8}"/>
    <cellStyle name="Anteckning 67 2 6" xfId="33445" xr:uid="{FF364BED-7FBF-4D78-A0DE-E0FE38FBA955}"/>
    <cellStyle name="Anteckning 67 2 7" xfId="35823" xr:uid="{3A73B89C-3099-4FBD-AA00-70993C836783}"/>
    <cellStyle name="Anteckning 67 2 8" xfId="38922" xr:uid="{B49EBEAC-7C73-4F70-98C4-9866EF56B9E2}"/>
    <cellStyle name="Anteckning 67 2_121231-130331" xfId="21808" xr:uid="{4AD25E54-779F-4969-BC68-DC07C37F3DB3}"/>
    <cellStyle name="Anteckning 67 3" xfId="21809" xr:uid="{5F791FC4-972F-44E1-B64D-95CA03D04025}"/>
    <cellStyle name="Anteckning 67 3 2" xfId="21810" xr:uid="{7DBB904A-74AA-46D0-8F4F-E3A3C06505BD}"/>
    <cellStyle name="Anteckning 67 3 2 2" xfId="21811" xr:uid="{7492A575-EFDD-4C80-B4CF-C89CD49F3E6E}"/>
    <cellStyle name="Anteckning 67 3 2 3" xfId="33446" xr:uid="{A32FD1E6-C4BF-4E6B-9855-A5F94500C2D2}"/>
    <cellStyle name="Anteckning 67 3 2_121231-130331" xfId="21812" xr:uid="{7CD90D95-9AD9-4B8A-8A4F-8D07EF7B721F}"/>
    <cellStyle name="Anteckning 67 3 3" xfId="21813" xr:uid="{9A219DA7-23E7-4833-AC3B-7604864E2758}"/>
    <cellStyle name="Anteckning 67 3 3 2" xfId="21814" xr:uid="{7AD5EE66-7126-41C3-A579-F46919FC8BA8}"/>
    <cellStyle name="Anteckning 67 3 3_121231-130331" xfId="21815" xr:uid="{4126DF53-7ABD-4392-B40E-6746F9D7ABB8}"/>
    <cellStyle name="Anteckning 67 3 4" xfId="21816" xr:uid="{B1D5230F-D0B4-464F-9440-1DAA5E58A65E}"/>
    <cellStyle name="Anteckning 67 3 5" xfId="21817" xr:uid="{E6BC38C3-7014-4E03-AD1E-DACB0674C5E7}"/>
    <cellStyle name="Anteckning 67 3 6" xfId="33447" xr:uid="{692B0C25-E73E-48ED-8AF7-EFAE68A197F5}"/>
    <cellStyle name="Anteckning 67 3 7" xfId="35824" xr:uid="{6A106E20-F736-4823-8A76-86260A7F5594}"/>
    <cellStyle name="Anteckning 67 3 8" xfId="38921" xr:uid="{7F64D9BB-860C-43A4-9780-49D91701A9C0}"/>
    <cellStyle name="Anteckning 67 3_121231-130331" xfId="21818" xr:uid="{16856272-4FBF-4973-9D5F-4DF765C0293D}"/>
    <cellStyle name="Anteckning 67 4" xfId="21819" xr:uid="{0386DD08-B700-4E4A-B93B-90A6005243EB}"/>
    <cellStyle name="Anteckning 67 4 2" xfId="21820" xr:uid="{EF5D20B4-6B59-4807-8C5A-F6BC4455C939}"/>
    <cellStyle name="Anteckning 67 4 2 2" xfId="21821" xr:uid="{41BCF4F7-4683-4AA3-8CF0-93B0AA624D8C}"/>
    <cellStyle name="Anteckning 67 4 2_121231-130331" xfId="21822" xr:uid="{77D53B17-4D14-4A73-B155-B33720B30013}"/>
    <cellStyle name="Anteckning 67 4 3" xfId="21823" xr:uid="{85142BEF-69E3-49FF-A561-972E41301A7D}"/>
    <cellStyle name="Anteckning 67 4 4" xfId="33448" xr:uid="{B54D73B9-8488-4882-AF10-C2C29934DC1C}"/>
    <cellStyle name="Anteckning 67 4_121231-130331" xfId="21824" xr:uid="{B4FFF9D6-0E91-4A89-96F8-35E9B75ADDD5}"/>
    <cellStyle name="Anteckning 67 5" xfId="21825" xr:uid="{73739C77-E98B-4BED-9EB4-D0EBC081E73A}"/>
    <cellStyle name="Anteckning 67 5 2" xfId="21826" xr:uid="{65842AF7-734F-4F88-971F-FB2AB8B6529C}"/>
    <cellStyle name="Anteckning 67 5_121231-130331" xfId="21827" xr:uid="{51CD3ED8-9FFB-4CF0-BD9A-CC2D41903A56}"/>
    <cellStyle name="Anteckning 67 6" xfId="21828" xr:uid="{9EA32778-E9BA-404D-9494-C879F2CDCA5A}"/>
    <cellStyle name="Anteckning 67 7" xfId="21829" xr:uid="{40F2E5D2-19F2-4020-9F23-BD37F3EEB008}"/>
    <cellStyle name="Anteckning 67 8" xfId="33449" xr:uid="{011B87F1-6991-447A-9052-1076D33BD45E}"/>
    <cellStyle name="Anteckning 67 9" xfId="35822" xr:uid="{43D05DCA-8BE9-4FC3-86BF-255D6C52333B}"/>
    <cellStyle name="Anteckning 67_121231-130331" xfId="21830" xr:uid="{F2D4226D-7EFC-4035-A16A-0D8061E69795}"/>
    <cellStyle name="Anteckning 68" xfId="21831" xr:uid="{4D9983E1-A13F-4384-A693-EAE4EC16EA54}"/>
    <cellStyle name="Anteckning 68 10" xfId="38920" xr:uid="{D6C1C5CD-86AE-4424-9C26-7CD26BB17D00}"/>
    <cellStyle name="Anteckning 68 2" xfId="21832" xr:uid="{0AAE8768-B9DD-432F-A308-004B8FAC4062}"/>
    <cellStyle name="Anteckning 68 2 2" xfId="21833" xr:uid="{DA10D322-8D8A-4F20-A338-4C02F5BEFDEF}"/>
    <cellStyle name="Anteckning 68 2 2 2" xfId="21834" xr:uid="{B71E6E01-19B1-464E-96DC-B97520F5B7CF}"/>
    <cellStyle name="Anteckning 68 2 2 3" xfId="33450" xr:uid="{44511964-84B3-464E-B3D3-19583118F32E}"/>
    <cellStyle name="Anteckning 68 2 2_121231-130331" xfId="21835" xr:uid="{FDFA1AAC-B48A-4599-9FE2-79E8D77F1948}"/>
    <cellStyle name="Anteckning 68 2 3" xfId="21836" xr:uid="{C39B3933-E2BC-46ED-A5AE-18C8B34C70CA}"/>
    <cellStyle name="Anteckning 68 2 3 2" xfId="21837" xr:uid="{F2BC1ACF-BD18-4337-8A77-DCB5FBD0C5CA}"/>
    <cellStyle name="Anteckning 68 2 3_121231-130331" xfId="21838" xr:uid="{3CF09729-3079-4A78-97C1-72E44DD15AE8}"/>
    <cellStyle name="Anteckning 68 2 4" xfId="21839" xr:uid="{E2DC5A10-3CA6-4CA6-B1D3-199FF1B0EB64}"/>
    <cellStyle name="Anteckning 68 2 5" xfId="21840" xr:uid="{A1CC887C-BC96-4FDF-98FC-3DC1A56498A9}"/>
    <cellStyle name="Anteckning 68 2 6" xfId="33451" xr:uid="{2215E953-A6E3-4371-ACFC-1F23BCC1CBFE}"/>
    <cellStyle name="Anteckning 68 2 7" xfId="35826" xr:uid="{F0215EEA-BA10-42E8-A782-008E02EB050C}"/>
    <cellStyle name="Anteckning 68 2 8" xfId="38919" xr:uid="{B6CDB573-7C2B-43DC-88FA-B10DABD983C7}"/>
    <cellStyle name="Anteckning 68 2_121231-130331" xfId="21841" xr:uid="{F2A75158-6AE5-43FF-A0A3-9984DA806B8A}"/>
    <cellStyle name="Anteckning 68 3" xfId="21842" xr:uid="{982C1834-62EF-4FA2-BE09-9A422739943A}"/>
    <cellStyle name="Anteckning 68 3 2" xfId="21843" xr:uid="{0087BC9E-3B85-4502-A7AE-8BDAB165788D}"/>
    <cellStyle name="Anteckning 68 3 2 2" xfId="21844" xr:uid="{4C653272-6306-4CD7-9870-F3D2ECACA24E}"/>
    <cellStyle name="Anteckning 68 3 2 3" xfId="33452" xr:uid="{26DDB255-B2F5-4202-9F70-E0FB2A7FCDD7}"/>
    <cellStyle name="Anteckning 68 3 2_121231-130331" xfId="21845" xr:uid="{2B552A56-D05D-439B-8098-7710DEB158E1}"/>
    <cellStyle name="Anteckning 68 3 3" xfId="21846" xr:uid="{1AFBA5E2-3853-4B35-A731-B927C84A674D}"/>
    <cellStyle name="Anteckning 68 3 3 2" xfId="21847" xr:uid="{5894C7D2-BBB9-4F92-9CC2-968CA249C6E9}"/>
    <cellStyle name="Anteckning 68 3 3_121231-130331" xfId="21848" xr:uid="{2211FF0A-F60A-4705-9E79-45AEA1DD8567}"/>
    <cellStyle name="Anteckning 68 3 4" xfId="21849" xr:uid="{F2D9E651-A473-431D-94F0-65BEB16C0159}"/>
    <cellStyle name="Anteckning 68 3 5" xfId="21850" xr:uid="{6028AC90-5471-4A5B-9CAF-653E075118B6}"/>
    <cellStyle name="Anteckning 68 3 6" xfId="33453" xr:uid="{69AA8BB7-57FE-4431-B0EE-F148B79F481A}"/>
    <cellStyle name="Anteckning 68 3 7" xfId="35827" xr:uid="{DCE19778-9DF6-4B7A-A1FA-2EFCBD7B8D75}"/>
    <cellStyle name="Anteckning 68 3 8" xfId="38918" xr:uid="{AE02A3BA-E815-4B54-AA8F-2B18CFA15043}"/>
    <cellStyle name="Anteckning 68 3_121231-130331" xfId="21851" xr:uid="{C711134D-7E23-4DDC-A1AC-C14BD98A75C5}"/>
    <cellStyle name="Anteckning 68 4" xfId="21852" xr:uid="{086B3E6F-999A-4140-B3D4-8EE6F8D9AA3E}"/>
    <cellStyle name="Anteckning 68 4 2" xfId="21853" xr:uid="{F138BEE2-BAED-48CF-992C-018354846BC4}"/>
    <cellStyle name="Anteckning 68 4 2 2" xfId="21854" xr:uid="{868EF4BB-ECE4-491B-A7BD-07CBEABD8A4F}"/>
    <cellStyle name="Anteckning 68 4 2_121231-130331" xfId="21855" xr:uid="{042FD92A-A487-4912-B10B-2CBFA8D9CC64}"/>
    <cellStyle name="Anteckning 68 4 3" xfId="21856" xr:uid="{A200F2B0-24E5-43EB-9576-A65753AE2F54}"/>
    <cellStyle name="Anteckning 68 4 4" xfId="33454" xr:uid="{AC5BD5BE-E7EF-4618-B537-5A1AFB351578}"/>
    <cellStyle name="Anteckning 68 4_121231-130331" xfId="21857" xr:uid="{8E45CF38-8B7F-4EE1-A3E7-AB9102C42FE8}"/>
    <cellStyle name="Anteckning 68 5" xfId="21858" xr:uid="{20DE7A78-AD55-47BB-BBBF-B09D2C8D6CC1}"/>
    <cellStyle name="Anteckning 68 5 2" xfId="21859" xr:uid="{BA444B1F-98BB-4920-B68B-C2FCD52C584C}"/>
    <cellStyle name="Anteckning 68 5_121231-130331" xfId="21860" xr:uid="{9CB46B8A-9571-4685-B56F-D8E67D8B5E47}"/>
    <cellStyle name="Anteckning 68 6" xfId="21861" xr:uid="{85985549-2D2F-4EE0-8106-C6929772E7E0}"/>
    <cellStyle name="Anteckning 68 7" xfId="21862" xr:uid="{2C2C030A-3C7D-4AF4-AFB0-F517EA7122B0}"/>
    <cellStyle name="Anteckning 68 8" xfId="33455" xr:uid="{20853E97-D2E1-4788-8502-B1CEFEBD75F2}"/>
    <cellStyle name="Anteckning 68 9" xfId="35825" xr:uid="{4FEEFF49-50FF-40B8-A8CF-5C5B02F9E0A3}"/>
    <cellStyle name="Anteckning 68_121231-130331" xfId="21863" xr:uid="{4D4751C8-EA9E-435B-9ECA-ABEFB7812C50}"/>
    <cellStyle name="Anteckning 69" xfId="21864" xr:uid="{129B1578-EAA2-4F17-B317-B9C41DF57D44}"/>
    <cellStyle name="Anteckning 69 10" xfId="38917" xr:uid="{E1A147D6-4D6F-44D3-8197-40D5749689BB}"/>
    <cellStyle name="Anteckning 69 2" xfId="21865" xr:uid="{B86D8AC4-5097-4B57-9A01-236BBAF03886}"/>
    <cellStyle name="Anteckning 69 2 2" xfId="21866" xr:uid="{4C44D289-C0F8-427A-BC61-7E1DA30B48F5}"/>
    <cellStyle name="Anteckning 69 2 2 2" xfId="21867" xr:uid="{33BC6149-5894-416D-9747-7518B4BE6C2A}"/>
    <cellStyle name="Anteckning 69 2 2 3" xfId="33456" xr:uid="{ABE7E82D-E720-4A19-A1CC-E812808B5BF6}"/>
    <cellStyle name="Anteckning 69 2 2_121231-130331" xfId="21868" xr:uid="{0B50D6D1-F5F0-4CE1-B057-4789720D0672}"/>
    <cellStyle name="Anteckning 69 2 3" xfId="21869" xr:uid="{3462C8A7-1590-44E3-AE13-5615C43682AE}"/>
    <cellStyle name="Anteckning 69 2 3 2" xfId="21870" xr:uid="{C0FFE145-E220-40BB-9D3B-EC1092FF8E73}"/>
    <cellStyle name="Anteckning 69 2 3_121231-130331" xfId="21871" xr:uid="{9DC647C6-B3B8-45B6-84E9-93731FC5346C}"/>
    <cellStyle name="Anteckning 69 2 4" xfId="21872" xr:uid="{47190FB4-C4BE-482A-B284-115BDE4150C6}"/>
    <cellStyle name="Anteckning 69 2 5" xfId="21873" xr:uid="{E448360B-B9E0-4632-940A-6A43707D0F2D}"/>
    <cellStyle name="Anteckning 69 2 6" xfId="33457" xr:uid="{3637CA43-D1FD-49EF-A354-105FD0C91D76}"/>
    <cellStyle name="Anteckning 69 2 7" xfId="35829" xr:uid="{313112E6-A676-49ED-80C6-E429799EAE15}"/>
    <cellStyle name="Anteckning 69 2 8" xfId="38916" xr:uid="{743D75B1-5C12-4E52-9877-9E06A73BE74E}"/>
    <cellStyle name="Anteckning 69 2_121231-130331" xfId="21874" xr:uid="{167D05A0-139A-4A27-948F-D04A6285CC0F}"/>
    <cellStyle name="Anteckning 69 3" xfId="21875" xr:uid="{C298F1A7-1E32-4BB1-BFC3-A158ED8829BE}"/>
    <cellStyle name="Anteckning 69 3 2" xfId="21876" xr:uid="{EDA3E95F-6FF9-4945-A46A-9628695EB4E0}"/>
    <cellStyle name="Anteckning 69 3 2 2" xfId="21877" xr:uid="{411802BC-84F5-48DA-83DB-596BF66ADEFF}"/>
    <cellStyle name="Anteckning 69 3 2 3" xfId="33458" xr:uid="{4B63B5FC-FCB6-4387-8A78-DB060B7AA049}"/>
    <cellStyle name="Anteckning 69 3 2_121231-130331" xfId="21878" xr:uid="{8569C95D-ED76-47E9-9B19-AEC745EC142E}"/>
    <cellStyle name="Anteckning 69 3 3" xfId="21879" xr:uid="{3F6A9A22-45BA-41C1-8FB5-5EFC136DA9D4}"/>
    <cellStyle name="Anteckning 69 3 3 2" xfId="21880" xr:uid="{43843826-2F09-49D3-9E94-96F019522E73}"/>
    <cellStyle name="Anteckning 69 3 3_121231-130331" xfId="21881" xr:uid="{25427677-4C54-4C97-B708-992D27F9ED66}"/>
    <cellStyle name="Anteckning 69 3 4" xfId="21882" xr:uid="{8BF664D8-143B-4C69-9D86-1842549A9339}"/>
    <cellStyle name="Anteckning 69 3 5" xfId="21883" xr:uid="{E9EC6640-14E9-4476-A8D8-6FAC3EAFAF9F}"/>
    <cellStyle name="Anteckning 69 3 6" xfId="33459" xr:uid="{D93C2A8E-B69A-4E10-A7A8-EF21E47E5A2D}"/>
    <cellStyle name="Anteckning 69 3 7" xfId="35830" xr:uid="{29141ABA-A2E1-4865-ACC6-7D83A4EB22A4}"/>
    <cellStyle name="Anteckning 69 3 8" xfId="38915" xr:uid="{F4A3DDE2-DAD1-470C-8ABF-06CDD95F1691}"/>
    <cellStyle name="Anteckning 69 3_121231-130331" xfId="21884" xr:uid="{8E42F3D4-D09B-423A-9D52-066C1EF9664D}"/>
    <cellStyle name="Anteckning 69 4" xfId="21885" xr:uid="{52E1AD02-EAF6-400C-8082-912885BD038E}"/>
    <cellStyle name="Anteckning 69 4 2" xfId="21886" xr:uid="{049562D1-3CA2-4A4D-A4FE-F5CE59B6C6ED}"/>
    <cellStyle name="Anteckning 69 4 2 2" xfId="21887" xr:uid="{EFA490C8-C634-47E4-BF7E-BD6C1A825309}"/>
    <cellStyle name="Anteckning 69 4 2_121231-130331" xfId="21888" xr:uid="{76DA7862-2A55-426F-8564-C80BD2A323FB}"/>
    <cellStyle name="Anteckning 69 4 3" xfId="21889" xr:uid="{3E367D64-935F-4B90-B393-443691E15A8E}"/>
    <cellStyle name="Anteckning 69 4 4" xfId="33460" xr:uid="{2F4D206F-3BEE-4EF9-8FF8-95CEEF5A3801}"/>
    <cellStyle name="Anteckning 69 4_121231-130331" xfId="21890" xr:uid="{970F8EA0-3FAD-4AD8-B396-B8B13723352E}"/>
    <cellStyle name="Anteckning 69 5" xfId="21891" xr:uid="{F7F35ED6-53CE-4032-8000-D6977EAA4191}"/>
    <cellStyle name="Anteckning 69 5 2" xfId="21892" xr:uid="{D1F1CF47-DCA4-4A7B-8AAF-030615566935}"/>
    <cellStyle name="Anteckning 69 5_121231-130331" xfId="21893" xr:uid="{C2D01CF4-77BD-4ED8-A4E1-14BC27A7699E}"/>
    <cellStyle name="Anteckning 69 6" xfId="21894" xr:uid="{4E480695-7A68-47D1-A53F-BCE34F37358A}"/>
    <cellStyle name="Anteckning 69 7" xfId="21895" xr:uid="{A8C95AE1-A1F1-4C2D-8B99-591EE2E76410}"/>
    <cellStyle name="Anteckning 69 8" xfId="33461" xr:uid="{B31EEEB3-6E5E-4D4C-92EC-5E6070245472}"/>
    <cellStyle name="Anteckning 69 9" xfId="35828" xr:uid="{469F8D84-BAED-4AF5-8A2A-A79052647A40}"/>
    <cellStyle name="Anteckning 69_121231-130331" xfId="21896" xr:uid="{A380CED3-7BFA-4AB6-86C7-C64B27C9A1D1}"/>
    <cellStyle name="Anteckning 7" xfId="148" xr:uid="{92C1D3F9-630F-4F93-B927-C72127ABD9F8}"/>
    <cellStyle name="Anteckning 7 10" xfId="21897" xr:uid="{6F964A1E-AE7C-424F-9DD7-4F30BAE32D42}"/>
    <cellStyle name="Anteckning 7 10 2" xfId="21898" xr:uid="{5DD89A92-150C-4E92-8F4E-B8BAAA050216}"/>
    <cellStyle name="Anteckning 7 10_121231-130331" xfId="21899" xr:uid="{FD6AE40F-921F-4888-995E-51D3CF47F3A4}"/>
    <cellStyle name="Anteckning 7 11" xfId="21900" xr:uid="{7143CA3C-6DAC-46B5-8B6E-C5EB37670D2E}"/>
    <cellStyle name="Anteckning 7 12" xfId="21901" xr:uid="{A181327A-AF39-4736-997E-6F49E102FE24}"/>
    <cellStyle name="Anteckning 7 13" xfId="21902" xr:uid="{B5344BC6-620F-4AAD-A036-B6A4F29A6FB9}"/>
    <cellStyle name="Anteckning 7 14" xfId="33462" xr:uid="{B428FC4F-42F9-4554-A82A-EBEE2F5A2F0D}"/>
    <cellStyle name="Anteckning 7 15" xfId="35831" xr:uid="{A2C438F2-7ED4-4B78-BD29-8BED4A6D6C1F}"/>
    <cellStyle name="Anteckning 7 16" xfId="38914" xr:uid="{D5F70A06-5A2E-4B1E-8C00-561CF2E006A7}"/>
    <cellStyle name="Anteckning 7 17" xfId="44716" xr:uid="{85F24F78-9904-4E84-B400-90527FD9B719}"/>
    <cellStyle name="Anteckning 7 18" xfId="44687" xr:uid="{321C283B-3CA5-4854-9017-76ACFBF84856}"/>
    <cellStyle name="Anteckning 7 19" xfId="44658" xr:uid="{B6A01446-05D0-41BE-8F99-04515D87459D}"/>
    <cellStyle name="Anteckning 7 2" xfId="21903" xr:uid="{803019F0-60FF-4508-9B9B-4A91D51DEE11}"/>
    <cellStyle name="Anteckning 7 2 10" xfId="21904" xr:uid="{3EE9E828-1F96-4C79-A009-55D35F888C4C}"/>
    <cellStyle name="Anteckning 7 2 11" xfId="33463" xr:uid="{EB753DF5-2702-45D3-BE7A-48612453E9C1}"/>
    <cellStyle name="Anteckning 7 2 12" xfId="35832" xr:uid="{7DCD2857-CB30-4920-A3AF-F0CFD6C3A625}"/>
    <cellStyle name="Anteckning 7 2 2" xfId="21905" xr:uid="{D7B78F1D-8015-4CBC-9C77-7625E57AE4E5}"/>
    <cellStyle name="Anteckning 7 2 2 2" xfId="21906" xr:uid="{A190C7FC-9C6A-4BF4-A08D-4895453906D8}"/>
    <cellStyle name="Anteckning 7 2 2 2 2" xfId="21907" xr:uid="{F02FB150-CA68-4105-B355-89D909C0265C}"/>
    <cellStyle name="Anteckning 7 2 2 2 2 2" xfId="21908" xr:uid="{AD0DEF84-1F58-4D61-A82D-34BA211E5D53}"/>
    <cellStyle name="Anteckning 7 2 2 2 2_121231-130331" xfId="21909" xr:uid="{B9E08672-E862-457E-AD54-B13C678B3358}"/>
    <cellStyle name="Anteckning 7 2 2 2 3" xfId="21910" xr:uid="{81DCF46E-3567-4E45-87B9-75CE6EF26E47}"/>
    <cellStyle name="Anteckning 7 2 2 2 4" xfId="33464" xr:uid="{1F96BBBB-336C-492F-B1BF-737E620E55B3}"/>
    <cellStyle name="Anteckning 7 2 2 2_121231-130331" xfId="21911" xr:uid="{4D7CB043-F6E6-485F-B75A-6531691E7DEC}"/>
    <cellStyle name="Anteckning 7 2 2 3" xfId="21912" xr:uid="{25C45DB6-70CA-4F0C-8DDD-C08F6783F104}"/>
    <cellStyle name="Anteckning 7 2 2 3 2" xfId="21913" xr:uid="{6F17C576-9FEB-4EAE-8FCC-3B6460B1611C}"/>
    <cellStyle name="Anteckning 7 2 2 3_121231-130331" xfId="21914" xr:uid="{C4CA5F28-5FAC-4900-AE3D-E8F8DB27095F}"/>
    <cellStyle name="Anteckning 7 2 2 4" xfId="21915" xr:uid="{9A27C2AF-EF5E-489D-BFF4-FCD07D7AB034}"/>
    <cellStyle name="Anteckning 7 2 2 5" xfId="21916" xr:uid="{E754E155-5890-4D11-BEE2-EEE8B96136C0}"/>
    <cellStyle name="Anteckning 7 2 2 6" xfId="33465" xr:uid="{BDD203E1-CDD3-4502-B38D-6DAA8E2C63AB}"/>
    <cellStyle name="Anteckning 7 2 2 7" xfId="35833" xr:uid="{800D3C21-13D2-4F42-B222-F5C7818E88EB}"/>
    <cellStyle name="Anteckning 7 2 2 8" xfId="38913" xr:uid="{9721799B-9508-4559-8AA2-8840CACBFEEA}"/>
    <cellStyle name="Anteckning 7 2 2_121231-130331" xfId="21917" xr:uid="{CB400A62-5E51-42CE-A6E6-08B059045E97}"/>
    <cellStyle name="Anteckning 7 2 3" xfId="21918" xr:uid="{B412E98C-5647-43EA-B7DE-10368259EA0D}"/>
    <cellStyle name="Anteckning 7 2 3 2" xfId="21919" xr:uid="{8D27D9DE-6EDD-401A-860C-87C9E54784A8}"/>
    <cellStyle name="Anteckning 7 2 3 2 2" xfId="21920" xr:uid="{8F4384D7-DB34-4B5A-BDB4-4A2A6909CEBB}"/>
    <cellStyle name="Anteckning 7 2 3 2 2 2" xfId="21921" xr:uid="{797F7A36-C576-40A2-9762-D0B79B5301D4}"/>
    <cellStyle name="Anteckning 7 2 3 2 2_121231-130331" xfId="21922" xr:uid="{FA510BFD-3F39-4899-8E82-B4501118907F}"/>
    <cellStyle name="Anteckning 7 2 3 2 3" xfId="21923" xr:uid="{25D38BF7-A9CC-42FC-B6F3-B941DBC06384}"/>
    <cellStyle name="Anteckning 7 2 3 2 4" xfId="33466" xr:uid="{8F87A581-BFFF-4873-AC93-CE59CD9B7459}"/>
    <cellStyle name="Anteckning 7 2 3 2_121231-130331" xfId="21924" xr:uid="{E5A72C36-42F0-4B41-9A55-29DEC4E9816F}"/>
    <cellStyle name="Anteckning 7 2 3 3" xfId="21925" xr:uid="{EBB774F9-1154-4B10-BE73-73122DFBA2DC}"/>
    <cellStyle name="Anteckning 7 2 3 3 2" xfId="21926" xr:uid="{1AECCB44-C518-4CB0-86EC-CFEC83FD0A44}"/>
    <cellStyle name="Anteckning 7 2 3 3_121231-130331" xfId="21927" xr:uid="{D9BE5BD2-BC69-47C4-9CD1-A033E962870C}"/>
    <cellStyle name="Anteckning 7 2 3 4" xfId="21928" xr:uid="{792072F9-58D2-4C99-A09A-1F27A29B4444}"/>
    <cellStyle name="Anteckning 7 2 3 5" xfId="21929" xr:uid="{473742EF-15A9-4C2A-B1EA-C301F19F4CFD}"/>
    <cellStyle name="Anteckning 7 2 3 6" xfId="33467" xr:uid="{67BC5C3F-B537-43CC-B67F-965C3ADCC56C}"/>
    <cellStyle name="Anteckning 7 2 3 7" xfId="35834" xr:uid="{7450651E-8D36-4A49-93AE-C7177C8FCDD7}"/>
    <cellStyle name="Anteckning 7 2 3 8" xfId="38912" xr:uid="{B579C8CE-8CDF-4B84-BA8E-7520CA91937C}"/>
    <cellStyle name="Anteckning 7 2 3_121231-130331" xfId="21930" xr:uid="{53FE0095-7066-4082-946D-ED261B4EDA33}"/>
    <cellStyle name="Anteckning 7 2 4" xfId="21931" xr:uid="{3702C31C-A543-466B-889A-D186CD1F7556}"/>
    <cellStyle name="Anteckning 7 2 4 2" xfId="21932" xr:uid="{22C08C80-AC4D-46C7-841E-DD721BD10AD3}"/>
    <cellStyle name="Anteckning 7 2 4 2 2" xfId="21933" xr:uid="{2767F47C-597E-4E9A-99F9-D161B1EC520C}"/>
    <cellStyle name="Anteckning 7 2 4 2 2 2" xfId="21934" xr:uid="{255DD931-EE08-4F52-B2CC-A136B88766E1}"/>
    <cellStyle name="Anteckning 7 2 4 2 2_121231-130331" xfId="21935" xr:uid="{6E6BBA4F-0511-4B8B-93E2-BCBF1EB8DA73}"/>
    <cellStyle name="Anteckning 7 2 4 2 3" xfId="21936" xr:uid="{C51A4478-F818-414B-9C2B-6CC0DAA11A42}"/>
    <cellStyle name="Anteckning 7 2 4 2 4" xfId="33468" xr:uid="{9FC5397F-1A74-4406-97BD-8FA6E415E619}"/>
    <cellStyle name="Anteckning 7 2 4 2_121231-130331" xfId="21937" xr:uid="{3487CFA9-9509-4D49-B9DB-D5C7E4B4246B}"/>
    <cellStyle name="Anteckning 7 2 4 3" xfId="21938" xr:uid="{EE1B412D-39F4-40D6-8E0C-7E350C01FBCA}"/>
    <cellStyle name="Anteckning 7 2 4 3 2" xfId="21939" xr:uid="{37135241-F681-4061-B253-EBDEE7DA6CF0}"/>
    <cellStyle name="Anteckning 7 2 4 3_121231-130331" xfId="21940" xr:uid="{AD0F1297-16AE-4E94-9599-ADF11CEA4930}"/>
    <cellStyle name="Anteckning 7 2 4 4" xfId="21941" xr:uid="{41C75C1E-F0FB-4D36-B7A1-570BA31DCA16}"/>
    <cellStyle name="Anteckning 7 2 4 5" xfId="21942" xr:uid="{5EB85FEB-3F65-4A6B-AEDA-46D89619F959}"/>
    <cellStyle name="Anteckning 7 2 4 6" xfId="33469" xr:uid="{19B1BE25-82E7-4A6F-BBD9-F65170EA0B71}"/>
    <cellStyle name="Anteckning 7 2 4 7" xfId="35835" xr:uid="{504896CA-0642-4319-89E8-AAF7B1595BE0}"/>
    <cellStyle name="Anteckning 7 2 4 8" xfId="38911" xr:uid="{7F5B566E-08AC-4116-BBEE-483448AC136B}"/>
    <cellStyle name="Anteckning 7 2 4_121231-130331" xfId="21943" xr:uid="{5993B35D-02E0-4C6A-B9F1-CE2C62F9E94C}"/>
    <cellStyle name="Anteckning 7 2 5" xfId="21944" xr:uid="{E6827824-5EAA-4F7B-86AD-4691586909CF}"/>
    <cellStyle name="Anteckning 7 2 5 2" xfId="21945" xr:uid="{A0990141-1CE4-4D21-8433-C571082804FB}"/>
    <cellStyle name="Anteckning 7 2 5 2 2" xfId="21946" xr:uid="{DD0F0B5A-0143-422F-9FC0-61CB71049CF1}"/>
    <cellStyle name="Anteckning 7 2 5 2 3" xfId="33470" xr:uid="{F0CE7BC9-AA15-4F9E-BCF7-13A71EE5FAB1}"/>
    <cellStyle name="Anteckning 7 2 5 2_121231-130331" xfId="21947" xr:uid="{9C20E939-DAAF-40C4-A46E-33A7D9F74FAF}"/>
    <cellStyle name="Anteckning 7 2 5 3" xfId="21948" xr:uid="{6E783B69-43B9-471A-A199-0C36DA91CD4E}"/>
    <cellStyle name="Anteckning 7 2 5 3 2" xfId="21949" xr:uid="{88CCB358-1087-4E92-8C0E-B0CB98DBCB47}"/>
    <cellStyle name="Anteckning 7 2 5 3_121231-130331" xfId="21950" xr:uid="{955BE9F7-87FA-4ED7-850C-DE64035EDB61}"/>
    <cellStyle name="Anteckning 7 2 5 4" xfId="21951" xr:uid="{04A1508D-A9DE-40F0-BD1A-7F04D6A5C87E}"/>
    <cellStyle name="Anteckning 7 2 5 5" xfId="21952" xr:uid="{1DE86C94-4A30-40BA-9995-DC3C2A456070}"/>
    <cellStyle name="Anteckning 7 2 5 6" xfId="33471" xr:uid="{BB6385F0-30E5-40BC-98D7-1238C281200B}"/>
    <cellStyle name="Anteckning 7 2 5 7" xfId="35836" xr:uid="{F935849C-4796-4FBF-BC1B-B62C18358BA8}"/>
    <cellStyle name="Anteckning 7 2 5 8" xfId="38910" xr:uid="{0A6F7596-6FA1-45B2-A09D-9C98F9F75546}"/>
    <cellStyle name="Anteckning 7 2 5_121231-130331" xfId="21953" xr:uid="{BD982483-3B42-4E60-8525-2335B9715892}"/>
    <cellStyle name="Anteckning 7 2 6" xfId="21954" xr:uid="{7FE1C73D-7B52-48F8-82AB-B051E999B8CF}"/>
    <cellStyle name="Anteckning 7 2 6 2" xfId="21955" xr:uid="{60060326-F8AE-47C9-9B23-34D31206F7E1}"/>
    <cellStyle name="Anteckning 7 2 6 2 2" xfId="21956" xr:uid="{52523AA5-0D97-44B6-9F50-F1E2190CEB9E}"/>
    <cellStyle name="Anteckning 7 2 6 2_121231-130331" xfId="21957" xr:uid="{893C6518-8392-4F2F-82F7-8D9C5566A7FB}"/>
    <cellStyle name="Anteckning 7 2 6 3" xfId="21958" xr:uid="{C87E219D-9F7B-4A5A-B2A3-8B2B7A423B5A}"/>
    <cellStyle name="Anteckning 7 2 6 4" xfId="33472" xr:uid="{7B1CF03F-4491-4EAE-9738-944C9F6B8EE2}"/>
    <cellStyle name="Anteckning 7 2 6_121231-130331" xfId="21959" xr:uid="{9D55D433-0824-459E-801F-5BE59BA150B6}"/>
    <cellStyle name="Anteckning 7 2 7" xfId="21960" xr:uid="{1DFFE9D5-97DD-48AB-BDEA-1AAB4615D848}"/>
    <cellStyle name="Anteckning 7 2 7 2" xfId="21961" xr:uid="{D6A09DDD-43F3-402F-9556-D091BC171A30}"/>
    <cellStyle name="Anteckning 7 2 7_121231-130331" xfId="21962" xr:uid="{DEB582DD-6F08-4277-8A43-4515B333CBC2}"/>
    <cellStyle name="Anteckning 7 2 8" xfId="21963" xr:uid="{F0A59A57-A3E2-49B4-8D30-A3CBC6777E23}"/>
    <cellStyle name="Anteckning 7 2 9" xfId="21964" xr:uid="{627D9E1A-B507-4D47-8BD2-19C1B63F2036}"/>
    <cellStyle name="Anteckning 7 2_121231-130331" xfId="21965" xr:uid="{44B7E66F-94AE-44E5-A1D1-2B68B6FD04E3}"/>
    <cellStyle name="Anteckning 7 3" xfId="21966" xr:uid="{85B25D20-FC1F-4203-A193-0442F7C1C1DF}"/>
    <cellStyle name="Anteckning 7 3 10" xfId="33473" xr:uid="{81790552-0164-4AF3-835F-34FF89A4F07B}"/>
    <cellStyle name="Anteckning 7 3 11" xfId="35837" xr:uid="{1192AE86-904A-4B29-838B-476863A9CAF8}"/>
    <cellStyle name="Anteckning 7 3 2" xfId="21967" xr:uid="{903ADBEC-79AA-4745-B07A-FE86FEC31C92}"/>
    <cellStyle name="Anteckning 7 3 2 2" xfId="21968" xr:uid="{3D98DAD0-9B16-4208-8C20-599E156FF369}"/>
    <cellStyle name="Anteckning 7 3 2 2 2" xfId="21969" xr:uid="{386B7E77-5D04-4869-AF96-DF3C279CB418}"/>
    <cellStyle name="Anteckning 7 3 2 2 2 2" xfId="21970" xr:uid="{51363BCD-13E2-420B-B539-925E0EC727A8}"/>
    <cellStyle name="Anteckning 7 3 2 2 2_121231-130331" xfId="21971" xr:uid="{A14DBC7C-59BF-4836-9321-6D926D23A1AE}"/>
    <cellStyle name="Anteckning 7 3 2 2 3" xfId="21972" xr:uid="{B4A76579-C15F-4DA5-A4F0-6B5C4C9C622D}"/>
    <cellStyle name="Anteckning 7 3 2 2 4" xfId="33474" xr:uid="{08A5E5F5-053C-471A-867B-DD154D742322}"/>
    <cellStyle name="Anteckning 7 3 2 2_121231-130331" xfId="21973" xr:uid="{8EE7B580-3FED-4A6A-9290-ADD65548447A}"/>
    <cellStyle name="Anteckning 7 3 2 3" xfId="21974" xr:uid="{295488E1-F299-43AE-AD39-D7B7D28DB8EA}"/>
    <cellStyle name="Anteckning 7 3 2 3 2" xfId="21975" xr:uid="{0F423DB2-306D-486B-967B-CE0E19B13CBE}"/>
    <cellStyle name="Anteckning 7 3 2 3_121231-130331" xfId="21976" xr:uid="{A7C29F85-02A8-4988-8385-1D419C12C1C1}"/>
    <cellStyle name="Anteckning 7 3 2 4" xfId="21977" xr:uid="{F3DEB5D9-F999-4501-9CD9-08414FD1C973}"/>
    <cellStyle name="Anteckning 7 3 2 5" xfId="21978" xr:uid="{7D257721-2692-439F-AE77-91376E76848F}"/>
    <cellStyle name="Anteckning 7 3 2 6" xfId="33475" xr:uid="{744BC3A4-6CDC-4CDA-849E-C60D9D92977D}"/>
    <cellStyle name="Anteckning 7 3 2 7" xfId="35838" xr:uid="{B61C5C8B-621E-45AC-9EBC-96F12CB87C83}"/>
    <cellStyle name="Anteckning 7 3 2 8" xfId="38909" xr:uid="{EFEA9D71-F183-45F6-9753-9B195E54BD9D}"/>
    <cellStyle name="Anteckning 7 3 2_121231-130331" xfId="21979" xr:uid="{BF33F637-2310-470A-BBF9-7D44C70F0D2D}"/>
    <cellStyle name="Anteckning 7 3 3" xfId="21980" xr:uid="{6997A7A5-1B78-4200-88B2-016E2DDC6AE1}"/>
    <cellStyle name="Anteckning 7 3 3 2" xfId="21981" xr:uid="{C158CDF3-063C-4448-AD1B-872CE47DE62B}"/>
    <cellStyle name="Anteckning 7 3 3 2 2" xfId="21982" xr:uid="{23C3FA06-D041-48C6-A4B2-0D8C431D0AE7}"/>
    <cellStyle name="Anteckning 7 3 3 2 2 2" xfId="21983" xr:uid="{62F970B6-10B1-4620-9D6C-A748E18E5F3D}"/>
    <cellStyle name="Anteckning 7 3 3 2 2_121231-130331" xfId="21984" xr:uid="{78BD7B5A-658D-452C-AF76-B5B510630A4E}"/>
    <cellStyle name="Anteckning 7 3 3 2 3" xfId="21985" xr:uid="{974E051F-F2D0-4E2B-BC79-B736FA67E20A}"/>
    <cellStyle name="Anteckning 7 3 3 2 4" xfId="33476" xr:uid="{283A92CC-23AA-490F-BAC5-709BFF34BAC2}"/>
    <cellStyle name="Anteckning 7 3 3 2_121231-130331" xfId="21986" xr:uid="{6737D40E-3D8F-437F-B2E5-AB93C1DD139E}"/>
    <cellStyle name="Anteckning 7 3 3 3" xfId="21987" xr:uid="{B1BF9C2E-C4F3-4804-821D-B5FE8B6B4CDC}"/>
    <cellStyle name="Anteckning 7 3 3 3 2" xfId="21988" xr:uid="{B0222D1C-EC12-4FDE-A689-C8BF984C27B9}"/>
    <cellStyle name="Anteckning 7 3 3 3_121231-130331" xfId="21989" xr:uid="{0E4186B6-F9FA-474E-974C-585C9F737469}"/>
    <cellStyle name="Anteckning 7 3 3 4" xfId="21990" xr:uid="{32E072B6-0511-4441-BE66-7397170F5A9D}"/>
    <cellStyle name="Anteckning 7 3 3 5" xfId="21991" xr:uid="{C04A0F97-3A81-4A46-ACD8-3BA871F407F1}"/>
    <cellStyle name="Anteckning 7 3 3 6" xfId="33477" xr:uid="{43082B55-9508-452A-80FA-57417A825F00}"/>
    <cellStyle name="Anteckning 7 3 3 7" xfId="35839" xr:uid="{932AD767-ECD6-4823-B3D7-D8ECB307000E}"/>
    <cellStyle name="Anteckning 7 3 3 8" xfId="38908" xr:uid="{182CB542-C4B4-458C-98D1-6936B22B8266}"/>
    <cellStyle name="Anteckning 7 3 3_121231-130331" xfId="21992" xr:uid="{33BE1BC4-F00F-440F-B6E4-0F83FB780060}"/>
    <cellStyle name="Anteckning 7 3 4" xfId="21993" xr:uid="{8AF5D0A5-C91A-4084-8D48-8D97FD24C2A1}"/>
    <cellStyle name="Anteckning 7 3 4 2" xfId="21994" xr:uid="{018CF001-26C4-4E2D-8965-BCFE34A18877}"/>
    <cellStyle name="Anteckning 7 3 4 2 2" xfId="21995" xr:uid="{A0EEBA71-4599-49CF-BA1A-886A0858F63B}"/>
    <cellStyle name="Anteckning 7 3 4 2 2 2" xfId="21996" xr:uid="{5360B8D6-C3EC-457F-91F8-CD500C928FC9}"/>
    <cellStyle name="Anteckning 7 3 4 2 2_121231-130331" xfId="21997" xr:uid="{91CC9532-32A9-4DD7-A27A-09161C9CA2BE}"/>
    <cellStyle name="Anteckning 7 3 4 2 3" xfId="21998" xr:uid="{A6D83A05-8A64-4530-B03C-FF914366D576}"/>
    <cellStyle name="Anteckning 7 3 4 2 4" xfId="33478" xr:uid="{4C209AEA-F2A9-4470-B501-EF478C25A433}"/>
    <cellStyle name="Anteckning 7 3 4 2_121231-130331" xfId="21999" xr:uid="{91C0AE18-065E-4D4B-9F28-D8F46E772079}"/>
    <cellStyle name="Anteckning 7 3 4 3" xfId="22000" xr:uid="{FC46B023-BCB0-443C-9855-FF0024894F5C}"/>
    <cellStyle name="Anteckning 7 3 4 3 2" xfId="22001" xr:uid="{D770B693-9CF2-4E03-84B3-CCA6F9481E5D}"/>
    <cellStyle name="Anteckning 7 3 4 3_121231-130331" xfId="22002" xr:uid="{63BC17BD-0BE1-4157-99CC-2D19E0AE1A53}"/>
    <cellStyle name="Anteckning 7 3 4 4" xfId="22003" xr:uid="{206E8CC2-53F0-480B-91C7-37DF0D495125}"/>
    <cellStyle name="Anteckning 7 3 4 5" xfId="22004" xr:uid="{BC3EE8B5-0A85-4A9A-AF8B-86D3E9589F82}"/>
    <cellStyle name="Anteckning 7 3 4 6" xfId="33479" xr:uid="{F16B0EC1-5406-4E56-BDE6-F6D7A17C638D}"/>
    <cellStyle name="Anteckning 7 3 4 7" xfId="35840" xr:uid="{C7AC1168-BE49-4B1F-9865-7FF4113B1807}"/>
    <cellStyle name="Anteckning 7 3 4 8" xfId="38907" xr:uid="{8B3492F2-3437-41A9-AD43-0D40B7BAFB15}"/>
    <cellStyle name="Anteckning 7 3 4_121231-130331" xfId="22005" xr:uid="{49947C6E-913C-41D9-AFD8-0543898CE3EF}"/>
    <cellStyle name="Anteckning 7 3 5" xfId="22006" xr:uid="{86D25BFB-6035-4508-9A33-CC6A4440B981}"/>
    <cellStyle name="Anteckning 7 3 5 2" xfId="22007" xr:uid="{A954A65C-550C-465A-8DBD-B0D48F5B4598}"/>
    <cellStyle name="Anteckning 7 3 5 2 2" xfId="22008" xr:uid="{4E527D2A-C365-47D4-B153-A8A82645BFCC}"/>
    <cellStyle name="Anteckning 7 3 5 2 3" xfId="33480" xr:uid="{1D30E466-69F3-412D-AB31-F6247ED3C82B}"/>
    <cellStyle name="Anteckning 7 3 5 2_121231-130331" xfId="22009" xr:uid="{16A4D3F7-D94E-41A6-8CF2-BE738375AE73}"/>
    <cellStyle name="Anteckning 7 3 5 3" xfId="22010" xr:uid="{C104BACD-7F56-4F59-BD8B-70F935B965FF}"/>
    <cellStyle name="Anteckning 7 3 5 3 2" xfId="22011" xr:uid="{FB9846BF-1379-4228-8154-C5425AAA1D94}"/>
    <cellStyle name="Anteckning 7 3 5 3_121231-130331" xfId="22012" xr:uid="{87D93143-3D85-41FD-9011-A7FEF8BF15F4}"/>
    <cellStyle name="Anteckning 7 3 5 4" xfId="22013" xr:uid="{636735B3-9930-4D15-BF11-C9BC0EF57950}"/>
    <cellStyle name="Anteckning 7 3 5 5" xfId="22014" xr:uid="{2E2D8898-CD69-46E2-9B9B-668BCF18C56B}"/>
    <cellStyle name="Anteckning 7 3 5 6" xfId="33481" xr:uid="{31B95CD5-0E44-40BA-8E50-41ECE3CA06C2}"/>
    <cellStyle name="Anteckning 7 3 5 7" xfId="35841" xr:uid="{BE7FD37B-C63D-4E40-8D78-3D93BDCF8CE4}"/>
    <cellStyle name="Anteckning 7 3 5 8" xfId="38906" xr:uid="{A9A3810A-6A3D-42CE-9DA6-9E11DECDCE3F}"/>
    <cellStyle name="Anteckning 7 3 5_121231-130331" xfId="22015" xr:uid="{DA0B31EA-B285-422A-AA01-7700556ED1C1}"/>
    <cellStyle name="Anteckning 7 3 6" xfId="22016" xr:uid="{169F30D5-CBE1-47DB-9CAE-ECB0A45AE8F4}"/>
    <cellStyle name="Anteckning 7 3 6 2" xfId="22017" xr:uid="{B4A34C70-702E-43D7-A663-0CF67DF31EED}"/>
    <cellStyle name="Anteckning 7 3 6 2 2" xfId="22018" xr:uid="{56A24E9C-4873-487E-B1B1-8962448CD504}"/>
    <cellStyle name="Anteckning 7 3 6 2_121231-130331" xfId="22019" xr:uid="{118172A0-F953-4414-94F8-4DFB34F97461}"/>
    <cellStyle name="Anteckning 7 3 6 3" xfId="22020" xr:uid="{21F962D4-8A67-4934-94B3-DB64F390F1B1}"/>
    <cellStyle name="Anteckning 7 3 6 4" xfId="33482" xr:uid="{E65BFFBB-36E1-4392-88B9-7AF0A953A093}"/>
    <cellStyle name="Anteckning 7 3 6_121231-130331" xfId="22021" xr:uid="{CC86CB58-79A2-4CC5-8297-4B9DC7772761}"/>
    <cellStyle name="Anteckning 7 3 7" xfId="22022" xr:uid="{D24A8260-ECA0-482F-AC72-286B0BE72B19}"/>
    <cellStyle name="Anteckning 7 3 7 2" xfId="22023" xr:uid="{1D3F3689-56F3-4ED3-95F6-D8320D875817}"/>
    <cellStyle name="Anteckning 7 3 7_121231-130331" xfId="22024" xr:uid="{B289A057-4961-40B2-B6DB-B37D9BDE20D5}"/>
    <cellStyle name="Anteckning 7 3 8" xfId="22025" xr:uid="{11EEF926-3675-4DD4-83B8-D681F065AC42}"/>
    <cellStyle name="Anteckning 7 3 9" xfId="22026" xr:uid="{D09C00F0-23B7-43DB-8FB8-1CFB9576BDE1}"/>
    <cellStyle name="Anteckning 7 3_121231-130331" xfId="22027" xr:uid="{541B705E-4267-47C6-B1EF-64737A555570}"/>
    <cellStyle name="Anteckning 7 4" xfId="22028" xr:uid="{0101DB23-451C-4F49-A413-E2287807437E}"/>
    <cellStyle name="Anteckning 7 4 10" xfId="33483" xr:uid="{16440DE3-EFE0-4DAB-B491-2C9CC1D4ED9F}"/>
    <cellStyle name="Anteckning 7 4 11" xfId="35842" xr:uid="{C86D50A6-8CD1-4D6C-A019-7542F1CE1EBF}"/>
    <cellStyle name="Anteckning 7 4 2" xfId="22029" xr:uid="{0EE5A56A-E670-4F6C-8501-8F661FD6B2E3}"/>
    <cellStyle name="Anteckning 7 4 2 2" xfId="22030" xr:uid="{B3DE47C5-E70C-4488-9B62-2A7B67DA84D9}"/>
    <cellStyle name="Anteckning 7 4 2 2 2" xfId="22031" xr:uid="{640F9B20-0F11-4E74-BE9B-66AA76321C7B}"/>
    <cellStyle name="Anteckning 7 4 2 2 2 2" xfId="22032" xr:uid="{3E750490-BE85-4BE1-B355-4DE6F2A0C741}"/>
    <cellStyle name="Anteckning 7 4 2 2 2_121231-130331" xfId="22033" xr:uid="{27CB20C5-49FE-4559-A41E-AC895C13159D}"/>
    <cellStyle name="Anteckning 7 4 2 2 3" xfId="22034" xr:uid="{CD1C07C9-CABA-4425-AF07-2DAFCAC27088}"/>
    <cellStyle name="Anteckning 7 4 2 2 4" xfId="33484" xr:uid="{010A44F6-589F-4074-BF8A-41CE1597827C}"/>
    <cellStyle name="Anteckning 7 4 2 2_121231-130331" xfId="22035" xr:uid="{16F68738-BE6C-439C-989A-F05204D8F900}"/>
    <cellStyle name="Anteckning 7 4 2 3" xfId="22036" xr:uid="{7292AC2F-BFDD-4EAD-930F-9D72805BD2FE}"/>
    <cellStyle name="Anteckning 7 4 2 3 2" xfId="22037" xr:uid="{5CED9C1F-8F31-4CDD-9C7D-C0C713C4D18E}"/>
    <cellStyle name="Anteckning 7 4 2 3_121231-130331" xfId="22038" xr:uid="{9AB10D3C-6E16-4629-8902-2EEFF392B0E0}"/>
    <cellStyle name="Anteckning 7 4 2 4" xfId="22039" xr:uid="{D7B319AF-587C-4890-8D74-52CB8FEAFEEE}"/>
    <cellStyle name="Anteckning 7 4 2 5" xfId="22040" xr:uid="{985AE698-F5C4-45E1-831B-16D309781503}"/>
    <cellStyle name="Anteckning 7 4 2 6" xfId="33485" xr:uid="{5416C0C7-157B-43E6-B113-0C5C08534811}"/>
    <cellStyle name="Anteckning 7 4 2 7" xfId="35843" xr:uid="{1778DDF3-65ED-46A8-BE68-E2C423DC16FB}"/>
    <cellStyle name="Anteckning 7 4 2 8" xfId="38905" xr:uid="{5E1636C8-2732-4E8C-925C-A3090EC2C40D}"/>
    <cellStyle name="Anteckning 7 4 2_121231-130331" xfId="22041" xr:uid="{E4C19724-ADB1-44F9-B2DD-D637EE76186E}"/>
    <cellStyle name="Anteckning 7 4 3" xfId="22042" xr:uid="{4BF4BDD4-61B4-4AF0-9A92-1E806059D834}"/>
    <cellStyle name="Anteckning 7 4 3 2" xfId="22043" xr:uid="{1466DCD6-312F-4BC5-A703-AED4EACD7A00}"/>
    <cellStyle name="Anteckning 7 4 3 2 2" xfId="22044" xr:uid="{8F7D7FCE-8FA2-4D8B-BB90-B4DE3A46F615}"/>
    <cellStyle name="Anteckning 7 4 3 2 2 2" xfId="22045" xr:uid="{00F70F60-7EBD-453A-8107-F74EA1081CF3}"/>
    <cellStyle name="Anteckning 7 4 3 2 2_121231-130331" xfId="22046" xr:uid="{03594895-85BA-4E42-8F9F-104956D64BA0}"/>
    <cellStyle name="Anteckning 7 4 3 2 3" xfId="22047" xr:uid="{E89BBDE0-D7C4-4B16-8BB7-DDD7508AAE5C}"/>
    <cellStyle name="Anteckning 7 4 3 2 4" xfId="33486" xr:uid="{0409B646-04D9-4F1A-B30B-D602878BE2FD}"/>
    <cellStyle name="Anteckning 7 4 3 2_121231-130331" xfId="22048" xr:uid="{CE184D31-D455-4A55-8B75-5E327F253362}"/>
    <cellStyle name="Anteckning 7 4 3 3" xfId="22049" xr:uid="{69144014-D98A-4757-8360-009A3D433EA0}"/>
    <cellStyle name="Anteckning 7 4 3 3 2" xfId="22050" xr:uid="{1F2EC029-35DF-491C-9C40-D8348497062F}"/>
    <cellStyle name="Anteckning 7 4 3 3_121231-130331" xfId="22051" xr:uid="{D11F27A1-FECE-4478-9EA3-D61B50F55706}"/>
    <cellStyle name="Anteckning 7 4 3 4" xfId="22052" xr:uid="{53D3FEEC-8192-4BF2-89BB-E84F21FAF8CE}"/>
    <cellStyle name="Anteckning 7 4 3 5" xfId="22053" xr:uid="{BCB44B36-37B5-4902-B35B-531357B7BE72}"/>
    <cellStyle name="Anteckning 7 4 3 6" xfId="33487" xr:uid="{AE887400-324D-48E7-B868-9C9E31F17E07}"/>
    <cellStyle name="Anteckning 7 4 3 7" xfId="35844" xr:uid="{103C0A7E-691F-4DE7-AEFE-79698475C8AA}"/>
    <cellStyle name="Anteckning 7 4 3 8" xfId="38904" xr:uid="{84C3E7FA-21B0-4D2A-9CDD-CC7E5D2C52B7}"/>
    <cellStyle name="Anteckning 7 4 3_121231-130331" xfId="22054" xr:uid="{BD9A6453-FD6B-4751-9C6C-93DA80E6233F}"/>
    <cellStyle name="Anteckning 7 4 4" xfId="22055" xr:uid="{3DCCA75E-7A3A-4942-AF06-22B0F32F8761}"/>
    <cellStyle name="Anteckning 7 4 4 2" xfId="22056" xr:uid="{A72CB8AA-B7CE-44AE-B563-99B263D37A5A}"/>
    <cellStyle name="Anteckning 7 4 4 2 2" xfId="22057" xr:uid="{3751B06A-A544-411A-8FF1-1F4A38C976BE}"/>
    <cellStyle name="Anteckning 7 4 4 2 2 2" xfId="22058" xr:uid="{6D96DF24-A05F-4BE9-9FFF-951306373380}"/>
    <cellStyle name="Anteckning 7 4 4 2 2_121231-130331" xfId="22059" xr:uid="{7AFDCF75-78A6-4722-8851-97616C49019F}"/>
    <cellStyle name="Anteckning 7 4 4 2 3" xfId="22060" xr:uid="{85DC2852-6561-4B97-A37A-7FECBD2BD9A2}"/>
    <cellStyle name="Anteckning 7 4 4 2 4" xfId="33488" xr:uid="{637CA750-AA12-498B-A040-AE3564D94EFA}"/>
    <cellStyle name="Anteckning 7 4 4 2_121231-130331" xfId="22061" xr:uid="{B3E40635-F938-4307-B689-0FF4E4F0AE39}"/>
    <cellStyle name="Anteckning 7 4 4 3" xfId="22062" xr:uid="{63BA8A3B-8B6B-4B76-A63A-D516A6DDB83C}"/>
    <cellStyle name="Anteckning 7 4 4 3 2" xfId="22063" xr:uid="{E45F1667-42E8-4AE4-AD0D-F8A2D01AF661}"/>
    <cellStyle name="Anteckning 7 4 4 3_121231-130331" xfId="22064" xr:uid="{A250D449-F762-404C-ABD8-53511195647A}"/>
    <cellStyle name="Anteckning 7 4 4 4" xfId="22065" xr:uid="{45C8FE15-5E89-4CBB-821C-56CEB1B6023F}"/>
    <cellStyle name="Anteckning 7 4 4 5" xfId="22066" xr:uid="{4ACECC57-541D-44B5-B43D-542193AE12F4}"/>
    <cellStyle name="Anteckning 7 4 4 6" xfId="33489" xr:uid="{B968BB4A-05DA-418A-B237-25BD2392F7BB}"/>
    <cellStyle name="Anteckning 7 4 4 7" xfId="35845" xr:uid="{CA923617-B896-4171-BE1B-27999A882770}"/>
    <cellStyle name="Anteckning 7 4 4 8" xfId="38903" xr:uid="{5995CC17-1027-41CA-8F30-D8B50939676C}"/>
    <cellStyle name="Anteckning 7 4 4_121231-130331" xfId="22067" xr:uid="{92108AB6-B198-4A2B-BA8F-DE5259C74633}"/>
    <cellStyle name="Anteckning 7 4 5" xfId="22068" xr:uid="{A6772627-2B5B-446D-B439-F1BC1684E36B}"/>
    <cellStyle name="Anteckning 7 4 5 2" xfId="22069" xr:uid="{979E80A0-5768-4899-8ECD-5968ED39B203}"/>
    <cellStyle name="Anteckning 7 4 5 2 2" xfId="22070" xr:uid="{5BEA222D-79EE-4483-BC7B-78979F6EEBF3}"/>
    <cellStyle name="Anteckning 7 4 5 2 3" xfId="33490" xr:uid="{4D5162F1-990D-4C5D-9DD6-5555517B1851}"/>
    <cellStyle name="Anteckning 7 4 5 2_121231-130331" xfId="22071" xr:uid="{9921D224-311E-40DE-860E-5C862AA42BB9}"/>
    <cellStyle name="Anteckning 7 4 5 3" xfId="22072" xr:uid="{940218F2-AE03-4B27-9DD1-A16210211686}"/>
    <cellStyle name="Anteckning 7 4 5 3 2" xfId="22073" xr:uid="{C5574957-DF07-42C4-A3F0-877E90DA0516}"/>
    <cellStyle name="Anteckning 7 4 5 3_121231-130331" xfId="22074" xr:uid="{FB925758-CF8A-4111-A09C-F38EF40D1544}"/>
    <cellStyle name="Anteckning 7 4 5 4" xfId="22075" xr:uid="{312D0CC4-F31B-47B8-AE38-D648A37352FB}"/>
    <cellStyle name="Anteckning 7 4 5 5" xfId="22076" xr:uid="{7ABB5AD9-2898-4BB1-BA34-BE019A2C3363}"/>
    <cellStyle name="Anteckning 7 4 5 6" xfId="33491" xr:uid="{8991CBAF-F192-4A04-800A-48E3A8CB3B96}"/>
    <cellStyle name="Anteckning 7 4 5 7" xfId="35846" xr:uid="{3BCE866C-9FF3-4007-9D16-9C40689E652F}"/>
    <cellStyle name="Anteckning 7 4 5 8" xfId="38902" xr:uid="{3C6CCEAA-5D6A-4972-9B43-47984E3BFC71}"/>
    <cellStyle name="Anteckning 7 4 5_121231-130331" xfId="22077" xr:uid="{5E80D2C6-40B4-4ECC-88F0-CDDA0C679D82}"/>
    <cellStyle name="Anteckning 7 4 6" xfId="22078" xr:uid="{38AE5F98-EF61-4AE3-B5A0-65EA29859E81}"/>
    <cellStyle name="Anteckning 7 4 6 2" xfId="22079" xr:uid="{4C4CFEEC-9825-49F8-B3F5-218A4C8B3DD5}"/>
    <cellStyle name="Anteckning 7 4 6 2 2" xfId="22080" xr:uid="{1405FD39-F885-4177-B3C0-989488A642B9}"/>
    <cellStyle name="Anteckning 7 4 6 2_121231-130331" xfId="22081" xr:uid="{8BD7D658-C95F-42FD-806F-A812A471EC75}"/>
    <cellStyle name="Anteckning 7 4 6 3" xfId="22082" xr:uid="{1B83E5E5-14EE-425F-A6F2-5E7320F610CB}"/>
    <cellStyle name="Anteckning 7 4 6 4" xfId="33492" xr:uid="{34B33AD6-05B9-403C-90F7-3E9696E03D58}"/>
    <cellStyle name="Anteckning 7 4 6_121231-130331" xfId="22083" xr:uid="{84AEB04E-D131-4E13-8A45-A39C862415F9}"/>
    <cellStyle name="Anteckning 7 4 7" xfId="22084" xr:uid="{959D3455-7613-4CD3-87C3-6F94317B4712}"/>
    <cellStyle name="Anteckning 7 4 7 2" xfId="22085" xr:uid="{5D62F076-A18E-4E70-819E-238B482613B7}"/>
    <cellStyle name="Anteckning 7 4 7_121231-130331" xfId="22086" xr:uid="{31B9E19E-F5F6-4957-AB0F-0500AD03658B}"/>
    <cellStyle name="Anteckning 7 4 8" xfId="22087" xr:uid="{EDBD93C3-1595-4F49-8A34-3455F8065D00}"/>
    <cellStyle name="Anteckning 7 4 9" xfId="22088" xr:uid="{B1126C1E-608A-47C9-8FC3-FCF0C8693CD6}"/>
    <cellStyle name="Anteckning 7 4_121231-130331" xfId="22089" xr:uid="{1C0F68A7-F3EE-4344-A51C-3A28C7D50C94}"/>
    <cellStyle name="Anteckning 7 5" xfId="22090" xr:uid="{E1FAAE46-9217-435A-9316-099DE4EC0E0E}"/>
    <cellStyle name="Anteckning 7 5 2" xfId="22091" xr:uid="{E62C62A9-0B35-4096-87BC-92800E823570}"/>
    <cellStyle name="Anteckning 7 5 2 2" xfId="22092" xr:uid="{61F3D869-DD26-4E08-B929-052C6562EC57}"/>
    <cellStyle name="Anteckning 7 5 2 2 2" xfId="22093" xr:uid="{C4E58F8B-23B1-4408-ABE7-31CAEE9A8569}"/>
    <cellStyle name="Anteckning 7 5 2 2 3" xfId="33493" xr:uid="{E5AA105F-C18E-422C-9BFA-24ABBDDA7505}"/>
    <cellStyle name="Anteckning 7 5 2 2_121231-130331" xfId="22094" xr:uid="{AC09017A-27C5-4DAD-9799-C35081C3A75B}"/>
    <cellStyle name="Anteckning 7 5 2 3" xfId="22095" xr:uid="{D339AF07-24E3-4AEA-8867-CA55E820CA9C}"/>
    <cellStyle name="Anteckning 7 5 2 3 2" xfId="22096" xr:uid="{01341690-00B1-486F-9443-5BC50E62757F}"/>
    <cellStyle name="Anteckning 7 5 2 3_121231-130331" xfId="22097" xr:uid="{4485EF9D-6D53-48B5-9AB0-8560047AB16B}"/>
    <cellStyle name="Anteckning 7 5 2 4" xfId="22098" xr:uid="{8AA713A2-6541-44C7-BDE0-BB47E63B8F46}"/>
    <cellStyle name="Anteckning 7 5 2 5" xfId="22099" xr:uid="{1C107189-56D6-4F07-95B5-B2390C905250}"/>
    <cellStyle name="Anteckning 7 5 2 6" xfId="33494" xr:uid="{0B79D733-CD66-481F-940C-0998D89DB8D8}"/>
    <cellStyle name="Anteckning 7 5 2 7" xfId="35848" xr:uid="{1D44B7DD-551D-4B62-9C2E-8B1E64B5AD2C}"/>
    <cellStyle name="Anteckning 7 5 2 8" xfId="38900" xr:uid="{634865FF-5800-4C7D-B672-19CD80C9E8C8}"/>
    <cellStyle name="Anteckning 7 5 2_121231-130331" xfId="22100" xr:uid="{8AFF3E6A-97AB-4744-8866-E850554CD547}"/>
    <cellStyle name="Anteckning 7 5 3" xfId="22101" xr:uid="{5CB48C66-2A07-43DD-AFDF-96F410E6126A}"/>
    <cellStyle name="Anteckning 7 5 3 2" xfId="22102" xr:uid="{04DE8141-B6CC-4268-8FA9-9098412802F6}"/>
    <cellStyle name="Anteckning 7 5 3 2 2" xfId="22103" xr:uid="{E09B4538-47CC-4F1D-BD0D-0EE668146BE7}"/>
    <cellStyle name="Anteckning 7 5 3 2_121231-130331" xfId="22104" xr:uid="{7B48DF6C-7941-4713-8233-93C61F0B4CC4}"/>
    <cellStyle name="Anteckning 7 5 3 3" xfId="22105" xr:uid="{EE8EB61F-7D0D-4CF4-8F36-415A546AAC01}"/>
    <cellStyle name="Anteckning 7 5 3 4" xfId="33495" xr:uid="{95EA76FB-6B30-4A7D-A84E-11B4D56F4043}"/>
    <cellStyle name="Anteckning 7 5 3_121231-130331" xfId="22106" xr:uid="{65A2185E-FBC1-4352-8B66-6BC62BBF5B37}"/>
    <cellStyle name="Anteckning 7 5 4" xfId="22107" xr:uid="{F19C1F79-7A2C-4AF3-895E-21BDE566BF51}"/>
    <cellStyle name="Anteckning 7 5 4 2" xfId="22108" xr:uid="{273F0E1F-2053-462F-9176-250E68685ADD}"/>
    <cellStyle name="Anteckning 7 5 4_121231-130331" xfId="22109" xr:uid="{29A95A8D-5C9E-4E15-BF04-92E0F5E2C0D8}"/>
    <cellStyle name="Anteckning 7 5 5" xfId="22110" xr:uid="{CE25B2C5-6D5E-495D-940C-37C4B1A1BF7B}"/>
    <cellStyle name="Anteckning 7 5 6" xfId="22111" xr:uid="{BD9AE051-4202-489F-B12D-84BF14BE4E96}"/>
    <cellStyle name="Anteckning 7 5 7" xfId="33496" xr:uid="{19196E67-555F-4C30-8F67-C2737FBAC1AE}"/>
    <cellStyle name="Anteckning 7 5 8" xfId="35847" xr:uid="{C1937F14-716F-47CD-A8F7-8E9F5E0C9DD7}"/>
    <cellStyle name="Anteckning 7 5 9" xfId="38901" xr:uid="{B1792AA8-8FD4-473A-BEC9-0AAC446AD303}"/>
    <cellStyle name="Anteckning 7 5_121231-130331" xfId="22112" xr:uid="{296FFDF5-170C-4139-A110-16945912CC7E}"/>
    <cellStyle name="Anteckning 7 6" xfId="22113" xr:uid="{FE92FE2A-0808-4A54-9DDB-83F18108CC5D}"/>
    <cellStyle name="Anteckning 7 6 2" xfId="22114" xr:uid="{636961FB-8F31-4BE6-A49C-A16ECB61489A}"/>
    <cellStyle name="Anteckning 7 6 2 2" xfId="22115" xr:uid="{682EA391-F20A-4AE6-8A4D-B0B8CA2A72D3}"/>
    <cellStyle name="Anteckning 7 6 2 2 2" xfId="22116" xr:uid="{352C3E78-514A-42EF-B0E3-BAE15FB9A923}"/>
    <cellStyle name="Anteckning 7 6 2 2_121231-130331" xfId="22117" xr:uid="{11E257B6-5692-45C8-B158-CA2A3B80FF65}"/>
    <cellStyle name="Anteckning 7 6 2 3" xfId="22118" xr:uid="{FDF791FF-9382-4717-BDBE-4B92CBC9A4CF}"/>
    <cellStyle name="Anteckning 7 6 2 4" xfId="33497" xr:uid="{5DE54E9A-49B8-4759-A3B0-8B2E1968D53D}"/>
    <cellStyle name="Anteckning 7 6 2_121231-130331" xfId="22119" xr:uid="{B27C9DCE-1EB6-4D79-8983-249736C376A7}"/>
    <cellStyle name="Anteckning 7 6 3" xfId="22120" xr:uid="{38DECAC8-6502-495D-8719-4EE425B7AF89}"/>
    <cellStyle name="Anteckning 7 6 3 2" xfId="22121" xr:uid="{8A2BC713-2E32-4C80-AFF1-E4CACAF7453D}"/>
    <cellStyle name="Anteckning 7 6 3_121231-130331" xfId="22122" xr:uid="{DDF0FBE0-65C6-4554-9C77-98322C383FB0}"/>
    <cellStyle name="Anteckning 7 6 4" xfId="22123" xr:uid="{11AC67E5-E17D-47E3-9905-E95BDD6F5833}"/>
    <cellStyle name="Anteckning 7 6 5" xfId="22124" xr:uid="{1DFE5430-FBC1-4A68-BB16-F77FCA9D5EB6}"/>
    <cellStyle name="Anteckning 7 6 6" xfId="33498" xr:uid="{E333C4B3-65AB-4FB7-8534-1423A064931E}"/>
    <cellStyle name="Anteckning 7 6 7" xfId="35849" xr:uid="{D1D9C67A-FEDC-4E4A-A533-B22DA5D54AF2}"/>
    <cellStyle name="Anteckning 7 6 8" xfId="38899" xr:uid="{2CF4F4BE-FBE8-43EC-8BD7-CDCEFABD9A89}"/>
    <cellStyle name="Anteckning 7 6_121231-130331" xfId="22125" xr:uid="{6567881C-31F6-46AF-93C4-1EDF2E1D4573}"/>
    <cellStyle name="Anteckning 7 7" xfId="22126" xr:uid="{B5E82B30-D838-4BCA-A2D5-CD12F46AFEB4}"/>
    <cellStyle name="Anteckning 7 7 2" xfId="22127" xr:uid="{B36E91F2-F22E-49D2-AA92-BA1E0C154F6B}"/>
    <cellStyle name="Anteckning 7 7 2 2" xfId="22128" xr:uid="{17221C2F-54A4-4BAD-9279-21779671384B}"/>
    <cellStyle name="Anteckning 7 7 2 2 2" xfId="22129" xr:uid="{DDAA3983-E0FF-4D1E-B5F8-34A44C0BB225}"/>
    <cellStyle name="Anteckning 7 7 2 2_121231-130331" xfId="22130" xr:uid="{5A96F7DB-1CB3-45F8-8294-4A763D4EE45C}"/>
    <cellStyle name="Anteckning 7 7 2 3" xfId="22131" xr:uid="{CAC4202E-2358-4438-AF4D-21406A605366}"/>
    <cellStyle name="Anteckning 7 7 2 4" xfId="33499" xr:uid="{797C8ABE-1F8D-46D4-A264-DAE741371D3B}"/>
    <cellStyle name="Anteckning 7 7 2_121231-130331" xfId="22132" xr:uid="{B5506A58-94F4-48A1-9F84-3D9E08D96BF7}"/>
    <cellStyle name="Anteckning 7 7 3" xfId="22133" xr:uid="{0D2EBF61-0E56-4D36-B33C-1974C8EC6C70}"/>
    <cellStyle name="Anteckning 7 7 3 2" xfId="22134" xr:uid="{EFA2C0B2-9FDA-4F3B-9914-718923890E61}"/>
    <cellStyle name="Anteckning 7 7 3_121231-130331" xfId="22135" xr:uid="{416F67EF-B557-46BA-B955-D156DFCA7BD7}"/>
    <cellStyle name="Anteckning 7 7 4" xfId="22136" xr:uid="{03D3C2B8-B40C-435F-9946-57050B412085}"/>
    <cellStyle name="Anteckning 7 7 5" xfId="22137" xr:uid="{B617131A-F8D4-47F8-ABAB-7E2B22E39AE4}"/>
    <cellStyle name="Anteckning 7 7 6" xfId="33500" xr:uid="{37C5C949-B1FC-4B10-8143-03F6F89B21F5}"/>
    <cellStyle name="Anteckning 7 7 7" xfId="35850" xr:uid="{D0D92BA9-A2AE-4C52-91BC-A353F5C4EBC7}"/>
    <cellStyle name="Anteckning 7 7 8" xfId="38898" xr:uid="{C8A15116-655F-4934-B22F-96A9DD11CA6A}"/>
    <cellStyle name="Anteckning 7 7_121231-130331" xfId="22138" xr:uid="{47F9AE2C-EB63-4D6B-9CF5-F928A8E766A9}"/>
    <cellStyle name="Anteckning 7 8" xfId="22139" xr:uid="{4194B723-0639-44B5-83A5-6F21EFBA2998}"/>
    <cellStyle name="Anteckning 7 8 2" xfId="22140" xr:uid="{20C1D444-F6DD-4B83-8BE4-066826E58778}"/>
    <cellStyle name="Anteckning 7 8 2 2" xfId="22141" xr:uid="{2CC0C51F-6FD0-4F90-89F7-F0B31738C08C}"/>
    <cellStyle name="Anteckning 7 8 2 3" xfId="33501" xr:uid="{8FF72EC9-2CFC-4FB5-B3EE-F8A338D4EAEC}"/>
    <cellStyle name="Anteckning 7 8 2_121231-130331" xfId="22142" xr:uid="{73812654-510D-4280-90BC-8F0F14000309}"/>
    <cellStyle name="Anteckning 7 8 3" xfId="22143" xr:uid="{026BD2DA-7EA4-4225-896F-84C94FEE7153}"/>
    <cellStyle name="Anteckning 7 8 3 2" xfId="22144" xr:uid="{8469B8D7-37C3-45F5-93E5-ED3863128DFD}"/>
    <cellStyle name="Anteckning 7 8 3_121231-130331" xfId="22145" xr:uid="{BA094F53-3D07-4354-89E7-D6967A881CA2}"/>
    <cellStyle name="Anteckning 7 8 4" xfId="22146" xr:uid="{149BECD4-3709-450B-BB27-3E7873C82637}"/>
    <cellStyle name="Anteckning 7 8 5" xfId="22147" xr:uid="{E3CB7FDD-BB72-4272-AC91-9BDD7EE4508D}"/>
    <cellStyle name="Anteckning 7 8 6" xfId="33502" xr:uid="{076E46BE-0B6F-4757-B09E-07AAD1479647}"/>
    <cellStyle name="Anteckning 7 8 7" xfId="35851" xr:uid="{CD4D81C0-7CB4-4DAC-B993-E1B940F89FAB}"/>
    <cellStyle name="Anteckning 7 8 8" xfId="38897" xr:uid="{718113C5-333C-476E-B856-AF7C6E3B02FF}"/>
    <cellStyle name="Anteckning 7 8_121231-130331" xfId="22148" xr:uid="{C254E05B-9599-42FA-80D7-5BF8D5F7EC59}"/>
    <cellStyle name="Anteckning 7 9" xfId="22149" xr:uid="{ACDD295B-A1B1-400E-8F52-82F1B775ADDF}"/>
    <cellStyle name="Anteckning 7 9 2" xfId="22150" xr:uid="{1C968544-1369-48DD-B8D9-DCBDF56C1EF2}"/>
    <cellStyle name="Anteckning 7 9 2 2" xfId="22151" xr:uid="{9441B72C-87BD-464B-A05E-0018B9F485D7}"/>
    <cellStyle name="Anteckning 7 9 2_121231-130331" xfId="22152" xr:uid="{72C21CCE-E3E4-4A3A-B89F-2D6541D52819}"/>
    <cellStyle name="Anteckning 7 9 3" xfId="22153" xr:uid="{5D19E56A-DC60-417A-9659-255C59DCD5D5}"/>
    <cellStyle name="Anteckning 7 9 4" xfId="33503" xr:uid="{725D983F-5121-408E-813E-653EACD5270A}"/>
    <cellStyle name="Anteckning 7 9_121231-130331" xfId="22154" xr:uid="{045515BA-1B02-4D2F-9CC2-C582B2CA0894}"/>
    <cellStyle name="Anteckning 7_121231-130331" xfId="22155" xr:uid="{45C56070-08D4-4A57-A677-4BD2874ABF19}"/>
    <cellStyle name="Anteckning 70" xfId="22156" xr:uid="{C016BE56-AC8F-4549-8372-D0778EF60B46}"/>
    <cellStyle name="Anteckning 70 10" xfId="38896" xr:uid="{B2DC0718-532A-4DAF-9832-CB9ABB3BF88C}"/>
    <cellStyle name="Anteckning 70 2" xfId="22157" xr:uid="{87719C48-525B-4D0C-98BF-0EA90231691E}"/>
    <cellStyle name="Anteckning 70 2 2" xfId="22158" xr:uid="{3B15432C-72A4-4887-ADDC-86A7D507D617}"/>
    <cellStyle name="Anteckning 70 2 2 2" xfId="22159" xr:uid="{4450BAD7-954F-41BE-BBF7-B08E2624103C}"/>
    <cellStyle name="Anteckning 70 2 2 3" xfId="33504" xr:uid="{A88A25EE-6BDE-475D-AA32-0802D2F2BF54}"/>
    <cellStyle name="Anteckning 70 2 2_121231-130331" xfId="22160" xr:uid="{CFC6E7CE-BECE-415A-A6E7-51A4BB0E38F7}"/>
    <cellStyle name="Anteckning 70 2 3" xfId="22161" xr:uid="{A26F391D-2721-4B77-A5B2-E45402F43703}"/>
    <cellStyle name="Anteckning 70 2 3 2" xfId="22162" xr:uid="{D772ADF7-AF27-4064-B09D-762C198357B5}"/>
    <cellStyle name="Anteckning 70 2 3_121231-130331" xfId="22163" xr:uid="{FCCAD3B1-3644-4978-8C55-C18AFA3F465A}"/>
    <cellStyle name="Anteckning 70 2 4" xfId="22164" xr:uid="{3A9C9D1A-07AE-4540-93DF-2ACAD55758F2}"/>
    <cellStyle name="Anteckning 70 2 5" xfId="22165" xr:uid="{62AAF2F2-985A-4EBB-91C4-C52CBBD6E52A}"/>
    <cellStyle name="Anteckning 70 2 6" xfId="33505" xr:uid="{5CCF5177-C913-4A2D-B664-59FF77E1B6C2}"/>
    <cellStyle name="Anteckning 70 2 7" xfId="35853" xr:uid="{50F07976-7E66-46BB-9380-DE3D38E8AF1E}"/>
    <cellStyle name="Anteckning 70 2 8" xfId="38895" xr:uid="{8C7302F1-BDE5-414F-AE20-EFA8369E8171}"/>
    <cellStyle name="Anteckning 70 2_121231-130331" xfId="22166" xr:uid="{A5E2430D-A5BC-493E-B7AA-90A99187ADBF}"/>
    <cellStyle name="Anteckning 70 3" xfId="22167" xr:uid="{43B73673-6213-41C3-846E-E2267298504C}"/>
    <cellStyle name="Anteckning 70 3 2" xfId="22168" xr:uid="{89E3CA8E-A8AC-49BB-80B9-0A4BA96A502D}"/>
    <cellStyle name="Anteckning 70 3 2 2" xfId="22169" xr:uid="{192FE1AB-C945-4078-A3C7-102E5F45B8DE}"/>
    <cellStyle name="Anteckning 70 3 2 3" xfId="33506" xr:uid="{F060AF54-EA15-47EF-8D6E-BAAF62935EC7}"/>
    <cellStyle name="Anteckning 70 3 2_121231-130331" xfId="22170" xr:uid="{DBF01206-7123-43EE-B448-4BEDDA507219}"/>
    <cellStyle name="Anteckning 70 3 3" xfId="22171" xr:uid="{D301C91D-2408-420A-A2ED-826500BAED46}"/>
    <cellStyle name="Anteckning 70 3 3 2" xfId="22172" xr:uid="{0D5D2E83-EF09-4DF9-AB00-21EE5A66C742}"/>
    <cellStyle name="Anteckning 70 3 3_121231-130331" xfId="22173" xr:uid="{B4AF5316-4A8A-4CCD-840F-9169C01AE45E}"/>
    <cellStyle name="Anteckning 70 3 4" xfId="22174" xr:uid="{F0F7C4C5-B146-4F7B-8995-F98A069858D1}"/>
    <cellStyle name="Anteckning 70 3 5" xfId="22175" xr:uid="{884EE9F9-9CDE-4969-B1A1-41D5286287F5}"/>
    <cellStyle name="Anteckning 70 3 6" xfId="33507" xr:uid="{B98DA217-581E-45E3-BC2C-B125D8572C80}"/>
    <cellStyle name="Anteckning 70 3 7" xfId="35854" xr:uid="{9BBDAF12-EB8E-4212-A97B-E23FCC4B7270}"/>
    <cellStyle name="Anteckning 70 3 8" xfId="38894" xr:uid="{9980D72C-1E6B-44FC-B87F-EFCAE7FEDE22}"/>
    <cellStyle name="Anteckning 70 3_121231-130331" xfId="22176" xr:uid="{D96B3FCA-5DD7-4450-9D4E-DF6E442BABB4}"/>
    <cellStyle name="Anteckning 70 4" xfId="22177" xr:uid="{C44E8CBE-A8BB-465A-95C5-4B46DECE2549}"/>
    <cellStyle name="Anteckning 70 4 2" xfId="22178" xr:uid="{965A4692-77C9-4D11-919C-D45E13BA6F64}"/>
    <cellStyle name="Anteckning 70 4 2 2" xfId="22179" xr:uid="{CAC6486F-659B-4ADB-83D5-80BB99963C3B}"/>
    <cellStyle name="Anteckning 70 4 2_121231-130331" xfId="22180" xr:uid="{F6E3A945-77D0-42DE-BD05-95AD2BCD92F2}"/>
    <cellStyle name="Anteckning 70 4 3" xfId="22181" xr:uid="{7F368E69-5CDC-4844-B1EB-2C5B9D06A618}"/>
    <cellStyle name="Anteckning 70 4 4" xfId="33508" xr:uid="{8DED107B-FB51-4D2F-A8A5-42A93B839B43}"/>
    <cellStyle name="Anteckning 70 4_121231-130331" xfId="22182" xr:uid="{4BA8D2E5-03F4-45AA-A914-9B7E4E7D19C4}"/>
    <cellStyle name="Anteckning 70 5" xfId="22183" xr:uid="{2892D02A-9DEB-4E1C-B255-9066BFEB744B}"/>
    <cellStyle name="Anteckning 70 5 2" xfId="22184" xr:uid="{EDC984EC-9217-4EFC-A30B-F572ED264EB4}"/>
    <cellStyle name="Anteckning 70 5_121231-130331" xfId="22185" xr:uid="{F2E509FA-2A9E-4E58-8D21-890BEEB5E90B}"/>
    <cellStyle name="Anteckning 70 6" xfId="22186" xr:uid="{17B34C4F-0FC6-4B4E-A70F-AEE32F2F4C8D}"/>
    <cellStyle name="Anteckning 70 7" xfId="22187" xr:uid="{1A49A4A7-E4FE-4DC7-A2D1-4252CC73EA0C}"/>
    <cellStyle name="Anteckning 70 8" xfId="33509" xr:uid="{50473EA4-00E6-4FA2-93CB-AAC712E8FEC0}"/>
    <cellStyle name="Anteckning 70 9" xfId="35852" xr:uid="{2E4ACADF-565E-463D-BBCE-F5CF5FDA66FB}"/>
    <cellStyle name="Anteckning 70_121231-130331" xfId="22188" xr:uid="{83C19EC7-BE8B-485C-82C2-9948E7AEE6C4}"/>
    <cellStyle name="Anteckning 71" xfId="22189" xr:uid="{67E51C4A-742D-4AE9-876C-D3FBA808EA35}"/>
    <cellStyle name="Anteckning 71 10" xfId="38893" xr:uid="{680FFDF7-13CA-4E51-A8B7-65A038418165}"/>
    <cellStyle name="Anteckning 71 2" xfId="22190" xr:uid="{E44A25E2-E1CA-4270-8608-37A4902C5653}"/>
    <cellStyle name="Anteckning 71 2 2" xfId="22191" xr:uid="{36F61897-5DAD-4AB9-8F82-E191FA1D5A0C}"/>
    <cellStyle name="Anteckning 71 2 2 2" xfId="22192" xr:uid="{03682582-FDE2-407A-8A0C-3AAE1617C663}"/>
    <cellStyle name="Anteckning 71 2 2 3" xfId="33510" xr:uid="{C93E97FE-F6A7-4E4A-A510-45A9E1B91467}"/>
    <cellStyle name="Anteckning 71 2 2_121231-130331" xfId="22193" xr:uid="{CB88FB58-95F0-4D6F-9AF9-C8BED5680306}"/>
    <cellStyle name="Anteckning 71 2 3" xfId="22194" xr:uid="{FCC289F5-E7C8-4DC5-AE84-47373DE7A9EA}"/>
    <cellStyle name="Anteckning 71 2 3 2" xfId="22195" xr:uid="{9428053E-CBF5-4AD2-8EAD-DF1694C69B87}"/>
    <cellStyle name="Anteckning 71 2 3_121231-130331" xfId="22196" xr:uid="{FA30B0A7-71EF-48D4-8617-B2C8C8ED5423}"/>
    <cellStyle name="Anteckning 71 2 4" xfId="22197" xr:uid="{BA80F701-CB52-40DB-8333-501E7DD98A03}"/>
    <cellStyle name="Anteckning 71 2 5" xfId="22198" xr:uid="{F3D15AB6-518B-4428-B136-0796D6500D32}"/>
    <cellStyle name="Anteckning 71 2 6" xfId="33511" xr:uid="{F9D62880-1548-4EF0-977A-8D77D487E692}"/>
    <cellStyle name="Anteckning 71 2 7" xfId="35856" xr:uid="{8DD10495-2DCD-4ED0-91B5-076E8C1FD1C4}"/>
    <cellStyle name="Anteckning 71 2 8" xfId="38892" xr:uid="{75611C44-F90B-466C-8016-674A8A4E5DF3}"/>
    <cellStyle name="Anteckning 71 2_121231-130331" xfId="22199" xr:uid="{37F2D00C-3F34-4731-9CA9-DED3577E542B}"/>
    <cellStyle name="Anteckning 71 3" xfId="22200" xr:uid="{766E27E1-E25A-440A-BF9A-2D25CDC48E45}"/>
    <cellStyle name="Anteckning 71 3 2" xfId="22201" xr:uid="{FB69FCBA-A9DC-4E4D-8A1D-771E83BE8361}"/>
    <cellStyle name="Anteckning 71 3 2 2" xfId="22202" xr:uid="{9F81BA13-BFF4-42FB-B295-626C73111C67}"/>
    <cellStyle name="Anteckning 71 3 2 3" xfId="33512" xr:uid="{F752BBA4-F593-415B-A79A-08F2BFAC7B0E}"/>
    <cellStyle name="Anteckning 71 3 2_121231-130331" xfId="22203" xr:uid="{8A867AD7-A891-489A-B771-72E81F5EBA51}"/>
    <cellStyle name="Anteckning 71 3 3" xfId="22204" xr:uid="{D7B3A49F-8BEB-4400-9AEC-D8BF237E24E2}"/>
    <cellStyle name="Anteckning 71 3 3 2" xfId="22205" xr:uid="{D33F2400-B751-402C-81B6-C7FDF5671066}"/>
    <cellStyle name="Anteckning 71 3 3_121231-130331" xfId="22206" xr:uid="{E2D87463-6B33-4983-AB37-228FC885D53B}"/>
    <cellStyle name="Anteckning 71 3 4" xfId="22207" xr:uid="{5BE890D3-4F47-4B65-B73B-B0F5BB0023C5}"/>
    <cellStyle name="Anteckning 71 3 5" xfId="22208" xr:uid="{2B4F1CD5-6288-42C9-AC7E-ADEA31F5B704}"/>
    <cellStyle name="Anteckning 71 3 6" xfId="33513" xr:uid="{F85BB099-7727-484B-AB52-D8BFF1A7F304}"/>
    <cellStyle name="Anteckning 71 3 7" xfId="35857" xr:uid="{7E9336C2-BF2B-408D-8C22-620DFEB17BC1}"/>
    <cellStyle name="Anteckning 71 3 8" xfId="38891" xr:uid="{265915B5-D2C6-466D-B4A6-CFB1C834E20C}"/>
    <cellStyle name="Anteckning 71 3_121231-130331" xfId="22209" xr:uid="{2DFACD25-525D-4DF6-BACD-37208AE8204F}"/>
    <cellStyle name="Anteckning 71 4" xfId="22210" xr:uid="{C2CB0557-F417-4700-9567-4EEC4989B0D6}"/>
    <cellStyle name="Anteckning 71 4 2" xfId="22211" xr:uid="{6AAAD947-EFB5-4400-84C8-056B5CA92E62}"/>
    <cellStyle name="Anteckning 71 4 2 2" xfId="22212" xr:uid="{A4503719-9104-4C70-A5C8-D22EB2C30989}"/>
    <cellStyle name="Anteckning 71 4 2_121231-130331" xfId="22213" xr:uid="{4EBB233C-7480-4F19-B348-B21ACA18209F}"/>
    <cellStyle name="Anteckning 71 4 3" xfId="22214" xr:uid="{4866E9F1-8471-4401-97DD-6F30E5C8308D}"/>
    <cellStyle name="Anteckning 71 4 4" xfId="33514" xr:uid="{F7809C8F-38F9-470A-AC7B-07869A409035}"/>
    <cellStyle name="Anteckning 71 4_121231-130331" xfId="22215" xr:uid="{27C04B4E-D854-48C8-A9DB-C2091C2BD37C}"/>
    <cellStyle name="Anteckning 71 5" xfId="22216" xr:uid="{E7962001-2A98-4112-85BA-F6E65147BBDB}"/>
    <cellStyle name="Anteckning 71 5 2" xfId="22217" xr:uid="{6DA9D05A-2DA6-4033-A9FB-3D91990F7D47}"/>
    <cellStyle name="Anteckning 71 5_121231-130331" xfId="22218" xr:uid="{0EAA993E-9851-47D7-A9EF-94854BF3F127}"/>
    <cellStyle name="Anteckning 71 6" xfId="22219" xr:uid="{0133A120-13AC-4088-AB69-D9E34A05DBF8}"/>
    <cellStyle name="Anteckning 71 7" xfId="22220" xr:uid="{5DA4CE97-93C2-48AD-B86A-292E6268C1D7}"/>
    <cellStyle name="Anteckning 71 8" xfId="33515" xr:uid="{EB14A06C-47B9-4D94-A853-63083B5FBBD6}"/>
    <cellStyle name="Anteckning 71 9" xfId="35855" xr:uid="{FBBCA583-74C5-444C-A100-A22510C6C3E4}"/>
    <cellStyle name="Anteckning 71_121231-130331" xfId="22221" xr:uid="{888767DC-611A-47EC-BE50-03FDE738453B}"/>
    <cellStyle name="Anteckning 72" xfId="22222" xr:uid="{3AFEFC8E-24F2-4F4E-BAB1-D1A5B6DCBCCE}"/>
    <cellStyle name="Anteckning 72 10" xfId="38890" xr:uid="{14B33380-D69A-45D2-8E95-472AA250E025}"/>
    <cellStyle name="Anteckning 72 2" xfId="22223" xr:uid="{F4C73828-97B1-46B1-BBAB-09892582F541}"/>
    <cellStyle name="Anteckning 72 2 2" xfId="22224" xr:uid="{1AA13023-64C3-467E-BED1-850129CAB336}"/>
    <cellStyle name="Anteckning 72 2 2 2" xfId="22225" xr:uid="{E002E1A8-C196-461B-8416-E7BBCDDBC035}"/>
    <cellStyle name="Anteckning 72 2 2 3" xfId="33516" xr:uid="{CCE78802-BE74-4B1F-8905-203E4F80806C}"/>
    <cellStyle name="Anteckning 72 2 2_121231-130331" xfId="22226" xr:uid="{5949F658-D2AB-4740-A0BB-22846ABB86DB}"/>
    <cellStyle name="Anteckning 72 2 3" xfId="22227" xr:uid="{6A5AC416-3BA9-449E-AC30-C395EC78218D}"/>
    <cellStyle name="Anteckning 72 2 3 2" xfId="22228" xr:uid="{E6D7F4BE-DEDA-4590-91A1-E5EAFB56A250}"/>
    <cellStyle name="Anteckning 72 2 3_121231-130331" xfId="22229" xr:uid="{6FB36A10-258E-4A17-9E2C-9412AA22A12F}"/>
    <cellStyle name="Anteckning 72 2 4" xfId="22230" xr:uid="{097FCA85-53D0-4298-9EF4-6B15E6A49DAA}"/>
    <cellStyle name="Anteckning 72 2 5" xfId="22231" xr:uid="{A6B90ADF-F5A1-49A2-B69E-F73526784190}"/>
    <cellStyle name="Anteckning 72 2 6" xfId="33517" xr:uid="{BEADDE4B-7397-46F1-9EE6-EF4326646D22}"/>
    <cellStyle name="Anteckning 72 2 7" xfId="35859" xr:uid="{A0EF0008-B5BA-4E92-B36F-0E109889FB9C}"/>
    <cellStyle name="Anteckning 72 2 8" xfId="38889" xr:uid="{5EE11A2C-7A34-4DF0-A965-1CA0165D494E}"/>
    <cellStyle name="Anteckning 72 2_121231-130331" xfId="22232" xr:uid="{161E2B53-A296-47FD-A484-BBB3B97E1341}"/>
    <cellStyle name="Anteckning 72 3" xfId="22233" xr:uid="{C4091250-830F-4CF2-8B8D-58E1F2E43445}"/>
    <cellStyle name="Anteckning 72 3 2" xfId="22234" xr:uid="{B347F354-079B-48BA-A9F7-C378DF6B60C4}"/>
    <cellStyle name="Anteckning 72 3 2 2" xfId="22235" xr:uid="{5743026A-FCEF-4308-B023-5FB67CA9FD75}"/>
    <cellStyle name="Anteckning 72 3 2 3" xfId="33518" xr:uid="{6DD6C15D-A596-4AB5-887C-23FAEFEC7724}"/>
    <cellStyle name="Anteckning 72 3 2_121231-130331" xfId="22236" xr:uid="{E1989D3F-D049-4EAB-AF2F-8A07578F4577}"/>
    <cellStyle name="Anteckning 72 3 3" xfId="22237" xr:uid="{5A92576E-3C45-4869-AB4E-B3DF9D14128B}"/>
    <cellStyle name="Anteckning 72 3 3 2" xfId="22238" xr:uid="{963ADDBF-F38E-4E67-8E55-0921D232B658}"/>
    <cellStyle name="Anteckning 72 3 3_121231-130331" xfId="22239" xr:uid="{A812E757-6C1F-4CF4-A86A-B06578199A29}"/>
    <cellStyle name="Anteckning 72 3 4" xfId="22240" xr:uid="{106B4304-F276-4C4B-AB06-6F43B31F7AFA}"/>
    <cellStyle name="Anteckning 72 3 5" xfId="22241" xr:uid="{E73F8A83-EE3C-4C45-B25C-83DADF662D1F}"/>
    <cellStyle name="Anteckning 72 3 6" xfId="33519" xr:uid="{AAA454F9-77FA-4611-A7F7-62C52FE48FDE}"/>
    <cellStyle name="Anteckning 72 3 7" xfId="35860" xr:uid="{029179FD-D0C1-4D4E-919C-89006A8ABC4D}"/>
    <cellStyle name="Anteckning 72 3 8" xfId="38888" xr:uid="{7BB79AEC-C4EC-4E1E-9449-E2C6964F319A}"/>
    <cellStyle name="Anteckning 72 3_121231-130331" xfId="22242" xr:uid="{B0BC56F3-3727-42C5-8766-C622C3C99098}"/>
    <cellStyle name="Anteckning 72 4" xfId="22243" xr:uid="{322B7745-C5E5-4710-9BA6-35254D72928A}"/>
    <cellStyle name="Anteckning 72 4 2" xfId="22244" xr:uid="{EDA41BD8-8FB8-4D82-ACAB-063FAF4A9F16}"/>
    <cellStyle name="Anteckning 72 4 2 2" xfId="22245" xr:uid="{4D441EA6-F4AB-4BD3-BB43-34D87C488AC6}"/>
    <cellStyle name="Anteckning 72 4 2_121231-130331" xfId="22246" xr:uid="{83CA3BDF-CB2A-448C-A58C-08D8E25E4FED}"/>
    <cellStyle name="Anteckning 72 4 3" xfId="22247" xr:uid="{BDD3D609-3F32-4DF3-A4A3-3459EB984709}"/>
    <cellStyle name="Anteckning 72 4 4" xfId="33520" xr:uid="{9305C5BF-B2B0-4AE5-98B0-609E1A4B5788}"/>
    <cellStyle name="Anteckning 72 4_121231-130331" xfId="22248" xr:uid="{E9F2BF97-A7E4-4093-B640-BFFCAA52ED9C}"/>
    <cellStyle name="Anteckning 72 5" xfId="22249" xr:uid="{A9122DC1-0AA4-44DB-831D-B0D4D584004D}"/>
    <cellStyle name="Anteckning 72 5 2" xfId="22250" xr:uid="{AAF7AD76-C87C-4E99-89E5-E2CB2B44DB63}"/>
    <cellStyle name="Anteckning 72 5_121231-130331" xfId="22251" xr:uid="{25642375-8A0A-4C3D-B06D-81AB9FA0DDAF}"/>
    <cellStyle name="Anteckning 72 6" xfId="22252" xr:uid="{9B84E336-41C3-4706-A1C0-9ED540DF3304}"/>
    <cellStyle name="Anteckning 72 7" xfId="22253" xr:uid="{CA228533-6B2D-4074-88C2-F500A2896E07}"/>
    <cellStyle name="Anteckning 72 8" xfId="33521" xr:uid="{383F6A9F-4A8F-490C-9E1F-B68200E3D077}"/>
    <cellStyle name="Anteckning 72 9" xfId="35858" xr:uid="{40FF6D43-0098-450F-B3DC-8FC45E928800}"/>
    <cellStyle name="Anteckning 72_121231-130331" xfId="22254" xr:uid="{DC7A19ED-3987-4FA0-A72C-FEBFD92E81E7}"/>
    <cellStyle name="Anteckning 73" xfId="22255" xr:uid="{02EEC68B-549C-4D0C-AD72-101B4C2DCD2C}"/>
    <cellStyle name="Anteckning 73 10" xfId="38887" xr:uid="{9D215544-F5D0-4EFB-8938-98F13CC17AD2}"/>
    <cellStyle name="Anteckning 73 2" xfId="22256" xr:uid="{ECF512C3-78BF-4475-9873-BB85CB995562}"/>
    <cellStyle name="Anteckning 73 2 2" xfId="22257" xr:uid="{7EC55A15-91D9-42C6-80D6-1DFE681A62F8}"/>
    <cellStyle name="Anteckning 73 2 2 2" xfId="22258" xr:uid="{A19EEE15-445C-46E7-90E0-0C47B98D7918}"/>
    <cellStyle name="Anteckning 73 2 2 3" xfId="33522" xr:uid="{F457E252-37C0-45A2-B7F9-7B1DF3CCE925}"/>
    <cellStyle name="Anteckning 73 2 2_121231-130331" xfId="22259" xr:uid="{478B3CC4-8708-4A16-8470-812ABBB7DE53}"/>
    <cellStyle name="Anteckning 73 2 3" xfId="22260" xr:uid="{B79AC806-D34F-4385-9810-48412B3C22DF}"/>
    <cellStyle name="Anteckning 73 2 3 2" xfId="22261" xr:uid="{20BB5802-A30F-4A01-93B8-89498E42B757}"/>
    <cellStyle name="Anteckning 73 2 3_121231-130331" xfId="22262" xr:uid="{C3E65384-A1DA-4A9A-9CB0-C07C41DC215A}"/>
    <cellStyle name="Anteckning 73 2 4" xfId="22263" xr:uid="{30B535D0-B7B6-4BCE-A6E7-A17BC6292F92}"/>
    <cellStyle name="Anteckning 73 2 5" xfId="22264" xr:uid="{E99ECFF0-2EB3-4FB1-B16B-A71A559E5D5E}"/>
    <cellStyle name="Anteckning 73 2 6" xfId="33523" xr:uid="{E7990730-B4C7-4B11-9544-96D01E787D06}"/>
    <cellStyle name="Anteckning 73 2 7" xfId="35862" xr:uid="{8F205B6E-AAE5-47D4-84CA-AC4B70148455}"/>
    <cellStyle name="Anteckning 73 2 8" xfId="38886" xr:uid="{A5533FEF-F95C-4745-AB26-D2CEA0458B71}"/>
    <cellStyle name="Anteckning 73 2_121231-130331" xfId="22265" xr:uid="{EB6180ED-1127-4285-A570-F161E9E6A1F0}"/>
    <cellStyle name="Anteckning 73 3" xfId="22266" xr:uid="{D4CE400A-AA64-4E91-93D2-E0A92E8EF851}"/>
    <cellStyle name="Anteckning 73 3 2" xfId="22267" xr:uid="{F0A0303E-5371-43B1-B6EE-4E73B746CDF8}"/>
    <cellStyle name="Anteckning 73 3 2 2" xfId="22268" xr:uid="{0561E868-E7E1-4B59-B8F2-305E9AC4B1C5}"/>
    <cellStyle name="Anteckning 73 3 2 3" xfId="33524" xr:uid="{FFE23F19-9D8A-4712-85CF-A10D4F430230}"/>
    <cellStyle name="Anteckning 73 3 2_121231-130331" xfId="22269" xr:uid="{B4E5A49F-AC01-4594-BAA9-9E17C3E490FB}"/>
    <cellStyle name="Anteckning 73 3 3" xfId="22270" xr:uid="{EB48F457-C8C4-4DF3-9364-68CE7E06F1ED}"/>
    <cellStyle name="Anteckning 73 3 3 2" xfId="22271" xr:uid="{43F21321-0D13-4AAC-A682-3772EDAF9CA8}"/>
    <cellStyle name="Anteckning 73 3 3_121231-130331" xfId="22272" xr:uid="{6374A3C4-6842-48A3-BE8C-B73D80882C14}"/>
    <cellStyle name="Anteckning 73 3 4" xfId="22273" xr:uid="{11C83EAC-0CDF-42E5-8C5F-A81B00500083}"/>
    <cellStyle name="Anteckning 73 3 5" xfId="22274" xr:uid="{60124850-A21C-4826-839A-51AAB6EA155A}"/>
    <cellStyle name="Anteckning 73 3 6" xfId="33525" xr:uid="{919AC92A-E98D-4F50-8E75-D090DA9111C2}"/>
    <cellStyle name="Anteckning 73 3 7" xfId="35863" xr:uid="{D5AA4316-DE6F-4C49-84CC-23774522A86D}"/>
    <cellStyle name="Anteckning 73 3 8" xfId="38885" xr:uid="{EA3348C6-9573-42A7-86F0-00D093E3609F}"/>
    <cellStyle name="Anteckning 73 3_121231-130331" xfId="22275" xr:uid="{8AE1B29E-A893-4A54-A199-2307903EEE30}"/>
    <cellStyle name="Anteckning 73 4" xfId="22276" xr:uid="{CBB269DC-2BA9-41F5-A3C4-B6E3A29FE437}"/>
    <cellStyle name="Anteckning 73 4 2" xfId="22277" xr:uid="{CDEF82BD-76CD-4FD0-922E-B159198872BE}"/>
    <cellStyle name="Anteckning 73 4 2 2" xfId="22278" xr:uid="{1DFAF2A0-2D5A-4D3C-B391-D208AD63281A}"/>
    <cellStyle name="Anteckning 73 4 2_121231-130331" xfId="22279" xr:uid="{D022B440-AB5E-4650-8B2F-F6996B36E5BE}"/>
    <cellStyle name="Anteckning 73 4 3" xfId="22280" xr:uid="{A754A02C-3485-480C-AB92-66492A59443C}"/>
    <cellStyle name="Anteckning 73 4 4" xfId="33526" xr:uid="{7312223C-3DA5-43C2-B25C-4A4D9657CA1E}"/>
    <cellStyle name="Anteckning 73 4_121231-130331" xfId="22281" xr:uid="{1D3C0158-9E0A-4565-9CA6-D33565F2113C}"/>
    <cellStyle name="Anteckning 73 5" xfId="22282" xr:uid="{784189EA-A150-4AA0-8956-8EA0BDBD6667}"/>
    <cellStyle name="Anteckning 73 5 2" xfId="22283" xr:uid="{B5375327-3973-4322-9F85-E9E5A747D2F7}"/>
    <cellStyle name="Anteckning 73 5_121231-130331" xfId="22284" xr:uid="{35D1D00E-C6CE-4FFB-9C45-8DD683334388}"/>
    <cellStyle name="Anteckning 73 6" xfId="22285" xr:uid="{4FF81A4A-A40C-4957-B6A4-77C062D4CC42}"/>
    <cellStyle name="Anteckning 73 7" xfId="22286" xr:uid="{CA916192-3F29-4A43-96F4-800FD9FE456C}"/>
    <cellStyle name="Anteckning 73 8" xfId="33527" xr:uid="{92702BF0-CABA-4447-B7AE-519878179751}"/>
    <cellStyle name="Anteckning 73 9" xfId="35861" xr:uid="{B3591CFB-2BB3-4C1F-A1EB-0481906146D3}"/>
    <cellStyle name="Anteckning 73_121231-130331" xfId="22287" xr:uid="{2C97D511-9791-44FD-A383-0370E6139C84}"/>
    <cellStyle name="Anteckning 74" xfId="22288" xr:uid="{C51E0FFD-2936-497E-B3F6-F40E65700E2F}"/>
    <cellStyle name="Anteckning 74 10" xfId="38884" xr:uid="{45ECAED3-B31E-4589-8C1D-F66F9B8C2DDF}"/>
    <cellStyle name="Anteckning 74 2" xfId="22289" xr:uid="{7DA55D89-49FB-4522-8195-FAD588584687}"/>
    <cellStyle name="Anteckning 74 2 2" xfId="22290" xr:uid="{800386A3-7BF1-40D6-91EF-96C68CFB4294}"/>
    <cellStyle name="Anteckning 74 2 2 2" xfId="22291" xr:uid="{DAA6BC80-2570-46D3-9280-8656EA63F2F6}"/>
    <cellStyle name="Anteckning 74 2 2 3" xfId="33528" xr:uid="{EA5DB5B5-6168-41BD-8E59-A5FA7B00D236}"/>
    <cellStyle name="Anteckning 74 2 2_121231-130331" xfId="22292" xr:uid="{2DA0FD3C-7DB8-46E2-B189-4025A2E39AE7}"/>
    <cellStyle name="Anteckning 74 2 3" xfId="22293" xr:uid="{6BD7E6E4-3347-41AD-935D-85D4FBDE3500}"/>
    <cellStyle name="Anteckning 74 2 3 2" xfId="22294" xr:uid="{3EEB537D-98B8-495B-92CF-6479214C9B9C}"/>
    <cellStyle name="Anteckning 74 2 3_121231-130331" xfId="22295" xr:uid="{68329412-A46A-40D7-8BB1-9FAF7A2D4E27}"/>
    <cellStyle name="Anteckning 74 2 4" xfId="22296" xr:uid="{2AF279BE-A44D-49BB-8CEB-7D29CB89C575}"/>
    <cellStyle name="Anteckning 74 2 5" xfId="22297" xr:uid="{D765C9B1-275D-47B6-AB7D-827AF583A699}"/>
    <cellStyle name="Anteckning 74 2 6" xfId="33529" xr:uid="{E9073AED-83DF-466E-9737-AB711E6C5AA7}"/>
    <cellStyle name="Anteckning 74 2 7" xfId="35865" xr:uid="{708A4A90-6C87-46C6-8CD5-020CFC634A4B}"/>
    <cellStyle name="Anteckning 74 2 8" xfId="38883" xr:uid="{A1EBF4F4-608C-489E-AB93-25E5C447D324}"/>
    <cellStyle name="Anteckning 74 2_121231-130331" xfId="22298" xr:uid="{C22C533E-AC12-4937-9F2B-B124F5D07152}"/>
    <cellStyle name="Anteckning 74 3" xfId="22299" xr:uid="{0F7D0D97-B9BA-4815-8BB4-DBC925DBE7D6}"/>
    <cellStyle name="Anteckning 74 3 2" xfId="22300" xr:uid="{6FD65B7A-39CB-42C9-9A4D-9B1A72ADA566}"/>
    <cellStyle name="Anteckning 74 3 2 2" xfId="22301" xr:uid="{FEB654E9-EA35-49FE-9561-1A113C860C1B}"/>
    <cellStyle name="Anteckning 74 3 2 3" xfId="33530" xr:uid="{381C9C58-3716-4461-9AF7-320A570C7DDB}"/>
    <cellStyle name="Anteckning 74 3 2_121231-130331" xfId="22302" xr:uid="{46120C67-B113-424D-8E22-6D8B48CB7C10}"/>
    <cellStyle name="Anteckning 74 3 3" xfId="22303" xr:uid="{60BF5489-E848-47D4-8BC1-3A22A41B0E59}"/>
    <cellStyle name="Anteckning 74 3 3 2" xfId="22304" xr:uid="{DDBAD14D-9AA8-489E-90F5-2AEC8840BB62}"/>
    <cellStyle name="Anteckning 74 3 3_121231-130331" xfId="22305" xr:uid="{A76977AC-7C8C-4DAC-B388-A2460B5F4222}"/>
    <cellStyle name="Anteckning 74 3 4" xfId="22306" xr:uid="{54D41147-FA96-44F9-AF46-3610E30C315D}"/>
    <cellStyle name="Anteckning 74 3 5" xfId="22307" xr:uid="{A4B8BF85-D173-4849-A681-E8862C3A4D8C}"/>
    <cellStyle name="Anteckning 74 3 6" xfId="33531" xr:uid="{D036D94E-EF61-4754-B18B-8FB4A9F78A00}"/>
    <cellStyle name="Anteckning 74 3 7" xfId="35866" xr:uid="{08B70BB5-9867-4DC5-93BA-CBB3FDA7C09C}"/>
    <cellStyle name="Anteckning 74 3 8" xfId="38882" xr:uid="{7F05C01B-6EF0-4740-B6F9-D8CD5C3F0559}"/>
    <cellStyle name="Anteckning 74 3_121231-130331" xfId="22308" xr:uid="{2EFB2C31-97B5-48CF-A73D-E6CE3C0252EB}"/>
    <cellStyle name="Anteckning 74 4" xfId="22309" xr:uid="{9549BE23-FDC3-4C9D-B588-36F9E262F3C6}"/>
    <cellStyle name="Anteckning 74 4 2" xfId="22310" xr:uid="{78C0CD71-3F1B-4C00-B83D-2514805A684A}"/>
    <cellStyle name="Anteckning 74 4 2 2" xfId="22311" xr:uid="{A5723FBD-B07C-4BF1-A3EB-B434E2B5C2B8}"/>
    <cellStyle name="Anteckning 74 4 2_121231-130331" xfId="22312" xr:uid="{A10B3B4A-F99C-47AB-A3EB-E79652934E8B}"/>
    <cellStyle name="Anteckning 74 4 3" xfId="22313" xr:uid="{3C2FAC0E-DCD3-40F0-8E6C-E0770AF08539}"/>
    <cellStyle name="Anteckning 74 4 4" xfId="33532" xr:uid="{3A547141-849C-486A-A79E-29B32D9368E9}"/>
    <cellStyle name="Anteckning 74 4_121231-130331" xfId="22314" xr:uid="{22A0D88B-5920-4F76-B278-414F53C38A6C}"/>
    <cellStyle name="Anteckning 74 5" xfId="22315" xr:uid="{633FE805-B963-433F-B748-1B07A7DDED1D}"/>
    <cellStyle name="Anteckning 74 5 2" xfId="22316" xr:uid="{6E761144-F08F-4596-8DC3-58D275C1339A}"/>
    <cellStyle name="Anteckning 74 5_121231-130331" xfId="22317" xr:uid="{307813D6-32D5-4783-8D39-D7E68FF482FC}"/>
    <cellStyle name="Anteckning 74 6" xfId="22318" xr:uid="{0F7EF2EB-6D5E-43EF-96CA-48F1957020FA}"/>
    <cellStyle name="Anteckning 74 7" xfId="22319" xr:uid="{99BC76F8-CC05-4E8D-AF12-96816A6B1D62}"/>
    <cellStyle name="Anteckning 74 8" xfId="33533" xr:uid="{21297585-55C8-4DE0-A1FD-703A21379956}"/>
    <cellStyle name="Anteckning 74 9" xfId="35864" xr:uid="{5CFC20E1-38CC-4067-A0F9-CAD058939766}"/>
    <cellStyle name="Anteckning 74_121231-130331" xfId="22320" xr:uid="{DF13C3DA-07D9-4CA9-A785-5F9388A44117}"/>
    <cellStyle name="Anteckning 75" xfId="22321" xr:uid="{A979DE42-B112-41C1-BD8F-16928513C739}"/>
    <cellStyle name="Anteckning 75 10" xfId="38881" xr:uid="{4D153F2B-1F22-4A75-BF50-86AAF8F75713}"/>
    <cellStyle name="Anteckning 75 2" xfId="22322" xr:uid="{42EC163C-B573-4EB1-BC3A-F98A76009CC8}"/>
    <cellStyle name="Anteckning 75 2 2" xfId="22323" xr:uid="{2499EF53-8B1F-4F89-971D-C20B8DB61629}"/>
    <cellStyle name="Anteckning 75 2 2 2" xfId="22324" xr:uid="{22A081C4-344B-4D12-ACAD-EA8D9CE19A0C}"/>
    <cellStyle name="Anteckning 75 2 2 3" xfId="33534" xr:uid="{2A4008A7-AD9A-4EB3-A545-93E0E840E60B}"/>
    <cellStyle name="Anteckning 75 2 2_121231-130331" xfId="22325" xr:uid="{B73CA729-59EF-4900-9507-455212D54F5A}"/>
    <cellStyle name="Anteckning 75 2 3" xfId="22326" xr:uid="{0145D524-1AC7-4DE2-B567-1425BFD1B97A}"/>
    <cellStyle name="Anteckning 75 2 3 2" xfId="22327" xr:uid="{C23400B1-B837-45A3-97FF-21C2A572A945}"/>
    <cellStyle name="Anteckning 75 2 3_121231-130331" xfId="22328" xr:uid="{F11EB425-24CC-411B-9C54-11B259DF2EB2}"/>
    <cellStyle name="Anteckning 75 2 4" xfId="22329" xr:uid="{65E27FC0-D898-4A32-93DA-809A9BF67A2C}"/>
    <cellStyle name="Anteckning 75 2 5" xfId="22330" xr:uid="{669F4BE3-2011-453A-BB79-3B4786BD4AF4}"/>
    <cellStyle name="Anteckning 75 2 6" xfId="33535" xr:uid="{FDF36167-4E1F-497E-BD38-87114809004B}"/>
    <cellStyle name="Anteckning 75 2 7" xfId="35868" xr:uid="{824B1A3C-5041-4F88-9F09-70D396AD99B3}"/>
    <cellStyle name="Anteckning 75 2 8" xfId="38880" xr:uid="{ACB230DD-1C54-4254-8051-055C94B5B33D}"/>
    <cellStyle name="Anteckning 75 2_121231-130331" xfId="22331" xr:uid="{68BC164A-ED79-4E14-B253-EAB175DB6B4E}"/>
    <cellStyle name="Anteckning 75 3" xfId="22332" xr:uid="{C8F33A66-1768-4EAD-B088-B925612BD06C}"/>
    <cellStyle name="Anteckning 75 3 2" xfId="22333" xr:uid="{6EDFEF06-7874-4FBC-88EA-339C85C853E8}"/>
    <cellStyle name="Anteckning 75 3 2 2" xfId="22334" xr:uid="{9F10A2FB-6FDA-47C8-AF0E-8FBA01CA9DEE}"/>
    <cellStyle name="Anteckning 75 3 2 3" xfId="33536" xr:uid="{5CA4DC47-A029-4E39-8714-161655EEC134}"/>
    <cellStyle name="Anteckning 75 3 2_121231-130331" xfId="22335" xr:uid="{FAE19AF2-5182-49C8-9861-414EC89B6FDC}"/>
    <cellStyle name="Anteckning 75 3 3" xfId="22336" xr:uid="{05E6C8C9-067A-41F5-98F4-889FDAE96876}"/>
    <cellStyle name="Anteckning 75 3 3 2" xfId="22337" xr:uid="{ECF2EF2E-BEB0-4467-8B71-314BF3591F9A}"/>
    <cellStyle name="Anteckning 75 3 3_121231-130331" xfId="22338" xr:uid="{78917E40-F9B3-416B-86C4-B92056816498}"/>
    <cellStyle name="Anteckning 75 3 4" xfId="22339" xr:uid="{44116AAF-ADC4-411B-AF26-C976DB2C66EC}"/>
    <cellStyle name="Anteckning 75 3 5" xfId="22340" xr:uid="{FEEBC89A-79B1-42B1-BB8B-C4C1B27DC5E0}"/>
    <cellStyle name="Anteckning 75 3 6" xfId="33537" xr:uid="{9A90070E-F51D-4702-85D2-FC335B75749B}"/>
    <cellStyle name="Anteckning 75 3 7" xfId="35869" xr:uid="{C8F01209-7964-4B32-AA76-6603ACC374C5}"/>
    <cellStyle name="Anteckning 75 3 8" xfId="38879" xr:uid="{391AEA09-081F-4BFA-8C23-F89284016080}"/>
    <cellStyle name="Anteckning 75 3_121231-130331" xfId="22341" xr:uid="{52C4531B-BF07-4B08-A5E4-FC6C54EA5F1B}"/>
    <cellStyle name="Anteckning 75 4" xfId="22342" xr:uid="{324EC670-E440-4343-80DF-4EE24C45D2F9}"/>
    <cellStyle name="Anteckning 75 4 2" xfId="22343" xr:uid="{B94C572F-2BB2-4D73-8B55-54BAB34E67D9}"/>
    <cellStyle name="Anteckning 75 4 2 2" xfId="22344" xr:uid="{536CF80B-6C0C-4FB6-BA7A-6478CDC87D99}"/>
    <cellStyle name="Anteckning 75 4 2_121231-130331" xfId="22345" xr:uid="{11471F41-7337-4907-A3DB-A2995F16370C}"/>
    <cellStyle name="Anteckning 75 4 3" xfId="22346" xr:uid="{DFE674CD-FD87-441F-BF8B-180E66E2EB78}"/>
    <cellStyle name="Anteckning 75 4 4" xfId="33538" xr:uid="{18B8F0F3-929C-476A-A487-59E8E06B9446}"/>
    <cellStyle name="Anteckning 75 4_121231-130331" xfId="22347" xr:uid="{CBF03D2A-B7D6-43B6-B068-79834CE29124}"/>
    <cellStyle name="Anteckning 75 5" xfId="22348" xr:uid="{F8F22A35-CC79-4718-9FD2-3239B01EF360}"/>
    <cellStyle name="Anteckning 75 5 2" xfId="22349" xr:uid="{FAB22889-E709-4B63-AF7E-C6942A54BD9C}"/>
    <cellStyle name="Anteckning 75 5_121231-130331" xfId="22350" xr:uid="{A7CB49D0-C981-47F7-B00A-14A7F709DC5F}"/>
    <cellStyle name="Anteckning 75 6" xfId="22351" xr:uid="{18B38033-BF97-4F60-A14B-07140E71726A}"/>
    <cellStyle name="Anteckning 75 7" xfId="22352" xr:uid="{87B5F198-F9D5-4368-8930-AEAB3090F569}"/>
    <cellStyle name="Anteckning 75 8" xfId="33539" xr:uid="{1621321F-98B0-4CF9-A85A-F21047D46AEC}"/>
    <cellStyle name="Anteckning 75 9" xfId="35867" xr:uid="{BFFC282B-AE54-4966-B49A-CE7DBD0B509B}"/>
    <cellStyle name="Anteckning 75_121231-130331" xfId="22353" xr:uid="{37C1F9E8-A938-4734-BECF-0496346BFA97}"/>
    <cellStyle name="Anteckning 76" xfId="22354" xr:uid="{509FDCA1-E8EC-4DA4-BB39-AD1931D8BC6F}"/>
    <cellStyle name="Anteckning 76 2" xfId="22355" xr:uid="{77750F25-B6D8-40F8-9BA9-98A07D0CC064}"/>
    <cellStyle name="Anteckning 76 2 2" xfId="22356" xr:uid="{36D7BC97-9EA5-4BE8-B745-8326F81785FF}"/>
    <cellStyle name="Anteckning 76 2 2 2" xfId="22357" xr:uid="{F33C15FF-3C44-4B88-B85A-A7E9A9EFC818}"/>
    <cellStyle name="Anteckning 76 2 2 3" xfId="33540" xr:uid="{483076F3-118A-48B5-A168-73C0AD7BA74F}"/>
    <cellStyle name="Anteckning 76 2 2_121231-130331" xfId="22358" xr:uid="{9E8E4CE5-5B8B-4B8D-A3D2-D93CB9C6F0A3}"/>
    <cellStyle name="Anteckning 76 2 3" xfId="22359" xr:uid="{890180E0-10E7-4BAA-95B7-ABB2FF632868}"/>
    <cellStyle name="Anteckning 76 2 3 2" xfId="22360" xr:uid="{FC2CA1A1-0B82-4F80-A950-FD5FF378EA91}"/>
    <cellStyle name="Anteckning 76 2 3_121231-130331" xfId="22361" xr:uid="{94A4A5AF-594C-41EB-A61E-C9DC1B6EC926}"/>
    <cellStyle name="Anteckning 76 2 4" xfId="22362" xr:uid="{6E7B0E08-DB9D-400F-93F8-7E96868B46AD}"/>
    <cellStyle name="Anteckning 76 2 5" xfId="22363" xr:uid="{69232D0A-FEB7-45F8-AABB-C70F6689ECF2}"/>
    <cellStyle name="Anteckning 76 2 6" xfId="33541" xr:uid="{880F53C5-D948-4D68-8927-7132A8D96DF1}"/>
    <cellStyle name="Anteckning 76 2 7" xfId="35871" xr:uid="{0E6AD379-DBB0-42EA-B684-80E53C59868C}"/>
    <cellStyle name="Anteckning 76 2 8" xfId="38877" xr:uid="{201ACD6E-84BE-4C4D-807B-92EFA5A8AA7A}"/>
    <cellStyle name="Anteckning 76 2_121231-130331" xfId="22364" xr:uid="{F9203577-24F0-410A-B0A6-36F2603D9FAE}"/>
    <cellStyle name="Anteckning 76 3" xfId="22365" xr:uid="{8E616BB5-E105-49A0-86A4-A413BF03B1A1}"/>
    <cellStyle name="Anteckning 76 3 2" xfId="22366" xr:uid="{D96ABBBC-ABE8-4ABF-80B1-F4B7FEE742FF}"/>
    <cellStyle name="Anteckning 76 3 2 2" xfId="22367" xr:uid="{3D275393-59C7-4B9C-BC7E-DCB57CD212CE}"/>
    <cellStyle name="Anteckning 76 3 2_121231-130331" xfId="22368" xr:uid="{8144C1E8-A2B2-4FFE-9D20-D3239218BC19}"/>
    <cellStyle name="Anteckning 76 3 3" xfId="22369" xr:uid="{2898FF78-28AA-4D0B-BF85-7A402333959B}"/>
    <cellStyle name="Anteckning 76 3 4" xfId="33542" xr:uid="{ECAB339D-10D4-4516-9440-21AF7514FC72}"/>
    <cellStyle name="Anteckning 76 3_121231-130331" xfId="22370" xr:uid="{3F5B3A49-FA2B-487C-8A5F-A61DE50007E3}"/>
    <cellStyle name="Anteckning 76 4" xfId="22371" xr:uid="{9FC3C6E7-48C5-4D44-9DEC-57A994D315EC}"/>
    <cellStyle name="Anteckning 76 4 2" xfId="22372" xr:uid="{C516A637-454F-43FC-81C5-621DAC2F8876}"/>
    <cellStyle name="Anteckning 76 4_121231-130331" xfId="22373" xr:uid="{73E21CBB-CB0F-4CF8-B57D-635A555D004A}"/>
    <cellStyle name="Anteckning 76 5" xfId="22374" xr:uid="{9113DCE5-81F0-45E7-A4E8-0295937795E3}"/>
    <cellStyle name="Anteckning 76 6" xfId="22375" xr:uid="{12F5954A-1B57-402D-BA3C-E9E6231EDEC1}"/>
    <cellStyle name="Anteckning 76 7" xfId="33543" xr:uid="{6C4AC099-6208-400A-B0D9-BC7B99ACF3E8}"/>
    <cellStyle name="Anteckning 76 8" xfId="35870" xr:uid="{55D2BAE3-F095-4880-B43F-FCC09E141DDC}"/>
    <cellStyle name="Anteckning 76 9" xfId="38878" xr:uid="{1F578686-B327-4BF1-9B92-B75846502654}"/>
    <cellStyle name="Anteckning 76_121231-130331" xfId="22376" xr:uid="{BC6B64A5-5CBA-4598-81AF-C02DCB1375B9}"/>
    <cellStyle name="Anteckning 77" xfId="22377" xr:uid="{8D2DEF0C-1992-450A-9612-6AD3C79A0F71}"/>
    <cellStyle name="Anteckning 77 2" xfId="22378" xr:uid="{09C56C05-C7DD-4CE6-A535-7EAB0E49D2B0}"/>
    <cellStyle name="Anteckning 77 2 2" xfId="22379" xr:uid="{44E0914E-A23B-46AD-97D6-FD4DB7118590}"/>
    <cellStyle name="Anteckning 77 2 2 2" xfId="22380" xr:uid="{56A396E7-E13B-40EA-B542-881F2CE12DF5}"/>
    <cellStyle name="Anteckning 77 2 2 3" xfId="33544" xr:uid="{5E920514-E4BA-4139-9D7F-FCD32524BFD0}"/>
    <cellStyle name="Anteckning 77 2 2_121231-130331" xfId="22381" xr:uid="{E7727EC3-9C3D-4D68-8BDC-0EE62BC5A07A}"/>
    <cellStyle name="Anteckning 77 2 3" xfId="22382" xr:uid="{D182E974-EE24-4C5B-B5E9-04382114C355}"/>
    <cellStyle name="Anteckning 77 2 3 2" xfId="22383" xr:uid="{F3F926C8-E32A-488C-8C91-130D4AF44612}"/>
    <cellStyle name="Anteckning 77 2 3_121231-130331" xfId="22384" xr:uid="{5A6BEE9D-68B0-4AB1-87D0-73FEFEB43043}"/>
    <cellStyle name="Anteckning 77 2 4" xfId="22385" xr:uid="{430CE43A-0A50-4AFA-9421-5411CDC1B86D}"/>
    <cellStyle name="Anteckning 77 2 5" xfId="22386" xr:uid="{35B207B6-38E6-4BE5-ACB7-2CFD44C86DFF}"/>
    <cellStyle name="Anteckning 77 2 6" xfId="33545" xr:uid="{868C698A-E13C-46AD-9657-CF433D7A2455}"/>
    <cellStyle name="Anteckning 77 2 7" xfId="35873" xr:uid="{3D8D987C-A94A-432C-A898-2DA068D5F1DD}"/>
    <cellStyle name="Anteckning 77 2 8" xfId="38875" xr:uid="{5C0D74D0-7403-4BCD-9807-243DDE7AAE4F}"/>
    <cellStyle name="Anteckning 77 2_121231-130331" xfId="22387" xr:uid="{D107B1C6-9C83-4E41-B978-41440359C41E}"/>
    <cellStyle name="Anteckning 77 3" xfId="22388" xr:uid="{1666B3C0-77F6-44D3-81E2-4E9EACDDBF1C}"/>
    <cellStyle name="Anteckning 77 3 2" xfId="22389" xr:uid="{475F9613-D937-48AA-BADC-B81CD3D3523F}"/>
    <cellStyle name="Anteckning 77 3 2 2" xfId="22390" xr:uid="{2C7797E4-946C-4754-A867-7E1B37CFDDAE}"/>
    <cellStyle name="Anteckning 77 3 2_121231-130331" xfId="22391" xr:uid="{4B3F8C51-4D16-4056-999C-9639CCE591BA}"/>
    <cellStyle name="Anteckning 77 3 3" xfId="22392" xr:uid="{502AA488-DF05-4DAE-8762-BFBAA2BB1614}"/>
    <cellStyle name="Anteckning 77 3 4" xfId="33546" xr:uid="{E1564EB9-A3A9-42BF-AE74-B89C428442CC}"/>
    <cellStyle name="Anteckning 77 3_121231-130331" xfId="22393" xr:uid="{428F3B68-7F06-4157-BBE2-64C077D876BE}"/>
    <cellStyle name="Anteckning 77 4" xfId="22394" xr:uid="{DADFED2C-789B-4418-A3D4-16C58980867C}"/>
    <cellStyle name="Anteckning 77 4 2" xfId="22395" xr:uid="{FB133699-4A63-40EB-91D2-AAD56B668AF4}"/>
    <cellStyle name="Anteckning 77 4_121231-130331" xfId="22396" xr:uid="{D4818C98-5CAB-41AD-BB90-89E67DF4B4EF}"/>
    <cellStyle name="Anteckning 77 5" xfId="22397" xr:uid="{41D02EAF-2035-4679-8DEE-F3BE48A0CA70}"/>
    <cellStyle name="Anteckning 77 6" xfId="22398" xr:uid="{34C1BD0A-A81A-49A4-8745-31B4733DEBAF}"/>
    <cellStyle name="Anteckning 77 7" xfId="33547" xr:uid="{8D1AB8C8-D964-4A96-AAFD-022E4E4976C2}"/>
    <cellStyle name="Anteckning 77 8" xfId="35872" xr:uid="{07909284-1C1E-4D11-BCDD-A3066D7A6A25}"/>
    <cellStyle name="Anteckning 77 9" xfId="38876" xr:uid="{DF14B44C-AA57-4A6D-8780-1E0D14C7CCBD}"/>
    <cellStyle name="Anteckning 77_121231-130331" xfId="22399" xr:uid="{0E4DA03A-3BE7-488D-BB92-1C021F734BF5}"/>
    <cellStyle name="Anteckning 78" xfId="22400" xr:uid="{ADDD5BFE-E3F4-4FA1-9426-E68FFA0D6F17}"/>
    <cellStyle name="Anteckning 78 2" xfId="22401" xr:uid="{A67E643F-33CB-450E-BF7A-7C935E54F577}"/>
    <cellStyle name="Anteckning 78 2 2" xfId="22402" xr:uid="{6E7CE162-A829-4BE8-8AFB-432FEE135D7A}"/>
    <cellStyle name="Anteckning 78 2 2 2" xfId="22403" xr:uid="{4B72DC20-0C49-4D0A-AACF-FD895B6368C2}"/>
    <cellStyle name="Anteckning 78 2 2 3" xfId="33548" xr:uid="{C1B9294F-0350-4368-9A99-6003986D6C6A}"/>
    <cellStyle name="Anteckning 78 2 2_121231-130331" xfId="22404" xr:uid="{43F0C9D5-E859-410D-B0FC-E754AFA6F793}"/>
    <cellStyle name="Anteckning 78 2 3" xfId="22405" xr:uid="{FC16AE75-C629-4742-AC29-DBD13996D2E5}"/>
    <cellStyle name="Anteckning 78 2 3 2" xfId="22406" xr:uid="{83B98C11-6920-465C-B6B8-9A89F97262B5}"/>
    <cellStyle name="Anteckning 78 2 3_121231-130331" xfId="22407" xr:uid="{4573827F-B5E8-4FC2-92DB-7A962EC2B1E9}"/>
    <cellStyle name="Anteckning 78 2 4" xfId="22408" xr:uid="{2F408F6D-D61B-4EED-9589-C53D6A1C3ACA}"/>
    <cellStyle name="Anteckning 78 2 5" xfId="22409" xr:uid="{D6105624-92C4-4C3F-9D04-838375F71DA1}"/>
    <cellStyle name="Anteckning 78 2 6" xfId="33549" xr:uid="{4DF63059-FD22-4B98-90CB-99BDAC775F30}"/>
    <cellStyle name="Anteckning 78 2 7" xfId="35875" xr:uid="{B0F03EA9-2F5A-4AFB-89D8-DF97238D2D20}"/>
    <cellStyle name="Anteckning 78 2 8" xfId="38873" xr:uid="{97C1C386-D051-4C2E-818B-5FDC2F8AECFA}"/>
    <cellStyle name="Anteckning 78 2_121231-130331" xfId="22410" xr:uid="{1637540D-360B-43AA-A645-38E2A4E836AA}"/>
    <cellStyle name="Anteckning 78 3" xfId="22411" xr:uid="{FDDB8B2A-7F88-4667-B756-962F6C83BE1A}"/>
    <cellStyle name="Anteckning 78 3 2" xfId="22412" xr:uid="{E93E0649-5EFF-43B2-A2B2-580D177BF85F}"/>
    <cellStyle name="Anteckning 78 3 2 2" xfId="22413" xr:uid="{26E73A27-2589-476F-9CF9-778E8B4EAA19}"/>
    <cellStyle name="Anteckning 78 3 2_121231-130331" xfId="22414" xr:uid="{04622B57-B9E0-4DD4-956F-587EF95D56AE}"/>
    <cellStyle name="Anteckning 78 3 3" xfId="22415" xr:uid="{810D7A71-617E-4473-A6C1-5C911BA30172}"/>
    <cellStyle name="Anteckning 78 3 4" xfId="33550" xr:uid="{B00D9E16-E9FB-47D8-B5CF-119A97AF9738}"/>
    <cellStyle name="Anteckning 78 3_121231-130331" xfId="22416" xr:uid="{CA8BDD9A-FD15-4EC2-AE98-A8567482DEB3}"/>
    <cellStyle name="Anteckning 78 4" xfId="22417" xr:uid="{0F3E3B9B-0822-49EF-95BE-F1B7AE09CE37}"/>
    <cellStyle name="Anteckning 78 4 2" xfId="22418" xr:uid="{99E02349-AC7D-42F9-B74C-0DEB00832415}"/>
    <cellStyle name="Anteckning 78 4_121231-130331" xfId="22419" xr:uid="{5DB1C92D-63CD-4DE2-8806-B2AD2A7147F8}"/>
    <cellStyle name="Anteckning 78 5" xfId="22420" xr:uid="{BB661BD5-6525-43A8-B0A0-18B28AE2257E}"/>
    <cellStyle name="Anteckning 78 6" xfId="22421" xr:uid="{CCB32E86-536C-4A7F-A068-618910D29324}"/>
    <cellStyle name="Anteckning 78 7" xfId="33551" xr:uid="{C34D4047-1C7D-4367-98EE-A1DFA87C8091}"/>
    <cellStyle name="Anteckning 78 8" xfId="35874" xr:uid="{DE25337A-FE76-4DE2-937F-C78C3FF35BE9}"/>
    <cellStyle name="Anteckning 78 9" xfId="38874" xr:uid="{125A239B-706E-4281-AF05-E6AE4E6B86F2}"/>
    <cellStyle name="Anteckning 78_121231-130331" xfId="22422" xr:uid="{981ADAC2-6097-4053-8007-4943573DA2D8}"/>
    <cellStyle name="Anteckning 79" xfId="22423" xr:uid="{AC5E3E06-111A-46D9-8821-668B270FA9AE}"/>
    <cellStyle name="Anteckning 79 2" xfId="22424" xr:uid="{933578AD-AD88-4F8B-A98A-4F88824826AD}"/>
    <cellStyle name="Anteckning 79 2 2" xfId="22425" xr:uid="{4F89046F-8389-4316-A64E-5C0374DEBE76}"/>
    <cellStyle name="Anteckning 79 2 2 2" xfId="22426" xr:uid="{C10FE5E4-859B-4BE9-A380-E267CBAA086A}"/>
    <cellStyle name="Anteckning 79 2 2 3" xfId="33552" xr:uid="{B0EA0AF3-04AE-4DDF-A89F-F70E180A938E}"/>
    <cellStyle name="Anteckning 79 2 2_121231-130331" xfId="22427" xr:uid="{E0293FEB-6D2A-4C9C-B1F3-BDCA3141603A}"/>
    <cellStyle name="Anteckning 79 2 3" xfId="22428" xr:uid="{3F466500-F332-4784-9D97-6998B4659B0D}"/>
    <cellStyle name="Anteckning 79 2 3 2" xfId="22429" xr:uid="{17C60C2B-9D04-4DA1-AC88-3EA53953B40C}"/>
    <cellStyle name="Anteckning 79 2 3_121231-130331" xfId="22430" xr:uid="{93FEF908-409F-4AE4-B1CF-D9DCD2251E13}"/>
    <cellStyle name="Anteckning 79 2 4" xfId="22431" xr:uid="{665C1B60-846D-4627-AFCE-1BF417C6F8E1}"/>
    <cellStyle name="Anteckning 79 2 5" xfId="22432" xr:uid="{8FD7DACA-DD1B-461A-9167-8946DC49D64A}"/>
    <cellStyle name="Anteckning 79 2 6" xfId="33553" xr:uid="{FC0B3C6D-6C0E-4249-B7FB-F7A40CA98384}"/>
    <cellStyle name="Anteckning 79 2 7" xfId="35877" xr:uid="{165C8715-CBD4-420A-98F8-BD67361DCC78}"/>
    <cellStyle name="Anteckning 79 2 8" xfId="38871" xr:uid="{8090BE0B-DD4B-4FF9-A600-C5E1FB211B9C}"/>
    <cellStyle name="Anteckning 79 2_121231-130331" xfId="22433" xr:uid="{BEA59C70-27C2-4064-A49E-5ECAFC706719}"/>
    <cellStyle name="Anteckning 79 3" xfId="22434" xr:uid="{3EE82FF1-79B4-49C5-A04D-8A8A46228A3C}"/>
    <cellStyle name="Anteckning 79 3 2" xfId="22435" xr:uid="{93DAEF77-BE23-4F7E-8340-45B085BAF4BF}"/>
    <cellStyle name="Anteckning 79 3 2 2" xfId="22436" xr:uid="{D6AEEA4E-27B5-4764-A03D-15B2CA13FE2D}"/>
    <cellStyle name="Anteckning 79 3 2_121231-130331" xfId="22437" xr:uid="{1ED5FC9B-AB9D-47E3-9BBC-A0151CACE07B}"/>
    <cellStyle name="Anteckning 79 3 3" xfId="22438" xr:uid="{A808273E-71A0-4BB2-B454-3B5774C31910}"/>
    <cellStyle name="Anteckning 79 3 4" xfId="33554" xr:uid="{A76E42E1-4C3A-405B-AA15-7A57DB4A9A0A}"/>
    <cellStyle name="Anteckning 79 3_121231-130331" xfId="22439" xr:uid="{1F3B2D89-87B9-4C08-A7EA-2F7109D60BD1}"/>
    <cellStyle name="Anteckning 79 4" xfId="22440" xr:uid="{D4B2C119-45DE-4D2A-9E05-672726350529}"/>
    <cellStyle name="Anteckning 79 4 2" xfId="22441" xr:uid="{020F9D0D-C4A6-45A8-8153-D2D26F291FCF}"/>
    <cellStyle name="Anteckning 79 4_121231-130331" xfId="22442" xr:uid="{F011B91D-8EFF-4DB8-8D8F-679BB7C5B3FE}"/>
    <cellStyle name="Anteckning 79 5" xfId="22443" xr:uid="{26C9A214-BD04-4068-A309-1997A0088AC6}"/>
    <cellStyle name="Anteckning 79 6" xfId="22444" xr:uid="{3D7BA383-65B2-463C-8929-06776858AB4A}"/>
    <cellStyle name="Anteckning 79 7" xfId="33555" xr:uid="{FF6FBCFD-54E5-44E7-8B20-FA2C493EFF67}"/>
    <cellStyle name="Anteckning 79 8" xfId="35876" xr:uid="{A3A77044-7B04-444B-96A7-8FB32B326FD9}"/>
    <cellStyle name="Anteckning 79 9" xfId="38872" xr:uid="{50D2FDF0-2BE5-4027-8A4D-791FA750E463}"/>
    <cellStyle name="Anteckning 79_121231-130331" xfId="22445" xr:uid="{9401C2D2-D989-4AA9-B35C-1A371F6C7479}"/>
    <cellStyle name="Anteckning 8" xfId="149" xr:uid="{E152A6FE-2AFE-40CD-B68E-72006BBCC20C}"/>
    <cellStyle name="Anteckning 8 10" xfId="22446" xr:uid="{7A91F78E-DF02-43AC-88C0-3BCA45A4BD28}"/>
    <cellStyle name="Anteckning 8 10 2" xfId="22447" xr:uid="{98FC803D-D9AE-4AD5-AD3F-0C8BE85DCFD3}"/>
    <cellStyle name="Anteckning 8 10_121231-130331" xfId="22448" xr:uid="{EDACBC3E-A557-4765-A129-1543F14CB7AE}"/>
    <cellStyle name="Anteckning 8 11" xfId="22449" xr:uid="{258D1E9F-CE96-4F36-A541-AAECCFD2F564}"/>
    <cellStyle name="Anteckning 8 12" xfId="22450" xr:uid="{5EEF866E-27E6-421E-AA57-0114CB5F38C5}"/>
    <cellStyle name="Anteckning 8 13" xfId="22451" xr:uid="{F5755A59-14B2-4A60-9E30-38F077A10241}"/>
    <cellStyle name="Anteckning 8 14" xfId="33556" xr:uid="{23F397CE-1BB6-428A-B6F5-59FD38F4D470}"/>
    <cellStyle name="Anteckning 8 15" xfId="35878" xr:uid="{F765E79C-5CF9-4FCA-93EE-C22484783825}"/>
    <cellStyle name="Anteckning 8 16" xfId="38870" xr:uid="{E51F3AB1-3F15-43F5-A0ED-8FCD9E6B2FAC}"/>
    <cellStyle name="Anteckning 8 17" xfId="44717" xr:uid="{A3D52B17-FFDB-4AAD-A402-229CB4ABF13D}"/>
    <cellStyle name="Anteckning 8 18" xfId="44686" xr:uid="{19DBD7FA-9171-4D39-96A4-0AE106B22D1F}"/>
    <cellStyle name="Anteckning 8 19" xfId="44659" xr:uid="{9EB893DD-1D59-45A8-BEA1-9ECEDF8BBA4B}"/>
    <cellStyle name="Anteckning 8 2" xfId="22452" xr:uid="{81CA5FFE-07F9-4019-A06C-DA26733556AF}"/>
    <cellStyle name="Anteckning 8 2 10" xfId="22453" xr:uid="{EE91C694-CDAD-482C-AC21-E097C74C1024}"/>
    <cellStyle name="Anteckning 8 2 11" xfId="33557" xr:uid="{B64EBDDC-5670-4C57-8369-D4E7B6C4C2B0}"/>
    <cellStyle name="Anteckning 8 2 12" xfId="35879" xr:uid="{2A46AD43-96F5-440F-9F18-80F7D5782998}"/>
    <cellStyle name="Anteckning 8 2 2" xfId="22454" xr:uid="{85DCC708-5E16-4C0A-A33F-F17B260C24EA}"/>
    <cellStyle name="Anteckning 8 2 2 2" xfId="22455" xr:uid="{056F91E3-4D6A-4674-A477-DF7C2176CC6D}"/>
    <cellStyle name="Anteckning 8 2 2 2 2" xfId="22456" xr:uid="{59B6A098-B982-4CFB-B28D-1603D055E431}"/>
    <cellStyle name="Anteckning 8 2 2 2 2 2" xfId="22457" xr:uid="{B176FF60-2E25-4C9A-8E1B-DB7BF3AC6FE9}"/>
    <cellStyle name="Anteckning 8 2 2 2 2_121231-130331" xfId="22458" xr:uid="{8BF359DF-8F4E-46DF-9E34-3070F2F844BF}"/>
    <cellStyle name="Anteckning 8 2 2 2 3" xfId="22459" xr:uid="{4A168CCE-EF5C-4D0A-BA3A-827776172BF8}"/>
    <cellStyle name="Anteckning 8 2 2 2 4" xfId="33558" xr:uid="{57F0AB70-5B61-4218-8103-66668FED0B5F}"/>
    <cellStyle name="Anteckning 8 2 2 2_121231-130331" xfId="22460" xr:uid="{BAF7EB5B-22AA-41B5-A19C-2433C000AF85}"/>
    <cellStyle name="Anteckning 8 2 2 3" xfId="22461" xr:uid="{024F8247-5607-4999-A905-F1E42805F1A2}"/>
    <cellStyle name="Anteckning 8 2 2 3 2" xfId="22462" xr:uid="{B0510DF9-CE46-4F51-B671-687FE630E6BE}"/>
    <cellStyle name="Anteckning 8 2 2 3_121231-130331" xfId="22463" xr:uid="{DD2DAFC0-C24D-4879-942C-D52FB4627C9A}"/>
    <cellStyle name="Anteckning 8 2 2 4" xfId="22464" xr:uid="{C412DCF4-7C4E-4277-8679-FE9B6FECCC55}"/>
    <cellStyle name="Anteckning 8 2 2 5" xfId="22465" xr:uid="{66081196-5585-4F6D-8866-2947531C13E8}"/>
    <cellStyle name="Anteckning 8 2 2 6" xfId="33559" xr:uid="{98CEB136-E37F-4BC8-B7AE-506C85C6F5FB}"/>
    <cellStyle name="Anteckning 8 2 2 7" xfId="35880" xr:uid="{F7FB86BB-A233-4D0A-BD72-C24533313386}"/>
    <cellStyle name="Anteckning 8 2 2 8" xfId="38869" xr:uid="{782069CD-AFF9-4B56-B9C2-348586473EE6}"/>
    <cellStyle name="Anteckning 8 2 2_121231-130331" xfId="22466" xr:uid="{FD37999E-8240-43C1-8BEE-FD172C813A01}"/>
    <cellStyle name="Anteckning 8 2 3" xfId="22467" xr:uid="{2D4DC9C0-5415-4EE0-A498-83977EAD37F6}"/>
    <cellStyle name="Anteckning 8 2 3 2" xfId="22468" xr:uid="{EE429B4E-150E-404A-B028-BA09B4BF3359}"/>
    <cellStyle name="Anteckning 8 2 3 2 2" xfId="22469" xr:uid="{D973A117-2CCF-4FF4-A475-3589A6D4627A}"/>
    <cellStyle name="Anteckning 8 2 3 2 2 2" xfId="22470" xr:uid="{1789109A-F6A4-45C5-AC35-B6F02F722741}"/>
    <cellStyle name="Anteckning 8 2 3 2 2_121231-130331" xfId="22471" xr:uid="{EC5AE70D-D67F-463A-A3D8-2A9DE09423B4}"/>
    <cellStyle name="Anteckning 8 2 3 2 3" xfId="22472" xr:uid="{4BC09BA8-3F2F-45C5-B99B-2B636D14ECB3}"/>
    <cellStyle name="Anteckning 8 2 3 2 4" xfId="33560" xr:uid="{E8176330-F8DF-4ED7-85F2-30542963E132}"/>
    <cellStyle name="Anteckning 8 2 3 2_121231-130331" xfId="22473" xr:uid="{9F48D0D0-82D5-430F-9F13-9677D06481E7}"/>
    <cellStyle name="Anteckning 8 2 3 3" xfId="22474" xr:uid="{33CF5E05-78C5-47BF-AB1E-B475159507AA}"/>
    <cellStyle name="Anteckning 8 2 3 3 2" xfId="22475" xr:uid="{181092E2-1CDA-431C-8F44-4CD993C39F56}"/>
    <cellStyle name="Anteckning 8 2 3 3_121231-130331" xfId="22476" xr:uid="{522AB52F-D33D-4505-9A8F-715BAE1D8167}"/>
    <cellStyle name="Anteckning 8 2 3 4" xfId="22477" xr:uid="{18666AD2-EC16-422F-80D8-B1C10CD7F9BB}"/>
    <cellStyle name="Anteckning 8 2 3 5" xfId="22478" xr:uid="{064F2AB6-265A-4AD9-8470-B18FC838E6B3}"/>
    <cellStyle name="Anteckning 8 2 3 6" xfId="33561" xr:uid="{3EE4DC75-DD4E-46F6-B5AE-7CDD64678DA4}"/>
    <cellStyle name="Anteckning 8 2 3 7" xfId="35881" xr:uid="{14759587-C216-451E-A8C4-27E4C1D75CD1}"/>
    <cellStyle name="Anteckning 8 2 3 8" xfId="38868" xr:uid="{241AB8B6-4482-46E7-9554-3E9074118001}"/>
    <cellStyle name="Anteckning 8 2 3_121231-130331" xfId="22479" xr:uid="{69F2A0CD-4FA2-4ADC-A5C5-5F52D94E2464}"/>
    <cellStyle name="Anteckning 8 2 4" xfId="22480" xr:uid="{F90C2D41-1EF7-4E73-B9B2-C79741BD360A}"/>
    <cellStyle name="Anteckning 8 2 4 2" xfId="22481" xr:uid="{8E188CC9-F427-4CC4-B290-2692572C3CAD}"/>
    <cellStyle name="Anteckning 8 2 4 2 2" xfId="22482" xr:uid="{C326A080-11A2-4435-97EF-7F5023B74A03}"/>
    <cellStyle name="Anteckning 8 2 4 2 2 2" xfId="22483" xr:uid="{D50FF828-E24F-4322-83BC-9775A67F8E3B}"/>
    <cellStyle name="Anteckning 8 2 4 2 2_121231-130331" xfId="22484" xr:uid="{72386E65-7041-43C1-AA95-06B633997FAA}"/>
    <cellStyle name="Anteckning 8 2 4 2 3" xfId="22485" xr:uid="{01AC02B7-0666-478C-A1B9-2852A6013257}"/>
    <cellStyle name="Anteckning 8 2 4 2 4" xfId="33562" xr:uid="{F14C8D2D-5116-437F-A1D6-76AB7D7B2A78}"/>
    <cellStyle name="Anteckning 8 2 4 2_121231-130331" xfId="22486" xr:uid="{2C893B93-F053-41E0-BDEE-557885730BDD}"/>
    <cellStyle name="Anteckning 8 2 4 3" xfId="22487" xr:uid="{0275C1A5-DED5-4F8E-845E-FF834E4C5A4C}"/>
    <cellStyle name="Anteckning 8 2 4 3 2" xfId="22488" xr:uid="{0918BC82-7C3A-48AF-BA55-D900C7922CEB}"/>
    <cellStyle name="Anteckning 8 2 4 3_121231-130331" xfId="22489" xr:uid="{1CB29F6D-4877-445C-BEB0-6A93D8413ED1}"/>
    <cellStyle name="Anteckning 8 2 4 4" xfId="22490" xr:uid="{762E8B63-13E3-4540-9EA7-58D8F4750B78}"/>
    <cellStyle name="Anteckning 8 2 4 5" xfId="22491" xr:uid="{88C96C8F-D2E0-4202-98C5-75CC2D27D166}"/>
    <cellStyle name="Anteckning 8 2 4 6" xfId="33563" xr:uid="{CB2502B7-0C2F-443D-B08D-CB6EE4778B09}"/>
    <cellStyle name="Anteckning 8 2 4 7" xfId="35882" xr:uid="{CCDB31D8-979E-453D-B110-F7BA338664CF}"/>
    <cellStyle name="Anteckning 8 2 4 8" xfId="38867" xr:uid="{97A9BCB5-EFBC-4D49-8BF5-44E6C429CD0F}"/>
    <cellStyle name="Anteckning 8 2 4_121231-130331" xfId="22492" xr:uid="{8A3181F5-8307-4F00-A775-138639CD1DAE}"/>
    <cellStyle name="Anteckning 8 2 5" xfId="22493" xr:uid="{09855715-7C0C-4257-B52E-47C6F4F89D37}"/>
    <cellStyle name="Anteckning 8 2 5 2" xfId="22494" xr:uid="{B78EF14F-9BD9-431D-AADF-B1831D616590}"/>
    <cellStyle name="Anteckning 8 2 5 2 2" xfId="22495" xr:uid="{727287C7-C45F-468D-8D9A-592B94341205}"/>
    <cellStyle name="Anteckning 8 2 5 2 3" xfId="33564" xr:uid="{60AA871D-0FCF-44CA-A7CD-E438DB350E2C}"/>
    <cellStyle name="Anteckning 8 2 5 2_121231-130331" xfId="22496" xr:uid="{F9A8B964-7A0E-4D4A-A4E8-E300D7CEE059}"/>
    <cellStyle name="Anteckning 8 2 5 3" xfId="22497" xr:uid="{6432E1E2-B95A-4506-8236-D27CA49A1B58}"/>
    <cellStyle name="Anteckning 8 2 5 3 2" xfId="22498" xr:uid="{FAAF1CC9-C9EC-4C40-996C-CB6C67D6CFE8}"/>
    <cellStyle name="Anteckning 8 2 5 3_121231-130331" xfId="22499" xr:uid="{3E2E2276-1BED-46AF-A2E8-A763D4C8631E}"/>
    <cellStyle name="Anteckning 8 2 5 4" xfId="22500" xr:uid="{BE8F1085-5FD2-496F-AF52-B35705E3985F}"/>
    <cellStyle name="Anteckning 8 2 5 5" xfId="22501" xr:uid="{7C0924E0-D7A5-4883-8F48-F09B289EC51B}"/>
    <cellStyle name="Anteckning 8 2 5 6" xfId="33565" xr:uid="{023DED04-6178-4047-8939-59B6C95D89C0}"/>
    <cellStyle name="Anteckning 8 2 5 7" xfId="35883" xr:uid="{CD7B1F50-E3BE-4E7B-A39C-F2A9E01D023A}"/>
    <cellStyle name="Anteckning 8 2 5 8" xfId="38866" xr:uid="{FA2F50E8-988C-4811-9A78-F5A9EE4637EE}"/>
    <cellStyle name="Anteckning 8 2 5_121231-130331" xfId="22502" xr:uid="{A9AB5D34-B1CF-45B3-9744-B721F313433A}"/>
    <cellStyle name="Anteckning 8 2 6" xfId="22503" xr:uid="{88B28102-312E-42DD-9EEA-083550FA57D3}"/>
    <cellStyle name="Anteckning 8 2 6 2" xfId="22504" xr:uid="{B06CE740-F776-4610-AC4B-647311B33FBE}"/>
    <cellStyle name="Anteckning 8 2 6 2 2" xfId="22505" xr:uid="{8F98907E-75B8-442B-BA33-2DBF22EDEDF7}"/>
    <cellStyle name="Anteckning 8 2 6 2_121231-130331" xfId="22506" xr:uid="{B434032C-4224-4550-BAEF-A78EF0306890}"/>
    <cellStyle name="Anteckning 8 2 6 3" xfId="22507" xr:uid="{4ACA3B51-D731-41CF-AA07-032D59ED5467}"/>
    <cellStyle name="Anteckning 8 2 6 4" xfId="33566" xr:uid="{802C6329-795F-4D1F-ACA6-324B75358280}"/>
    <cellStyle name="Anteckning 8 2 6_121231-130331" xfId="22508" xr:uid="{DABE52DD-EAE7-4B84-A395-4FA4A39F9D90}"/>
    <cellStyle name="Anteckning 8 2 7" xfId="22509" xr:uid="{DF18FF1F-B0AF-4CE3-8F77-D72C5AECEE27}"/>
    <cellStyle name="Anteckning 8 2 7 2" xfId="22510" xr:uid="{EEB88F8A-D713-4328-956D-675928F3B1D2}"/>
    <cellStyle name="Anteckning 8 2 7_121231-130331" xfId="22511" xr:uid="{915D5A41-B158-4C67-8D89-C352915B9009}"/>
    <cellStyle name="Anteckning 8 2 8" xfId="22512" xr:uid="{C3512CED-6380-4B82-A3F1-C844F82AF72C}"/>
    <cellStyle name="Anteckning 8 2 9" xfId="22513" xr:uid="{6D68C34D-2BE7-4F01-B93F-B36EA41F28EC}"/>
    <cellStyle name="Anteckning 8 2_121231-130331" xfId="22514" xr:uid="{ADF4F916-94EA-468D-8E4B-A4E505AAB855}"/>
    <cellStyle name="Anteckning 8 3" xfId="22515" xr:uid="{138F6FB9-4D0A-48C2-BE40-6CF121CDE613}"/>
    <cellStyle name="Anteckning 8 3 10" xfId="33567" xr:uid="{84AD4718-DD4D-4875-889D-01A3D5920005}"/>
    <cellStyle name="Anteckning 8 3 11" xfId="35884" xr:uid="{285B4F15-C5C5-40C8-BBA4-03A460D404C3}"/>
    <cellStyle name="Anteckning 8 3 2" xfId="22516" xr:uid="{FC7325BF-2FF3-4B6C-9DEA-29C33E04DBA8}"/>
    <cellStyle name="Anteckning 8 3 2 2" xfId="22517" xr:uid="{FA404D30-6EC0-45FC-8C1D-2484E062D98D}"/>
    <cellStyle name="Anteckning 8 3 2 2 2" xfId="22518" xr:uid="{5ED87C0F-960F-4586-B155-F26E8CB9CD44}"/>
    <cellStyle name="Anteckning 8 3 2 2 2 2" xfId="22519" xr:uid="{B73CACD9-C25A-460E-A41F-EC8BF83F7AAC}"/>
    <cellStyle name="Anteckning 8 3 2 2 2_121231-130331" xfId="22520" xr:uid="{AE8F6895-8E32-4DDF-BE04-A8DB3B88F920}"/>
    <cellStyle name="Anteckning 8 3 2 2 3" xfId="22521" xr:uid="{BB648D25-E0BC-4FF3-BB64-C8195467C158}"/>
    <cellStyle name="Anteckning 8 3 2 2 4" xfId="33568" xr:uid="{FBB52A15-60F0-46A4-93EB-D563F3CF3208}"/>
    <cellStyle name="Anteckning 8 3 2 2_121231-130331" xfId="22522" xr:uid="{0DBC34FF-9D26-49AD-B5B4-A9BE560FD19D}"/>
    <cellStyle name="Anteckning 8 3 2 3" xfId="22523" xr:uid="{EA96D3BF-F50F-4B66-91EA-E80DA84A2041}"/>
    <cellStyle name="Anteckning 8 3 2 3 2" xfId="22524" xr:uid="{D2394F3D-175E-41D2-81EF-09F0F3C61D9E}"/>
    <cellStyle name="Anteckning 8 3 2 3_121231-130331" xfId="22525" xr:uid="{57BD8F8E-22A8-4828-BCE8-48E3A2009F05}"/>
    <cellStyle name="Anteckning 8 3 2 4" xfId="22526" xr:uid="{06CA45E2-67A3-4049-959A-66948B5F3042}"/>
    <cellStyle name="Anteckning 8 3 2 5" xfId="22527" xr:uid="{38120171-87A5-40DC-89D6-91E7B6619B45}"/>
    <cellStyle name="Anteckning 8 3 2 6" xfId="33569" xr:uid="{9F07DF6D-06B8-4EC0-888D-FBDD994D8D6F}"/>
    <cellStyle name="Anteckning 8 3 2 7" xfId="35885" xr:uid="{E242B188-B8FC-447E-8845-45BE22E90B62}"/>
    <cellStyle name="Anteckning 8 3 2 8" xfId="38865" xr:uid="{082BEA7B-7352-494A-B076-07AB9749B104}"/>
    <cellStyle name="Anteckning 8 3 2_121231-130331" xfId="22528" xr:uid="{0BB317AD-86F5-4358-9C2A-4D4206D2A9DD}"/>
    <cellStyle name="Anteckning 8 3 3" xfId="22529" xr:uid="{ABED8D45-9049-4CDD-BC22-AF3C7D0B5284}"/>
    <cellStyle name="Anteckning 8 3 3 2" xfId="22530" xr:uid="{CC322524-5C83-4483-9A1A-F3E6FB29C0D7}"/>
    <cellStyle name="Anteckning 8 3 3 2 2" xfId="22531" xr:uid="{34C80672-46B4-4227-BA15-D514CA6C991C}"/>
    <cellStyle name="Anteckning 8 3 3 2 2 2" xfId="22532" xr:uid="{9E281D31-69C3-44A5-B961-92821371D54F}"/>
    <cellStyle name="Anteckning 8 3 3 2 2_121231-130331" xfId="22533" xr:uid="{4C88D8EB-33AF-4047-B97E-FFB6542673A6}"/>
    <cellStyle name="Anteckning 8 3 3 2 3" xfId="22534" xr:uid="{988EFB33-5283-4071-9F44-4CAA3DC54246}"/>
    <cellStyle name="Anteckning 8 3 3 2 4" xfId="33570" xr:uid="{A0F812DD-0DA0-41A7-BE89-111561A88499}"/>
    <cellStyle name="Anteckning 8 3 3 2_121231-130331" xfId="22535" xr:uid="{DE93F3BB-FD25-4591-B2F5-61D588452B29}"/>
    <cellStyle name="Anteckning 8 3 3 3" xfId="22536" xr:uid="{E64009AE-6030-4896-BCEA-36917706E5E8}"/>
    <cellStyle name="Anteckning 8 3 3 3 2" xfId="22537" xr:uid="{1BFAFC47-687D-4CAB-8F26-E601488DF0B5}"/>
    <cellStyle name="Anteckning 8 3 3 3_121231-130331" xfId="22538" xr:uid="{69675938-B46A-4A63-B7B2-90CBBD728BEA}"/>
    <cellStyle name="Anteckning 8 3 3 4" xfId="22539" xr:uid="{18360C1B-2B60-4C16-9F03-8CFB82FCE613}"/>
    <cellStyle name="Anteckning 8 3 3 5" xfId="22540" xr:uid="{6C6736C1-A440-4B0A-820B-AD122061CBCF}"/>
    <cellStyle name="Anteckning 8 3 3 6" xfId="33571" xr:uid="{8D932B98-E2ED-4D0A-AF67-FE1B584910B6}"/>
    <cellStyle name="Anteckning 8 3 3 7" xfId="35886" xr:uid="{2708F87D-4AA7-42D0-9E68-61DA5C8954A9}"/>
    <cellStyle name="Anteckning 8 3 3 8" xfId="38864" xr:uid="{A0423680-1307-4BDB-81A7-3CC7E6AADA68}"/>
    <cellStyle name="Anteckning 8 3 3_121231-130331" xfId="22541" xr:uid="{7DBDCCF8-2FA5-4A9A-8E92-6DE047834071}"/>
    <cellStyle name="Anteckning 8 3 4" xfId="22542" xr:uid="{F617E564-EB8C-46E0-B752-F55129BF4218}"/>
    <cellStyle name="Anteckning 8 3 4 2" xfId="22543" xr:uid="{F7178459-3873-4113-8999-55694CB651BD}"/>
    <cellStyle name="Anteckning 8 3 4 2 2" xfId="22544" xr:uid="{4D6F3F4F-3C4E-4414-A702-B8B14CC5885A}"/>
    <cellStyle name="Anteckning 8 3 4 2 2 2" xfId="22545" xr:uid="{D1F6F7F7-702F-4425-9E50-6D3AEC4FFBFD}"/>
    <cellStyle name="Anteckning 8 3 4 2 2_121231-130331" xfId="22546" xr:uid="{3F9B391A-B88E-44F4-B8C6-63A8D65E788D}"/>
    <cellStyle name="Anteckning 8 3 4 2 3" xfId="22547" xr:uid="{0626A66F-3E53-4FE4-AEE5-508D29ADB035}"/>
    <cellStyle name="Anteckning 8 3 4 2 4" xfId="33572" xr:uid="{F7B68D3B-218E-4140-A6AE-9A5FDAF917B6}"/>
    <cellStyle name="Anteckning 8 3 4 2_121231-130331" xfId="22548" xr:uid="{28117E6A-5427-4140-AF15-0A137F8F0DE3}"/>
    <cellStyle name="Anteckning 8 3 4 3" xfId="22549" xr:uid="{243D118F-D475-4AC7-8C4E-B3FDC6F9AD8A}"/>
    <cellStyle name="Anteckning 8 3 4 3 2" xfId="22550" xr:uid="{4FD21A01-2FD6-4179-95C3-DAE71627031E}"/>
    <cellStyle name="Anteckning 8 3 4 3_121231-130331" xfId="22551" xr:uid="{6AB322A2-7C8B-4DCE-ACC8-63B5FD31E8FF}"/>
    <cellStyle name="Anteckning 8 3 4 4" xfId="22552" xr:uid="{2643D832-8794-42D5-9367-F216D90F46DA}"/>
    <cellStyle name="Anteckning 8 3 4 5" xfId="22553" xr:uid="{8C7D2816-D613-4599-AD87-C9C308CBEB40}"/>
    <cellStyle name="Anteckning 8 3 4 6" xfId="33573" xr:uid="{F53F02FF-F739-4468-9AC9-3407B5D78D5E}"/>
    <cellStyle name="Anteckning 8 3 4 7" xfId="35887" xr:uid="{BBA11609-14B0-4614-A6D3-B306D7EE8667}"/>
    <cellStyle name="Anteckning 8 3 4 8" xfId="38863" xr:uid="{2D9EBA58-BD48-45BD-8AEA-2110C502E68E}"/>
    <cellStyle name="Anteckning 8 3 4_121231-130331" xfId="22554" xr:uid="{699469F0-F954-40B7-BCF3-A0C433EB8ACD}"/>
    <cellStyle name="Anteckning 8 3 5" xfId="22555" xr:uid="{2271EEB1-0DCB-4A61-B915-9EA01B1716D5}"/>
    <cellStyle name="Anteckning 8 3 5 2" xfId="22556" xr:uid="{ADB4516B-35A5-4158-AD5E-C24DB81844B5}"/>
    <cellStyle name="Anteckning 8 3 5 2 2" xfId="22557" xr:uid="{F67827AA-87CB-45E3-B73A-1AC8617DB45E}"/>
    <cellStyle name="Anteckning 8 3 5 2 3" xfId="33574" xr:uid="{2AF0756A-3C8B-45E2-AAFE-57877E298D22}"/>
    <cellStyle name="Anteckning 8 3 5 2_121231-130331" xfId="22558" xr:uid="{80F4C5CD-BEB1-4C4A-B010-E4F9B55C55AC}"/>
    <cellStyle name="Anteckning 8 3 5 3" xfId="22559" xr:uid="{737AB113-D011-47F7-BC50-6937DABC6D10}"/>
    <cellStyle name="Anteckning 8 3 5 3 2" xfId="22560" xr:uid="{3904B142-04E6-4360-8E67-2AFBD7B9BFB0}"/>
    <cellStyle name="Anteckning 8 3 5 3_121231-130331" xfId="22561" xr:uid="{7F9042C3-3AF5-484D-A409-C92C79F6CAC3}"/>
    <cellStyle name="Anteckning 8 3 5 4" xfId="22562" xr:uid="{9316D8E5-C113-45AF-B332-391E24814EEA}"/>
    <cellStyle name="Anteckning 8 3 5 5" xfId="22563" xr:uid="{F765FFBF-DC5E-485C-AA32-C1CD9C658939}"/>
    <cellStyle name="Anteckning 8 3 5 6" xfId="33575" xr:uid="{75850F04-35DE-4B2C-96EA-8D548F6E2ECF}"/>
    <cellStyle name="Anteckning 8 3 5 7" xfId="35888" xr:uid="{C696D443-A80C-4462-AB9E-27C3CD586FBC}"/>
    <cellStyle name="Anteckning 8 3 5 8" xfId="38862" xr:uid="{D614836D-8B2E-4151-84DA-BAA7D35398E4}"/>
    <cellStyle name="Anteckning 8 3 5_121231-130331" xfId="22564" xr:uid="{8746AF24-7DD9-4C44-8FDC-DC6B09F0BDA6}"/>
    <cellStyle name="Anteckning 8 3 6" xfId="22565" xr:uid="{8E034966-1106-48F3-8087-1F3456B89F72}"/>
    <cellStyle name="Anteckning 8 3 6 2" xfId="22566" xr:uid="{21F83E0E-545D-4AF6-9C50-71CD2AB296A4}"/>
    <cellStyle name="Anteckning 8 3 6 2 2" xfId="22567" xr:uid="{8075906E-F8E2-489E-BA50-5DC2F11299D9}"/>
    <cellStyle name="Anteckning 8 3 6 2_121231-130331" xfId="22568" xr:uid="{57CE30A3-FA89-4EB1-A2CB-F33F882D63E3}"/>
    <cellStyle name="Anteckning 8 3 6 3" xfId="22569" xr:uid="{8D84F69B-5760-4A0F-82AF-F89140740CC9}"/>
    <cellStyle name="Anteckning 8 3 6 4" xfId="33576" xr:uid="{C8952773-544D-4508-851C-9E1B68A3ADF2}"/>
    <cellStyle name="Anteckning 8 3 6_121231-130331" xfId="22570" xr:uid="{658CEB10-1754-4CDD-9FDB-CB07CBF00B82}"/>
    <cellStyle name="Anteckning 8 3 7" xfId="22571" xr:uid="{157C7BB1-B3E5-415C-8D69-D5F37CFC3DE9}"/>
    <cellStyle name="Anteckning 8 3 7 2" xfId="22572" xr:uid="{DF1D1670-05FB-4F3A-B089-EAEDA876BE77}"/>
    <cellStyle name="Anteckning 8 3 7_121231-130331" xfId="22573" xr:uid="{8ADF3585-E6CA-474A-A14F-7C5BD1353DF2}"/>
    <cellStyle name="Anteckning 8 3 8" xfId="22574" xr:uid="{7619C3FC-F4F2-4220-8906-E0EC604DFF3E}"/>
    <cellStyle name="Anteckning 8 3 9" xfId="22575" xr:uid="{22727B69-1439-449F-9B36-1E79AFD0122A}"/>
    <cellStyle name="Anteckning 8 3_121231-130331" xfId="22576" xr:uid="{6C29C515-9825-4DBE-B358-5094668187FB}"/>
    <cellStyle name="Anteckning 8 4" xfId="22577" xr:uid="{7CF67822-CE95-4EB5-B1FB-BF87E0275758}"/>
    <cellStyle name="Anteckning 8 4 10" xfId="33577" xr:uid="{1AD37FAD-68EA-4B4D-8AAF-09D5304AA9EF}"/>
    <cellStyle name="Anteckning 8 4 11" xfId="35889" xr:uid="{B1594458-6FFD-4E8F-AFB3-D183C36B142B}"/>
    <cellStyle name="Anteckning 8 4 2" xfId="22578" xr:uid="{CF0BC9E5-77A0-48A7-A6E7-FD1EDE849FDE}"/>
    <cellStyle name="Anteckning 8 4 2 2" xfId="22579" xr:uid="{54604376-E942-41E3-8FF1-49F8CD39402D}"/>
    <cellStyle name="Anteckning 8 4 2 2 2" xfId="22580" xr:uid="{5B115052-EBC5-4699-B65A-4B92F91B9C04}"/>
    <cellStyle name="Anteckning 8 4 2 2 2 2" xfId="22581" xr:uid="{A8ECFCC8-41BC-469A-8F07-ECE86AB983B2}"/>
    <cellStyle name="Anteckning 8 4 2 2 2_121231-130331" xfId="22582" xr:uid="{6E8B4E29-0A91-4CEF-AF66-38C38450586C}"/>
    <cellStyle name="Anteckning 8 4 2 2 3" xfId="22583" xr:uid="{C55C5F5F-E7B9-4CAB-BBA7-37F42147D8D5}"/>
    <cellStyle name="Anteckning 8 4 2 2 4" xfId="33578" xr:uid="{1D9AFD9E-0344-47F9-8CE0-F1D094DF381D}"/>
    <cellStyle name="Anteckning 8 4 2 2_121231-130331" xfId="22584" xr:uid="{E3FA06D8-95A8-4C1D-8883-3E268FF88A97}"/>
    <cellStyle name="Anteckning 8 4 2 3" xfId="22585" xr:uid="{698A6023-CD6C-4C4C-813A-D331F974EF3C}"/>
    <cellStyle name="Anteckning 8 4 2 3 2" xfId="22586" xr:uid="{4C816E47-EBC4-468B-96F8-AAD559068682}"/>
    <cellStyle name="Anteckning 8 4 2 3_121231-130331" xfId="22587" xr:uid="{A63E6820-DFC5-4549-A699-BCFDD48A5B0E}"/>
    <cellStyle name="Anteckning 8 4 2 4" xfId="22588" xr:uid="{8122E71E-14AC-4562-A633-46075116E1FB}"/>
    <cellStyle name="Anteckning 8 4 2 5" xfId="22589" xr:uid="{F10181D6-51DD-483B-AF01-6E816D45490F}"/>
    <cellStyle name="Anteckning 8 4 2 6" xfId="33579" xr:uid="{51A39311-9303-487D-A951-BF73AE40C7F5}"/>
    <cellStyle name="Anteckning 8 4 2 7" xfId="35890" xr:uid="{9EB3F11F-02BB-4A84-BECF-6D14E3164137}"/>
    <cellStyle name="Anteckning 8 4 2 8" xfId="38861" xr:uid="{A9BE3139-EEB5-47C7-97C5-F900991044DE}"/>
    <cellStyle name="Anteckning 8 4 2_121231-130331" xfId="22590" xr:uid="{3B2C52B3-D7ED-47CD-B612-B7B629E869E1}"/>
    <cellStyle name="Anteckning 8 4 3" xfId="22591" xr:uid="{EA581334-AA07-435F-AB3D-124F0249B4DC}"/>
    <cellStyle name="Anteckning 8 4 3 2" xfId="22592" xr:uid="{13F6B4F7-6AA6-456F-8463-1EF80610CE3C}"/>
    <cellStyle name="Anteckning 8 4 3 2 2" xfId="22593" xr:uid="{F2D8908D-C244-4DFD-B85D-F10FB2D70731}"/>
    <cellStyle name="Anteckning 8 4 3 2 2 2" xfId="22594" xr:uid="{E1CD0749-AF71-4514-8D42-95AF16325ACB}"/>
    <cellStyle name="Anteckning 8 4 3 2 2_121231-130331" xfId="22595" xr:uid="{1F782CB8-D619-4EA4-AD04-791BCE17E7D6}"/>
    <cellStyle name="Anteckning 8 4 3 2 3" xfId="22596" xr:uid="{AA31C07C-34A0-45BC-BABC-8DE0BAE5D74D}"/>
    <cellStyle name="Anteckning 8 4 3 2 4" xfId="33580" xr:uid="{C4092E62-D789-4D84-8E27-433DD8BA62B9}"/>
    <cellStyle name="Anteckning 8 4 3 2_121231-130331" xfId="22597" xr:uid="{4F8FAA6F-7DB5-4FC3-99E1-3996E364C58A}"/>
    <cellStyle name="Anteckning 8 4 3 3" xfId="22598" xr:uid="{04FB20FF-3DDD-4B38-A5E4-FBD74273D0E7}"/>
    <cellStyle name="Anteckning 8 4 3 3 2" xfId="22599" xr:uid="{536A8CD0-0F3C-4691-AAAD-8B109C5E8222}"/>
    <cellStyle name="Anteckning 8 4 3 3_121231-130331" xfId="22600" xr:uid="{74A3D89D-08FD-401F-B922-936FA439AE22}"/>
    <cellStyle name="Anteckning 8 4 3 4" xfId="22601" xr:uid="{1FA7B094-B0B9-40B7-AA72-76E44ADB44DD}"/>
    <cellStyle name="Anteckning 8 4 3 5" xfId="22602" xr:uid="{E68F8ABF-FC52-40FE-AB05-342CFBF49278}"/>
    <cellStyle name="Anteckning 8 4 3 6" xfId="33581" xr:uid="{77FF8786-551B-433D-94B4-25130F9888D1}"/>
    <cellStyle name="Anteckning 8 4 3 7" xfId="35891" xr:uid="{EED581FA-BCDE-4E4D-A097-009B30AAB589}"/>
    <cellStyle name="Anteckning 8 4 3 8" xfId="38860" xr:uid="{CAE99906-AE01-46F9-B038-830B24DECECB}"/>
    <cellStyle name="Anteckning 8 4 3_121231-130331" xfId="22603" xr:uid="{B80E0C29-C0FD-4174-A311-9CAF6DECD941}"/>
    <cellStyle name="Anteckning 8 4 4" xfId="22604" xr:uid="{6F978ECC-68FE-4469-AD59-0563CF8E3096}"/>
    <cellStyle name="Anteckning 8 4 4 2" xfId="22605" xr:uid="{B7AD47EF-9B36-45E6-ADA5-B12117DF0C4C}"/>
    <cellStyle name="Anteckning 8 4 4 2 2" xfId="22606" xr:uid="{39F2FF03-8835-448F-8AEC-B54D034DA859}"/>
    <cellStyle name="Anteckning 8 4 4 2 2 2" xfId="22607" xr:uid="{21303ECD-549C-41D5-98EA-5B75B4470160}"/>
    <cellStyle name="Anteckning 8 4 4 2 2_121231-130331" xfId="22608" xr:uid="{29420BD3-CF5A-4977-B2A9-174128CF7CBE}"/>
    <cellStyle name="Anteckning 8 4 4 2 3" xfId="22609" xr:uid="{E8441217-0AE2-46E9-937F-72FBDEA21241}"/>
    <cellStyle name="Anteckning 8 4 4 2 4" xfId="33582" xr:uid="{FD93D973-5E53-4CD3-8295-7034EB83C086}"/>
    <cellStyle name="Anteckning 8 4 4 2_121231-130331" xfId="22610" xr:uid="{203462A3-00FF-47E9-B452-FB227D8E0210}"/>
    <cellStyle name="Anteckning 8 4 4 3" xfId="22611" xr:uid="{218FAF25-16C0-48DF-92B3-ABDD6C4C2EED}"/>
    <cellStyle name="Anteckning 8 4 4 3 2" xfId="22612" xr:uid="{A7F868C2-AB20-4505-AB9B-1DC6ACCAC8BE}"/>
    <cellStyle name="Anteckning 8 4 4 3_121231-130331" xfId="22613" xr:uid="{11620C31-121E-4E5B-B775-FD059F0D1D8C}"/>
    <cellStyle name="Anteckning 8 4 4 4" xfId="22614" xr:uid="{10C47645-BABB-4448-8816-85F321652A07}"/>
    <cellStyle name="Anteckning 8 4 4 5" xfId="22615" xr:uid="{6C3F5E62-9B78-4810-A91A-4B93B4051AF4}"/>
    <cellStyle name="Anteckning 8 4 4 6" xfId="33583" xr:uid="{9C825863-D055-4739-B8C7-E6A421FD04EE}"/>
    <cellStyle name="Anteckning 8 4 4 7" xfId="35892" xr:uid="{72B31576-26EB-43CD-A4CC-8A654C29C99B}"/>
    <cellStyle name="Anteckning 8 4 4 8" xfId="38859" xr:uid="{7FB3BBC6-7431-4749-AE43-B908BF74BE77}"/>
    <cellStyle name="Anteckning 8 4 4_121231-130331" xfId="22616" xr:uid="{6C5E266D-F445-49F3-9CCE-6EBADA87C688}"/>
    <cellStyle name="Anteckning 8 4 5" xfId="22617" xr:uid="{A561DC5D-BD0A-4D3E-9F10-24960CCF00A5}"/>
    <cellStyle name="Anteckning 8 4 5 2" xfId="22618" xr:uid="{F95B9FB7-D62A-4539-ABCD-10B235466C66}"/>
    <cellStyle name="Anteckning 8 4 5 2 2" xfId="22619" xr:uid="{58A1FC5F-0F66-4465-8051-1AAFF6C2F983}"/>
    <cellStyle name="Anteckning 8 4 5 2 3" xfId="33584" xr:uid="{CFDFF2CA-621C-457F-8665-BB36374BA922}"/>
    <cellStyle name="Anteckning 8 4 5 2_121231-130331" xfId="22620" xr:uid="{7D80D327-38E1-465B-9F19-EE9D7320644E}"/>
    <cellStyle name="Anteckning 8 4 5 3" xfId="22621" xr:uid="{6450EE4B-9FB7-4C76-ADDB-26152F12119D}"/>
    <cellStyle name="Anteckning 8 4 5 3 2" xfId="22622" xr:uid="{D3FB6A0E-A0F9-4CD4-9F8C-85DE33501B95}"/>
    <cellStyle name="Anteckning 8 4 5 3_121231-130331" xfId="22623" xr:uid="{68E799F2-8F15-46B1-9D86-840B6C5197E0}"/>
    <cellStyle name="Anteckning 8 4 5 4" xfId="22624" xr:uid="{7632C6B2-7543-4351-B923-ABC17E4A79BB}"/>
    <cellStyle name="Anteckning 8 4 5 5" xfId="22625" xr:uid="{0F33AE0E-9770-43BB-AB9F-9D0E6CFE2314}"/>
    <cellStyle name="Anteckning 8 4 5 6" xfId="33585" xr:uid="{70B33FEB-2D23-4787-AB11-343520B7B1AA}"/>
    <cellStyle name="Anteckning 8 4 5 7" xfId="35893" xr:uid="{33BD30C5-CC8B-4744-A052-354541B07F5A}"/>
    <cellStyle name="Anteckning 8 4 5 8" xfId="38858" xr:uid="{BBC3D433-D23A-4432-B999-DD1414E885BA}"/>
    <cellStyle name="Anteckning 8 4 5_121231-130331" xfId="22626" xr:uid="{5F0BD220-EE54-4F93-AE40-1F1E6F403F76}"/>
    <cellStyle name="Anteckning 8 4 6" xfId="22627" xr:uid="{86258F34-7BFB-4232-BE5B-AA2F233AAA30}"/>
    <cellStyle name="Anteckning 8 4 6 2" xfId="22628" xr:uid="{25292914-19C8-46C0-887F-391A43AAA8B6}"/>
    <cellStyle name="Anteckning 8 4 6 2 2" xfId="22629" xr:uid="{473B4BAE-19E6-475C-8473-8396B20D53AA}"/>
    <cellStyle name="Anteckning 8 4 6 2_121231-130331" xfId="22630" xr:uid="{B09E686C-8300-40AF-8362-BA99A53B8577}"/>
    <cellStyle name="Anteckning 8 4 6 3" xfId="22631" xr:uid="{C0CE1326-1516-416D-81CE-77A6D0B27C22}"/>
    <cellStyle name="Anteckning 8 4 6 4" xfId="33586" xr:uid="{D56677D7-80AB-498C-BB0D-3A75AAF9BBAD}"/>
    <cellStyle name="Anteckning 8 4 6_121231-130331" xfId="22632" xr:uid="{E230AF8E-A5A6-419D-80F2-1D16115613DF}"/>
    <cellStyle name="Anteckning 8 4 7" xfId="22633" xr:uid="{1CF7A686-A688-4CA8-A7BC-97766A6BC308}"/>
    <cellStyle name="Anteckning 8 4 7 2" xfId="22634" xr:uid="{5F154714-56FC-4887-B0DF-0CC4917FE51C}"/>
    <cellStyle name="Anteckning 8 4 7_121231-130331" xfId="22635" xr:uid="{0733DE57-516E-460C-9E31-BD778D1B8AF1}"/>
    <cellStyle name="Anteckning 8 4 8" xfId="22636" xr:uid="{481A9485-1996-47CB-A88F-F5272034E56F}"/>
    <cellStyle name="Anteckning 8 4 9" xfId="22637" xr:uid="{76F4A7DF-C895-4A22-9AFC-4CCAE1C1CA73}"/>
    <cellStyle name="Anteckning 8 4_121231-130331" xfId="22638" xr:uid="{27039BD6-22EE-472B-B6DA-6396BB36C41D}"/>
    <cellStyle name="Anteckning 8 5" xfId="22639" xr:uid="{5C0B6D9F-854D-4C23-84E7-618DE4B10A65}"/>
    <cellStyle name="Anteckning 8 5 2" xfId="22640" xr:uid="{C4C431E6-767C-45EA-AEB2-40BE87317490}"/>
    <cellStyle name="Anteckning 8 5 2 2" xfId="22641" xr:uid="{906341F1-C44E-4FD1-BEB2-570F7D4FB7FA}"/>
    <cellStyle name="Anteckning 8 5 2 2 2" xfId="22642" xr:uid="{C8B110E7-5D64-454F-83AC-8D8D8DD6AE43}"/>
    <cellStyle name="Anteckning 8 5 2 2 3" xfId="33587" xr:uid="{1D14A233-9496-414C-AB09-B9F36B5AC798}"/>
    <cellStyle name="Anteckning 8 5 2 2_121231-130331" xfId="22643" xr:uid="{24FA4A27-1714-4B52-96DE-A462C3A54467}"/>
    <cellStyle name="Anteckning 8 5 2 3" xfId="22644" xr:uid="{57D4C6C1-EE64-4FEC-9473-C55652C588A0}"/>
    <cellStyle name="Anteckning 8 5 2 3 2" xfId="22645" xr:uid="{5513F15D-BA1E-42DA-9F96-A5910137666C}"/>
    <cellStyle name="Anteckning 8 5 2 3_121231-130331" xfId="22646" xr:uid="{E1975D73-F3F0-47CD-ADD2-C05620FC3C92}"/>
    <cellStyle name="Anteckning 8 5 2 4" xfId="22647" xr:uid="{7D5EA847-0554-4729-8412-D840D0D8EE0E}"/>
    <cellStyle name="Anteckning 8 5 2 5" xfId="22648" xr:uid="{721D627D-C430-4F07-AE86-8D3CCC4E933B}"/>
    <cellStyle name="Anteckning 8 5 2 6" xfId="33588" xr:uid="{71770485-5689-46F2-8B2F-3408C9CD7AF2}"/>
    <cellStyle name="Anteckning 8 5 2 7" xfId="35895" xr:uid="{F89C344F-0D83-4116-AFB4-3E159233867F}"/>
    <cellStyle name="Anteckning 8 5 2 8" xfId="38856" xr:uid="{41646703-8219-460A-9F26-4851C5F162CA}"/>
    <cellStyle name="Anteckning 8 5 2_121231-130331" xfId="22649" xr:uid="{B33FAD0F-0BDA-4ED1-A3F8-FC2604DFA791}"/>
    <cellStyle name="Anteckning 8 5 3" xfId="22650" xr:uid="{5B5A59E8-739B-467C-9CD9-96EA404C4DF6}"/>
    <cellStyle name="Anteckning 8 5 3 2" xfId="22651" xr:uid="{0D2E45E7-B191-49BE-A185-9D663315EF88}"/>
    <cellStyle name="Anteckning 8 5 3 2 2" xfId="22652" xr:uid="{90EBD831-AE24-4283-970F-A6D09E30E2BF}"/>
    <cellStyle name="Anteckning 8 5 3 2_121231-130331" xfId="22653" xr:uid="{0350B7FF-36B9-45F0-8BD5-2EC30C271586}"/>
    <cellStyle name="Anteckning 8 5 3 3" xfId="22654" xr:uid="{8B837DDD-D405-477D-9458-98DB0ADB2E2B}"/>
    <cellStyle name="Anteckning 8 5 3 4" xfId="33589" xr:uid="{FA64AB38-CDBC-43C7-B532-DBDC6724381A}"/>
    <cellStyle name="Anteckning 8 5 3_121231-130331" xfId="22655" xr:uid="{3DA22B4B-A922-451C-8E32-F83268F3D7A3}"/>
    <cellStyle name="Anteckning 8 5 4" xfId="22656" xr:uid="{15DEA3FD-1624-4DB8-8378-837AF28760FB}"/>
    <cellStyle name="Anteckning 8 5 4 2" xfId="22657" xr:uid="{EA6EF372-037D-4DF2-9FF8-038642615515}"/>
    <cellStyle name="Anteckning 8 5 4_121231-130331" xfId="22658" xr:uid="{87F030FB-1CA2-44D4-B3E1-E876BD3BD90B}"/>
    <cellStyle name="Anteckning 8 5 5" xfId="22659" xr:uid="{01328E91-22A5-47F8-81F2-DC949BE5D6AD}"/>
    <cellStyle name="Anteckning 8 5 6" xfId="22660" xr:uid="{58C10D28-BDF9-42F7-AC66-EBB65275403F}"/>
    <cellStyle name="Anteckning 8 5 7" xfId="33590" xr:uid="{5E823C1C-3074-4ACA-98BD-E123B8F623C9}"/>
    <cellStyle name="Anteckning 8 5 8" xfId="35894" xr:uid="{35AB4CEF-563B-4F9E-92CF-68E25180DF6F}"/>
    <cellStyle name="Anteckning 8 5 9" xfId="38857" xr:uid="{17BD6590-AC4A-4A85-A1FA-B3E97F4F553E}"/>
    <cellStyle name="Anteckning 8 5_121231-130331" xfId="22661" xr:uid="{046ACEC7-21E9-4637-92FE-B7158B92EF04}"/>
    <cellStyle name="Anteckning 8 6" xfId="22662" xr:uid="{34858071-A08F-458A-AFD9-6C076A74C90E}"/>
    <cellStyle name="Anteckning 8 6 2" xfId="22663" xr:uid="{08A84DC9-B6E2-483A-AEAF-2DE7FBF93877}"/>
    <cellStyle name="Anteckning 8 6 2 2" xfId="22664" xr:uid="{EF549BC9-B38F-4F65-85F3-82696B837F93}"/>
    <cellStyle name="Anteckning 8 6 2 2 2" xfId="22665" xr:uid="{8AAE0FD4-DC2B-4104-936C-AE407747FDB7}"/>
    <cellStyle name="Anteckning 8 6 2 2_121231-130331" xfId="22666" xr:uid="{6FC32CCE-272B-4675-A247-87283A4AE340}"/>
    <cellStyle name="Anteckning 8 6 2 3" xfId="22667" xr:uid="{0CFBE5BC-53B0-4F5A-A1A4-FE15277A650A}"/>
    <cellStyle name="Anteckning 8 6 2 4" xfId="33591" xr:uid="{92966983-457B-4755-8DB2-8745BCEB91D0}"/>
    <cellStyle name="Anteckning 8 6 2_121231-130331" xfId="22668" xr:uid="{97FE2FCA-308B-499E-9724-235B87763DA6}"/>
    <cellStyle name="Anteckning 8 6 3" xfId="22669" xr:uid="{0AFD5AFD-03DC-47BF-8701-E79DF47C1FCD}"/>
    <cellStyle name="Anteckning 8 6 3 2" xfId="22670" xr:uid="{316E2157-DA8C-4C29-B53B-A788042901A7}"/>
    <cellStyle name="Anteckning 8 6 3_121231-130331" xfId="22671" xr:uid="{FC1B10EA-CC3E-4658-808A-7E199F70FA21}"/>
    <cellStyle name="Anteckning 8 6 4" xfId="22672" xr:uid="{07360BD6-EE87-4DDE-992E-FC0A5A5FB143}"/>
    <cellStyle name="Anteckning 8 6 5" xfId="22673" xr:uid="{B1ECFDDE-DC58-44CB-B247-9C15C3919D38}"/>
    <cellStyle name="Anteckning 8 6 6" xfId="33592" xr:uid="{F4F67231-FB1C-413B-B5A3-22198A62DC30}"/>
    <cellStyle name="Anteckning 8 6 7" xfId="35896" xr:uid="{963DA3AB-4BDD-4BAF-BB65-C8D39D2E9382}"/>
    <cellStyle name="Anteckning 8 6 8" xfId="38855" xr:uid="{B2641CB1-ACF2-4359-91E9-BE67026B9445}"/>
    <cellStyle name="Anteckning 8 6_121231-130331" xfId="22674" xr:uid="{5486EBE0-8777-4477-93B2-F2D8C35293FF}"/>
    <cellStyle name="Anteckning 8 7" xfId="22675" xr:uid="{47A94FD1-8289-49FD-9E32-75DD4DDD8907}"/>
    <cellStyle name="Anteckning 8 7 2" xfId="22676" xr:uid="{E85FEFF5-1051-491F-8AE0-9A65CC7AD13E}"/>
    <cellStyle name="Anteckning 8 7 2 2" xfId="22677" xr:uid="{AEA0A39C-CD96-4B68-98A4-C64EFB23FD42}"/>
    <cellStyle name="Anteckning 8 7 2 2 2" xfId="22678" xr:uid="{BCDE1212-F683-46AB-87F8-A8C7E7368E34}"/>
    <cellStyle name="Anteckning 8 7 2 2_121231-130331" xfId="22679" xr:uid="{1A15817F-3F17-4F75-8706-88B2E96D9FCF}"/>
    <cellStyle name="Anteckning 8 7 2 3" xfId="22680" xr:uid="{CA06EACA-A793-47C8-9513-9C51FA14B841}"/>
    <cellStyle name="Anteckning 8 7 2 4" xfId="33593" xr:uid="{3584349D-EC5F-4221-BF2B-86BC29B5C958}"/>
    <cellStyle name="Anteckning 8 7 2_121231-130331" xfId="22681" xr:uid="{2F85E299-BE37-43CB-B2A4-10C1F3EF64EF}"/>
    <cellStyle name="Anteckning 8 7 3" xfId="22682" xr:uid="{0606B58B-C67D-40A1-A74B-1D1E0EC8B199}"/>
    <cellStyle name="Anteckning 8 7 3 2" xfId="22683" xr:uid="{067B13CF-F7F9-4ECD-821D-983372876FB9}"/>
    <cellStyle name="Anteckning 8 7 3_121231-130331" xfId="22684" xr:uid="{854CB48A-81BC-483C-AAC6-FF009EFA1BF7}"/>
    <cellStyle name="Anteckning 8 7 4" xfId="22685" xr:uid="{1901C960-D921-4086-AE7C-DC7C89AA375E}"/>
    <cellStyle name="Anteckning 8 7 5" xfId="22686" xr:uid="{B39E8627-594E-4770-86FB-A99E048D5DC0}"/>
    <cellStyle name="Anteckning 8 7 6" xfId="33594" xr:uid="{4C2A3A99-4F22-4390-8875-70272006B04E}"/>
    <cellStyle name="Anteckning 8 7 7" xfId="35897" xr:uid="{7CF807B3-8A81-49CE-9D81-2AD5A897B843}"/>
    <cellStyle name="Anteckning 8 7 8" xfId="38854" xr:uid="{80066B58-A79C-4B2C-B4BB-1478C6722BAA}"/>
    <cellStyle name="Anteckning 8 7_121231-130331" xfId="22687" xr:uid="{375811A3-9D97-42BB-8CFB-703D4C281C0B}"/>
    <cellStyle name="Anteckning 8 8" xfId="22688" xr:uid="{944DDD57-1AF7-4346-BA3C-511D35E1CB0A}"/>
    <cellStyle name="Anteckning 8 8 2" xfId="22689" xr:uid="{A8DF453C-9C35-489C-8092-D295BF769AE5}"/>
    <cellStyle name="Anteckning 8 8 2 2" xfId="22690" xr:uid="{B6E3C457-93F9-4323-B520-EA2660E7D8E0}"/>
    <cellStyle name="Anteckning 8 8 2 3" xfId="33595" xr:uid="{6BCA1215-8250-459C-A098-AA729B4F31E5}"/>
    <cellStyle name="Anteckning 8 8 2_121231-130331" xfId="22691" xr:uid="{35A58FEA-E8D5-4C0D-8353-1C6611E97009}"/>
    <cellStyle name="Anteckning 8 8 3" xfId="22692" xr:uid="{A13A9914-DF0E-4AC8-9028-7A57000BC299}"/>
    <cellStyle name="Anteckning 8 8 3 2" xfId="22693" xr:uid="{71A3D7D2-BF65-4926-AB82-F39C981D3DC8}"/>
    <cellStyle name="Anteckning 8 8 3_121231-130331" xfId="22694" xr:uid="{78E07A92-6EE4-4B5B-B448-A554681DB946}"/>
    <cellStyle name="Anteckning 8 8 4" xfId="22695" xr:uid="{83297BB8-C0A7-4E33-A097-FB5782B54CD1}"/>
    <cellStyle name="Anteckning 8 8 5" xfId="22696" xr:uid="{05313C3A-9B45-4799-8269-B36C123FCB2C}"/>
    <cellStyle name="Anteckning 8 8 6" xfId="33596" xr:uid="{49F262E2-CD8E-4982-A16F-52E50481B027}"/>
    <cellStyle name="Anteckning 8 8 7" xfId="35898" xr:uid="{C7701374-CB8B-43D1-8E6C-AEE78D97595C}"/>
    <cellStyle name="Anteckning 8 8 8" xfId="38853" xr:uid="{DA3D0E85-C38E-4DB0-9A1E-14D6DA46E533}"/>
    <cellStyle name="Anteckning 8 8_121231-130331" xfId="22697" xr:uid="{14531630-9502-4CE7-BCEE-87B18B82CA81}"/>
    <cellStyle name="Anteckning 8 9" xfId="22698" xr:uid="{B9CC4CCA-98D3-4C17-AC83-408EE5E1A61D}"/>
    <cellStyle name="Anteckning 8 9 2" xfId="22699" xr:uid="{31A19424-11EE-44F6-B2A2-1C02E9948145}"/>
    <cellStyle name="Anteckning 8 9 2 2" xfId="22700" xr:uid="{343BB82B-0D04-4082-AD35-3E40512E0040}"/>
    <cellStyle name="Anteckning 8 9 2_121231-130331" xfId="22701" xr:uid="{3074066B-E87F-401A-A2E6-F62E481AB3A6}"/>
    <cellStyle name="Anteckning 8 9 3" xfId="22702" xr:uid="{56A1B3C2-DA39-4F09-8B0F-21C030281EB4}"/>
    <cellStyle name="Anteckning 8 9 4" xfId="33597" xr:uid="{8DDBA891-77E8-4909-A8A8-23B0BED42C89}"/>
    <cellStyle name="Anteckning 8 9_121231-130331" xfId="22703" xr:uid="{C790E757-D306-49D4-BD3C-55D8AB5AAC9F}"/>
    <cellStyle name="Anteckning 8_121231-130331" xfId="22704" xr:uid="{EC57A39F-6CB4-4202-95AA-FD3A2751DF10}"/>
    <cellStyle name="Anteckning 80" xfId="22705" xr:uid="{C78A9859-888E-4D87-BF57-8D111CB530DE}"/>
    <cellStyle name="Anteckning 80 2" xfId="22706" xr:uid="{FFCA2A24-0820-4D1C-9BAB-8832E8FDF441}"/>
    <cellStyle name="Anteckning 80 2 2" xfId="22707" xr:uid="{0D32A17B-54A5-4C6D-B07B-4FC75B1B39F3}"/>
    <cellStyle name="Anteckning 80 2 2 2" xfId="22708" xr:uid="{6FDAA33A-2CEE-4BFC-9547-1D3BCD2A26DB}"/>
    <cellStyle name="Anteckning 80 2 2 3" xfId="33598" xr:uid="{C11E5FF6-BEF8-4851-BCD7-8F4FF98A6FE1}"/>
    <cellStyle name="Anteckning 80 2 2_121231-130331" xfId="22709" xr:uid="{C4BB88CF-0CD3-4D5A-AE47-78130DE37031}"/>
    <cellStyle name="Anteckning 80 2 3" xfId="22710" xr:uid="{985F9E6D-4EAF-4D23-B86D-0B91BF006F92}"/>
    <cellStyle name="Anteckning 80 2 3 2" xfId="22711" xr:uid="{A3161785-1BF6-4D37-9126-DFB178C5052B}"/>
    <cellStyle name="Anteckning 80 2 3_121231-130331" xfId="22712" xr:uid="{58A2ECEE-ED8E-4EBA-AC1F-3B094247A980}"/>
    <cellStyle name="Anteckning 80 2 4" xfId="22713" xr:uid="{D405C1EA-EBA1-43DC-9AC6-E1BB9C4444E2}"/>
    <cellStyle name="Anteckning 80 2 5" xfId="22714" xr:uid="{61313CD7-659B-4E7A-B9FE-D422B1971C6D}"/>
    <cellStyle name="Anteckning 80 2 6" xfId="33599" xr:uid="{B541DD0E-2571-4562-A6BE-B71F3993993F}"/>
    <cellStyle name="Anteckning 80 2 7" xfId="35900" xr:uid="{2D859A9F-1D43-48E4-B2B7-651BD8338A1B}"/>
    <cellStyle name="Anteckning 80 2 8" xfId="38851" xr:uid="{FE6E1997-5695-45C3-B8C3-613FF3888679}"/>
    <cellStyle name="Anteckning 80 2_121231-130331" xfId="22715" xr:uid="{A326AEA5-3041-435D-A68D-A37E20551DA2}"/>
    <cellStyle name="Anteckning 80 3" xfId="22716" xr:uid="{1F32B912-1766-449F-AA87-8C2002C7A400}"/>
    <cellStyle name="Anteckning 80 3 2" xfId="22717" xr:uid="{FAB41568-A40E-4F98-9A8D-5FBDB9E578A5}"/>
    <cellStyle name="Anteckning 80 3 2 2" xfId="22718" xr:uid="{BC106CBB-7D69-44F5-A9EB-49CF24A9DF77}"/>
    <cellStyle name="Anteckning 80 3 2_121231-130331" xfId="22719" xr:uid="{DEEF61E1-6A89-49E1-8111-2F4BA952C258}"/>
    <cellStyle name="Anteckning 80 3 3" xfId="22720" xr:uid="{D9F0193F-B2FA-49FF-AAB0-7E0C5BFA8287}"/>
    <cellStyle name="Anteckning 80 3 4" xfId="33600" xr:uid="{0CEAC6F7-1216-43F9-8901-B9DF0A4A3BB0}"/>
    <cellStyle name="Anteckning 80 3_121231-130331" xfId="22721" xr:uid="{67BAE06A-3AD5-44FE-AFD6-E149B68DFB2C}"/>
    <cellStyle name="Anteckning 80 4" xfId="22722" xr:uid="{37D67AF2-B3D3-4496-BF31-3C93F5522FD1}"/>
    <cellStyle name="Anteckning 80 4 2" xfId="22723" xr:uid="{30DFD815-E5B2-4322-B522-581FBBE728B1}"/>
    <cellStyle name="Anteckning 80 4_121231-130331" xfId="22724" xr:uid="{F74B1A85-A018-4F2D-8FA4-7F74E7548021}"/>
    <cellStyle name="Anteckning 80 5" xfId="22725" xr:uid="{EE7A84AE-6374-4C21-B696-AA8DF85745F0}"/>
    <cellStyle name="Anteckning 80 6" xfId="22726" xr:uid="{AB550D01-1BED-4DA3-AA26-088D24D7A016}"/>
    <cellStyle name="Anteckning 80 7" xfId="33601" xr:uid="{0EC46BC5-1DCF-4673-932A-99A5ACF468E5}"/>
    <cellStyle name="Anteckning 80 8" xfId="35899" xr:uid="{B0A1BFAA-05C7-45B9-8696-2024C38C2801}"/>
    <cellStyle name="Anteckning 80 9" xfId="38852" xr:uid="{FD52632C-1496-400D-BA1F-B44DD4060F2E}"/>
    <cellStyle name="Anteckning 80_121231-130331" xfId="22727" xr:uid="{B22992CE-8F0D-42C5-97FB-0963A3231887}"/>
    <cellStyle name="Anteckning 81" xfId="22728" xr:uid="{A0FB8046-20DB-4B65-AF9F-3A45BF3B1263}"/>
    <cellStyle name="Anteckning 81 2" xfId="22729" xr:uid="{8B003C12-7B11-47E3-94AB-AF1E29811228}"/>
    <cellStyle name="Anteckning 81 2 2" xfId="22730" xr:uid="{9FB7FE0A-189C-4483-BD29-6AC7E9DAD2D1}"/>
    <cellStyle name="Anteckning 81 2 2 2" xfId="22731" xr:uid="{FC7DEECF-27EF-4A7C-B5E0-46A8D6A6ED47}"/>
    <cellStyle name="Anteckning 81 2 2_121231-130331" xfId="22732" xr:uid="{A9529ADF-23FB-4DF7-B7C0-ABDA764C37A9}"/>
    <cellStyle name="Anteckning 81 2 3" xfId="22733" xr:uid="{197C676E-BBBB-40D6-A7B8-404A3CF78AFB}"/>
    <cellStyle name="Anteckning 81 2 4" xfId="33602" xr:uid="{85F0FAA6-07A2-41AA-97B4-316A7CFBEA52}"/>
    <cellStyle name="Anteckning 81 2_121231-130331" xfId="22734" xr:uid="{694398BF-2314-4E78-8F32-41B9C32D1B00}"/>
    <cellStyle name="Anteckning 81 3" xfId="22735" xr:uid="{51CD4A1E-7C0B-40EF-BAB0-6E89EED1C04D}"/>
    <cellStyle name="Anteckning 81 3 2" xfId="22736" xr:uid="{F3EF4A2B-35D8-4C3E-A5A1-051E374A69C0}"/>
    <cellStyle name="Anteckning 81 3_121231-130331" xfId="22737" xr:uid="{64BEB774-2F1F-45B9-A283-492B32C5F9B4}"/>
    <cellStyle name="Anteckning 81 4" xfId="22738" xr:uid="{60493DEC-A6D8-44FE-BB19-DA215E538F7B}"/>
    <cellStyle name="Anteckning 81 5" xfId="22739" xr:uid="{AA7CBDEA-FF7D-43DE-B73B-7C1F2A51784E}"/>
    <cellStyle name="Anteckning 81 6" xfId="33603" xr:uid="{65A62490-AEAC-4AE0-9F57-899498D76456}"/>
    <cellStyle name="Anteckning 81 7" xfId="35901" xr:uid="{93BE8E3A-5037-468D-B7E3-240943AA65B2}"/>
    <cellStyle name="Anteckning 81 8" xfId="38850" xr:uid="{35069172-DE26-4F53-B175-0E73423CC123}"/>
    <cellStyle name="Anteckning 81_121231-130331" xfId="22740" xr:uid="{9AB0C2D2-0DFC-4874-8A6D-C75419A6D314}"/>
    <cellStyle name="Anteckning 82" xfId="22741" xr:uid="{B9B98580-5B91-485E-A818-80055821E95A}"/>
    <cellStyle name="Anteckning 82 2" xfId="22742" xr:uid="{B7F0E293-5A87-4DF4-9D5D-9936806BEC75}"/>
    <cellStyle name="Anteckning 82 2 2" xfId="22743" xr:uid="{37735AA5-9DCF-4595-92A1-45D2E824F78A}"/>
    <cellStyle name="Anteckning 82 2 2 2" xfId="22744" xr:uid="{7A6D68C0-38D5-4008-8310-68FA78218AD4}"/>
    <cellStyle name="Anteckning 82 2 2_121231-130331" xfId="22745" xr:uid="{E1E91739-3255-42AE-B294-95FAC19E5512}"/>
    <cellStyle name="Anteckning 82 2 3" xfId="22746" xr:uid="{8DD52B82-11AB-48F4-A52A-713395D30C5F}"/>
    <cellStyle name="Anteckning 82 2 4" xfId="33604" xr:uid="{9B08D9C2-68F2-4946-A700-396FA5F76212}"/>
    <cellStyle name="Anteckning 82 2_121231-130331" xfId="22747" xr:uid="{39BCC881-DFCA-4E7E-AE30-394D837849B5}"/>
    <cellStyle name="Anteckning 82 3" xfId="22748" xr:uid="{715B6408-6B5D-4C94-A3F4-38DA8BA603A2}"/>
    <cellStyle name="Anteckning 82 3 2" xfId="22749" xr:uid="{FCF9C70E-1018-486C-81AD-C6472647F2CE}"/>
    <cellStyle name="Anteckning 82 3_121231-130331" xfId="22750" xr:uid="{88FE1321-AE76-4806-BF80-6AAB0DB7F2A4}"/>
    <cellStyle name="Anteckning 82 4" xfId="22751" xr:uid="{6041E9BE-5313-443D-9A4C-C7FA99213D1E}"/>
    <cellStyle name="Anteckning 82 5" xfId="22752" xr:uid="{3834EAD4-6E26-480C-9513-D48C10C07E33}"/>
    <cellStyle name="Anteckning 82 6" xfId="33605" xr:uid="{6B43D9BA-7E26-4894-B65A-960D870B4DB6}"/>
    <cellStyle name="Anteckning 82 7" xfId="35902" xr:uid="{F09CAF17-EDFF-4D71-90D2-DF9CB13667AB}"/>
    <cellStyle name="Anteckning 82 8" xfId="38849" xr:uid="{9DB41D43-C597-4512-AD4E-0A33AC3C651E}"/>
    <cellStyle name="Anteckning 82_121231-130331" xfId="22753" xr:uid="{26604688-BFB1-490C-9D88-0FEE8B443846}"/>
    <cellStyle name="Anteckning 83" xfId="22754" xr:uid="{9F1CE6FA-7306-4F76-AF6F-D183462F55B4}"/>
    <cellStyle name="Anteckning 83 2" xfId="22755" xr:uid="{D915C0EF-72CC-4340-BB24-14AAFF4204E2}"/>
    <cellStyle name="Anteckning 83 2 2" xfId="22756" xr:uid="{49D0DA07-4BE0-4489-B5F3-A9FB6D706C80}"/>
    <cellStyle name="Anteckning 83 2 2 2" xfId="22757" xr:uid="{DD7F17A9-8448-4F5A-8D5E-1B282F50771B}"/>
    <cellStyle name="Anteckning 83 2 2_121231-130331" xfId="22758" xr:uid="{0D9C9B4F-7E06-4F06-BBC5-B41A0B598EB2}"/>
    <cellStyle name="Anteckning 83 2 3" xfId="22759" xr:uid="{238CBE2D-CC62-4D66-AEB5-09262107E42A}"/>
    <cellStyle name="Anteckning 83 2 4" xfId="33606" xr:uid="{9D71FBCD-E774-43C8-81C5-44FE49073535}"/>
    <cellStyle name="Anteckning 83 2_121231-130331" xfId="22760" xr:uid="{FC3A44E8-1F5C-4259-87DB-5D192E7106B7}"/>
    <cellStyle name="Anteckning 83 3" xfId="22761" xr:uid="{997ABC27-56C7-419C-BFD7-227774F4CE14}"/>
    <cellStyle name="Anteckning 83 3 2" xfId="22762" xr:uid="{AE55BF12-AF4E-4FF7-9EC2-7FE95C694E1F}"/>
    <cellStyle name="Anteckning 83 3_121231-130331" xfId="22763" xr:uid="{8FDBA9BE-CE56-431C-9EAE-DE3EC2800C04}"/>
    <cellStyle name="Anteckning 83 4" xfId="22764" xr:uid="{7B7522EB-A4D6-402C-BC53-24ABE187A039}"/>
    <cellStyle name="Anteckning 83 5" xfId="22765" xr:uid="{D6048989-4BC6-4766-934A-04D6069DABF9}"/>
    <cellStyle name="Anteckning 83 6" xfId="33607" xr:uid="{8CFA7D06-2207-439E-92A4-1BE391061468}"/>
    <cellStyle name="Anteckning 83 7" xfId="35903" xr:uid="{162E6775-84F1-4A71-89EA-A63750D34C19}"/>
    <cellStyle name="Anteckning 83 8" xfId="38848" xr:uid="{1D363C66-8E8E-4017-A3F4-34500055785C}"/>
    <cellStyle name="Anteckning 83_121231-130331" xfId="22766" xr:uid="{7098078C-C88C-483E-81CB-CBC01B20DC1F}"/>
    <cellStyle name="Anteckning 84" xfId="22767" xr:uid="{635094FF-F51C-4A47-B340-847081179184}"/>
    <cellStyle name="Anteckning 84 2" xfId="22768" xr:uid="{7517510B-D3DC-4B4C-BEF6-BD213BE9F026}"/>
    <cellStyle name="Anteckning 84 2 2" xfId="22769" xr:uid="{6696D9BE-123F-4962-B46C-CB94D4486C36}"/>
    <cellStyle name="Anteckning 84 2 2 2" xfId="22770" xr:uid="{1DCFA430-EBBE-462A-95BA-B397516B4F93}"/>
    <cellStyle name="Anteckning 84 2 2_121231-130331" xfId="22771" xr:uid="{8DB8E241-8FC1-430F-891D-0DD394FFAF56}"/>
    <cellStyle name="Anteckning 84 2 3" xfId="22772" xr:uid="{E3522771-8BB4-4D58-937B-6AF08E303E3B}"/>
    <cellStyle name="Anteckning 84 2 4" xfId="33608" xr:uid="{6C9278AD-D34B-4FEC-8A24-A5E2497F07C0}"/>
    <cellStyle name="Anteckning 84 2_121231-130331" xfId="22773" xr:uid="{3AECD125-A88D-436F-BCB8-8B857B72F73B}"/>
    <cellStyle name="Anteckning 84 3" xfId="22774" xr:uid="{62F3FFDE-7D9E-4C11-9F4A-8561E4130198}"/>
    <cellStyle name="Anteckning 84 3 2" xfId="22775" xr:uid="{6FD4EBAD-07DC-4202-A523-EB2C6A94F70B}"/>
    <cellStyle name="Anteckning 84 3_121231-130331" xfId="22776" xr:uid="{114894C0-A895-4B23-B2E9-F1099AD22C25}"/>
    <cellStyle name="Anteckning 84 4" xfId="22777" xr:uid="{0E40AE7D-FFA4-459A-8027-F165DC8DD9F2}"/>
    <cellStyle name="Anteckning 84 5" xfId="22778" xr:uid="{C2ECC804-487B-4560-90A5-D41E7BBB9263}"/>
    <cellStyle name="Anteckning 84 6" xfId="33609" xr:uid="{721E74D7-D292-4095-9466-5BB103F62A61}"/>
    <cellStyle name="Anteckning 84 7" xfId="35904" xr:uid="{12347D13-9A54-4418-8527-19024732476C}"/>
    <cellStyle name="Anteckning 84 8" xfId="38847" xr:uid="{9455D6A8-B063-4F69-970E-B163B17F3FB6}"/>
    <cellStyle name="Anteckning 84_121231-130331" xfId="22779" xr:uid="{8983F453-0F5A-4170-A7BF-D14CC753DAB9}"/>
    <cellStyle name="Anteckning 85" xfId="22780" xr:uid="{13D74E17-6785-404F-8403-5C541F38404A}"/>
    <cellStyle name="Anteckning 85 2" xfId="22781" xr:uid="{05D7DABC-99AD-4F32-ACA2-FF01FFC466B9}"/>
    <cellStyle name="Anteckning 85 2 2" xfId="22782" xr:uid="{C16F83DF-CE8C-4265-9A0C-7B242C2643BE}"/>
    <cellStyle name="Anteckning 85 2 2 2" xfId="22783" xr:uid="{14FE7DD0-0C4E-473A-9418-FB9EF85870C3}"/>
    <cellStyle name="Anteckning 85 2 2_121231-130331" xfId="22784" xr:uid="{740AB78F-993C-458A-A22F-AEC9525BA30C}"/>
    <cellStyle name="Anteckning 85 2 3" xfId="22785" xr:uid="{A9CFA56B-BFA5-463F-BEC2-3828339316DB}"/>
    <cellStyle name="Anteckning 85 2 4" xfId="33610" xr:uid="{A1BE5D11-DD29-4291-AA89-C143FC6F68BE}"/>
    <cellStyle name="Anteckning 85 2_121231-130331" xfId="22786" xr:uid="{A868BF78-0F5D-48D2-8095-58E53853A245}"/>
    <cellStyle name="Anteckning 85 3" xfId="22787" xr:uid="{38A02610-0D20-4C5C-A0C2-636AEADD2B8D}"/>
    <cellStyle name="Anteckning 85 3 2" xfId="22788" xr:uid="{FB9F5E76-15B7-420F-AAAD-BCE0249C7DE2}"/>
    <cellStyle name="Anteckning 85 3_121231-130331" xfId="22789" xr:uid="{CCECD00E-BE13-4602-9741-A9EA6FD2A083}"/>
    <cellStyle name="Anteckning 85 4" xfId="22790" xr:uid="{2A7FEDC1-04DB-4A7A-A0A0-E7F4F8D8E5EF}"/>
    <cellStyle name="Anteckning 85 5" xfId="22791" xr:uid="{25F9331D-C440-427F-85C4-9E5AEF63E96C}"/>
    <cellStyle name="Anteckning 85 6" xfId="33611" xr:uid="{C0DBB64B-D608-4F99-943F-DD2311C33401}"/>
    <cellStyle name="Anteckning 85 7" xfId="35905" xr:uid="{E2264E55-E3C8-403A-A2A8-2092BC9896FC}"/>
    <cellStyle name="Anteckning 85 8" xfId="38846" xr:uid="{86C89E36-E470-443E-AF0C-6ED670630A9A}"/>
    <cellStyle name="Anteckning 85_121231-130331" xfId="22792" xr:uid="{378BC10C-0D56-49D9-84B3-E6B3FC5EB0AA}"/>
    <cellStyle name="Anteckning 86" xfId="22793" xr:uid="{D801E20B-B771-4EBE-A05D-4212E3F89AE2}"/>
    <cellStyle name="Anteckning 86 2" xfId="22794" xr:uid="{0FE3EF33-6339-4FD3-BAC6-02CE0B90DA0D}"/>
    <cellStyle name="Anteckning 86 2 2" xfId="22795" xr:uid="{DBFB784F-5BA2-44B2-8C64-EBF6E553A7C0}"/>
    <cellStyle name="Anteckning 86 2 2 2" xfId="22796" xr:uid="{707BAC43-2FC4-4502-A59F-40DC31FCB029}"/>
    <cellStyle name="Anteckning 86 2 2_121231-130331" xfId="22797" xr:uid="{DACFE3F2-DF4E-4990-B33D-A1D38058A076}"/>
    <cellStyle name="Anteckning 86 2 3" xfId="22798" xr:uid="{D1C18297-7BF1-4CB7-B7C2-0ECEA68784EA}"/>
    <cellStyle name="Anteckning 86 2 4" xfId="33612" xr:uid="{08FE527A-72B1-44B4-AB40-C7F50FE83E5E}"/>
    <cellStyle name="Anteckning 86 2_121231-130331" xfId="22799" xr:uid="{A4A07FDF-EFE8-4437-8FBA-7800294D0ADD}"/>
    <cellStyle name="Anteckning 86 3" xfId="22800" xr:uid="{3595721E-0204-48DC-A72D-76EE31CFE6C8}"/>
    <cellStyle name="Anteckning 86 3 2" xfId="22801" xr:uid="{40E4C754-34EE-47E5-9FC1-DBD90B277256}"/>
    <cellStyle name="Anteckning 86 3_121231-130331" xfId="22802" xr:uid="{35A38144-A3A5-46BB-8CCC-D2BC23D1086D}"/>
    <cellStyle name="Anteckning 86 4" xfId="22803" xr:uid="{F279C489-79AA-4A11-976C-8CB15CA583E5}"/>
    <cellStyle name="Anteckning 86 5" xfId="22804" xr:uid="{0E15DAE1-2DEB-4535-A7B2-5CCA89467DD0}"/>
    <cellStyle name="Anteckning 86 6" xfId="33613" xr:uid="{9E8FCD98-E8BC-4F3A-87BE-1B1DB452F455}"/>
    <cellStyle name="Anteckning 86 7" xfId="35906" xr:uid="{4FA149EB-D0CA-49EA-AB09-14B304C779DE}"/>
    <cellStyle name="Anteckning 86 8" xfId="38845" xr:uid="{9BA8E42C-2C0B-4ECF-B171-58EDAABA101A}"/>
    <cellStyle name="Anteckning 86_121231-130331" xfId="22805" xr:uid="{F02462EE-469F-4286-AB27-EA35B763003A}"/>
    <cellStyle name="Anteckning 87" xfId="22806" xr:uid="{CEC7EC39-D0F1-4B71-942D-02175AC5AE7E}"/>
    <cellStyle name="Anteckning 87 2" xfId="22807" xr:uid="{CC052F80-6C2B-4168-9CEB-FC1819BCD34F}"/>
    <cellStyle name="Anteckning 87 2 2" xfId="22808" xr:uid="{85637520-0DB1-44B4-88DA-114ACA543709}"/>
    <cellStyle name="Anteckning 87 2 2 2" xfId="22809" xr:uid="{61B091A2-E196-4871-A6BC-9EEE6052AC54}"/>
    <cellStyle name="Anteckning 87 2 2_121231-130331" xfId="22810" xr:uid="{34358882-0173-43D2-B985-62523EAAEED0}"/>
    <cellStyle name="Anteckning 87 2 3" xfId="22811" xr:uid="{6F1DC81D-0CCA-4D58-9F29-86AA24B5CA77}"/>
    <cellStyle name="Anteckning 87 2 4" xfId="33614" xr:uid="{23C4AD83-D6F8-47F7-88D6-F8A07977BBA4}"/>
    <cellStyle name="Anteckning 87 2_121231-130331" xfId="22812" xr:uid="{6DD7A0AF-C1C0-49AB-B0F5-FAED78F379B0}"/>
    <cellStyle name="Anteckning 87 3" xfId="22813" xr:uid="{6414F802-03E6-4DFE-885D-FC214C9D8CD5}"/>
    <cellStyle name="Anteckning 87 3 2" xfId="22814" xr:uid="{0B276FB9-38D8-43AE-B00D-0B3FBD2D1764}"/>
    <cellStyle name="Anteckning 87 3_121231-130331" xfId="22815" xr:uid="{B8740347-9364-4EDE-8822-41CCB9AD245B}"/>
    <cellStyle name="Anteckning 87 4" xfId="22816" xr:uid="{6A2B7690-1EF2-46BF-95FE-8EBCD7E584E3}"/>
    <cellStyle name="Anteckning 87 5" xfId="22817" xr:uid="{2F22DEDD-FF61-470D-97F3-EF26DBC39CD0}"/>
    <cellStyle name="Anteckning 87 6" xfId="33615" xr:uid="{0EBC98BB-3CB9-4F00-8EDB-911B2191A62E}"/>
    <cellStyle name="Anteckning 87 7" xfId="35907" xr:uid="{276FDAB0-641A-4E3B-A1AA-CFBADD2AC4CC}"/>
    <cellStyle name="Anteckning 87 8" xfId="38844" xr:uid="{312E240C-0377-4F14-BE88-E97665EF7342}"/>
    <cellStyle name="Anteckning 87_121231-130331" xfId="22818" xr:uid="{F9000EB2-FADC-433A-AB8E-AE876CA16546}"/>
    <cellStyle name="Anteckning 88" xfId="22819" xr:uid="{89BFDE9F-6979-4EA6-A534-C2D34B0F0EA5}"/>
    <cellStyle name="Anteckning 88 2" xfId="22820" xr:uid="{067DC88C-9973-45B3-9B08-E5A56AF8A57E}"/>
    <cellStyle name="Anteckning 88 2 2" xfId="22821" xr:uid="{46EFCE69-21E2-4B6A-B733-69A72583D270}"/>
    <cellStyle name="Anteckning 88 2 2 2" xfId="22822" xr:uid="{C2DE0BAB-B9F1-41B5-AD33-85AB56B79407}"/>
    <cellStyle name="Anteckning 88 2 2_121231-130331" xfId="22823" xr:uid="{E447D2DB-7AA3-4A1C-B819-A27A800E6398}"/>
    <cellStyle name="Anteckning 88 2 3" xfId="22824" xr:uid="{59989C84-A7A9-42E1-A3AC-AAA69A9F628F}"/>
    <cellStyle name="Anteckning 88 2 4" xfId="33616" xr:uid="{CC72B9FC-3FC8-4266-8E48-11C33A4352C0}"/>
    <cellStyle name="Anteckning 88 2_121231-130331" xfId="22825" xr:uid="{3F49A97B-AB4C-45C6-A1A3-65C5BAC47963}"/>
    <cellStyle name="Anteckning 88 3" xfId="22826" xr:uid="{60FADCF0-374F-4E5F-AD0D-D17453D65A88}"/>
    <cellStyle name="Anteckning 88 3 2" xfId="22827" xr:uid="{C7FE2278-7387-442A-9D1C-79A90A0C5C75}"/>
    <cellStyle name="Anteckning 88 3_121231-130331" xfId="22828" xr:uid="{CDB6D120-7C75-406E-B0A5-6E0EBD1C4FDB}"/>
    <cellStyle name="Anteckning 88 4" xfId="22829" xr:uid="{3779A00F-680C-45E6-89CF-67F7B17F03B0}"/>
    <cellStyle name="Anteckning 88 5" xfId="22830" xr:uid="{03F6E1B1-C207-4387-A18D-7CC3684D3EEE}"/>
    <cellStyle name="Anteckning 88 6" xfId="33617" xr:uid="{C4900476-4A99-41EB-9267-F6A0639FE48A}"/>
    <cellStyle name="Anteckning 88 7" xfId="35908" xr:uid="{10E5CF9F-9DFB-462B-9E8E-5409B9D2334E}"/>
    <cellStyle name="Anteckning 88 8" xfId="38843" xr:uid="{0B5459C5-0AE3-4CA3-83BF-63B03B5FEBA5}"/>
    <cellStyle name="Anteckning 88_121231-130331" xfId="22831" xr:uid="{A3C78A46-5B73-42C5-AA6A-D3D55EBBC59C}"/>
    <cellStyle name="Anteckning 89" xfId="22832" xr:uid="{AF32BDEC-66D4-4A9C-881A-BE2981F9A70D}"/>
    <cellStyle name="Anteckning 89 2" xfId="22833" xr:uid="{B9E94031-58B9-4A08-9A32-FE75AC8DE138}"/>
    <cellStyle name="Anteckning 89 2 2" xfId="22834" xr:uid="{8ABE7476-9224-40EC-AB54-7BD60ADA749C}"/>
    <cellStyle name="Anteckning 89 2 2 2" xfId="22835" xr:uid="{9809F04B-DF07-44E9-B973-F39A244018D0}"/>
    <cellStyle name="Anteckning 89 2 2_121231-130331" xfId="22836" xr:uid="{33DC2A65-3C6F-4232-B45B-F1D6574F2A16}"/>
    <cellStyle name="Anteckning 89 2 3" xfId="22837" xr:uid="{4880C058-C46D-4E5D-953F-4CE2DD8A1A16}"/>
    <cellStyle name="Anteckning 89 2 4" xfId="33618" xr:uid="{E4EFC532-3595-4095-A1AE-F8FE518CB13C}"/>
    <cellStyle name="Anteckning 89 2_121231-130331" xfId="22838" xr:uid="{D599FC41-587B-42A7-8283-00763BFC9673}"/>
    <cellStyle name="Anteckning 89 3" xfId="22839" xr:uid="{E0612F29-146A-4597-A069-C76FF1F88D06}"/>
    <cellStyle name="Anteckning 89 3 2" xfId="22840" xr:uid="{66DBA84A-CCEB-4550-9F8D-B1EC5BC8C5C4}"/>
    <cellStyle name="Anteckning 89 3_121231-130331" xfId="22841" xr:uid="{C9B5B137-6C1D-4989-B223-B5029572C9DA}"/>
    <cellStyle name="Anteckning 89 4" xfId="22842" xr:uid="{9242E079-19F4-4E78-B7F2-45488BB88C49}"/>
    <cellStyle name="Anteckning 89 5" xfId="22843" xr:uid="{C41EBFC3-0A58-41D9-89FE-4A65C706AE0B}"/>
    <cellStyle name="Anteckning 89 6" xfId="33619" xr:uid="{A7FA18AA-B77D-489F-919C-3C03449EBCFF}"/>
    <cellStyle name="Anteckning 89 7" xfId="35909" xr:uid="{3454270B-0980-4A8E-BE17-341F53465191}"/>
    <cellStyle name="Anteckning 89 8" xfId="38842" xr:uid="{B42CBEF7-83FB-4EA6-81C6-3BCF03CCC8B8}"/>
    <cellStyle name="Anteckning 89_121231-130331" xfId="22844" xr:uid="{C9C53976-A7CE-46D4-BAD8-C5164139CA20}"/>
    <cellStyle name="Anteckning 9" xfId="150" xr:uid="{EA001EC8-5B35-4E4B-BE3D-B76ABA388752}"/>
    <cellStyle name="Anteckning 9 10" xfId="22845" xr:uid="{EE1692FE-84C9-4AD8-98DD-57200B7E7A68}"/>
    <cellStyle name="Anteckning 9 10 2" xfId="22846" xr:uid="{994F3320-C1B9-4004-BC90-404CDB5846A5}"/>
    <cellStyle name="Anteckning 9 10_121231-130331" xfId="22847" xr:uid="{70B2BB54-7404-4844-825F-7C4B9AC0F8DA}"/>
    <cellStyle name="Anteckning 9 11" xfId="22848" xr:uid="{874A5714-55E1-45FD-8259-725EB5DEDA90}"/>
    <cellStyle name="Anteckning 9 12" xfId="22849" xr:uid="{73016979-0068-416D-8DFC-4D4BDE4EB119}"/>
    <cellStyle name="Anteckning 9 13" xfId="22850" xr:uid="{3BA6EABB-D9C8-4F65-BDB8-3E1F091D3C79}"/>
    <cellStyle name="Anteckning 9 14" xfId="33620" xr:uid="{2EF0630A-36EF-4062-B01E-B1A8FB265DFE}"/>
    <cellStyle name="Anteckning 9 15" xfId="35910" xr:uid="{80E685DA-DCBA-473E-BC9C-04481668C2C0}"/>
    <cellStyle name="Anteckning 9 16" xfId="38841" xr:uid="{9D1D6418-9829-4BAC-93C9-D704AA394368}"/>
    <cellStyle name="Anteckning 9 17" xfId="44718" xr:uid="{912C1784-9C3E-40C3-B0D4-1D75FADB2034}"/>
    <cellStyle name="Anteckning 9 18" xfId="44685" xr:uid="{6A608BB8-FA29-492F-9C20-6C220D77530F}"/>
    <cellStyle name="Anteckning 9 19" xfId="44662" xr:uid="{B910815C-9347-4B22-A9B7-8E3C9835EEE7}"/>
    <cellStyle name="Anteckning 9 2" xfId="22851" xr:uid="{6CB0ACFA-6BE3-4843-918D-DDC13C3592E2}"/>
    <cellStyle name="Anteckning 9 2 10" xfId="22852" xr:uid="{F29C2E80-C774-4FF3-A7C9-62D8FA475C4B}"/>
    <cellStyle name="Anteckning 9 2 11" xfId="33621" xr:uid="{5DD46F27-B7E0-48DB-BFC0-6C28C61FB265}"/>
    <cellStyle name="Anteckning 9 2 12" xfId="35911" xr:uid="{77B61289-9995-44C0-9DD4-6EBF6433E61D}"/>
    <cellStyle name="Anteckning 9 2 2" xfId="22853" xr:uid="{0FC8C9BA-74A3-430D-8443-029957C7C314}"/>
    <cellStyle name="Anteckning 9 2 2 2" xfId="22854" xr:uid="{5112F46E-2CC3-447C-AE0D-ECB8E5CCF8E3}"/>
    <cellStyle name="Anteckning 9 2 2 2 2" xfId="22855" xr:uid="{C8879DC8-D79F-4011-86C5-CF9C28D1D76F}"/>
    <cellStyle name="Anteckning 9 2 2 2 2 2" xfId="22856" xr:uid="{996AD2B9-E0C6-4009-A26C-79052F4CF239}"/>
    <cellStyle name="Anteckning 9 2 2 2 2_121231-130331" xfId="22857" xr:uid="{6DBF83DC-0B02-4E5F-9E9A-3D82BF104529}"/>
    <cellStyle name="Anteckning 9 2 2 2 3" xfId="22858" xr:uid="{D7E1DCDC-6F56-4D1F-9F88-C09ECFE92DB5}"/>
    <cellStyle name="Anteckning 9 2 2 2 4" xfId="33622" xr:uid="{67AC4CB7-EC95-4BDE-830B-07C36CA32502}"/>
    <cellStyle name="Anteckning 9 2 2 2_121231-130331" xfId="22859" xr:uid="{E345918E-5B72-41F4-8E15-C33A520E1FCB}"/>
    <cellStyle name="Anteckning 9 2 2 3" xfId="22860" xr:uid="{9DBBFE28-72EE-4E35-B6AF-97FBA3A714FC}"/>
    <cellStyle name="Anteckning 9 2 2 3 2" xfId="22861" xr:uid="{2EDD0F56-3F1D-43EB-A9B5-D8D3C9644707}"/>
    <cellStyle name="Anteckning 9 2 2 3_121231-130331" xfId="22862" xr:uid="{788E1B02-42F9-4AC3-BF0C-790239FBA428}"/>
    <cellStyle name="Anteckning 9 2 2 4" xfId="22863" xr:uid="{F7AD3462-2F71-432F-A12C-29FBF011B937}"/>
    <cellStyle name="Anteckning 9 2 2 5" xfId="22864" xr:uid="{89FBF446-7421-48F2-BF00-D1D6142BE6E5}"/>
    <cellStyle name="Anteckning 9 2 2 6" xfId="33623" xr:uid="{17EBBE66-241C-400E-B2C4-D2D38894AE60}"/>
    <cellStyle name="Anteckning 9 2 2 7" xfId="35912" xr:uid="{D82A086C-3CA1-45CE-901F-3366135509AF}"/>
    <cellStyle name="Anteckning 9 2 2 8" xfId="38840" xr:uid="{AEE7F791-B69C-4326-879D-EEAF90C0A195}"/>
    <cellStyle name="Anteckning 9 2 2_121231-130331" xfId="22865" xr:uid="{EE2BD8BB-4636-445A-8DC4-EA645FCD5EBF}"/>
    <cellStyle name="Anteckning 9 2 3" xfId="22866" xr:uid="{39EBC6BC-4BA5-4DA3-9352-286FF3A0AD1A}"/>
    <cellStyle name="Anteckning 9 2 3 2" xfId="22867" xr:uid="{A1D0066B-51F7-4792-9170-3AC9B0969B50}"/>
    <cellStyle name="Anteckning 9 2 3 2 2" xfId="22868" xr:uid="{E45D29DD-763D-4B41-B967-D2A674F772DE}"/>
    <cellStyle name="Anteckning 9 2 3 2 2 2" xfId="22869" xr:uid="{160C552C-1F8F-403C-9764-8D73CCB93A34}"/>
    <cellStyle name="Anteckning 9 2 3 2 2_121231-130331" xfId="22870" xr:uid="{190A04A5-0968-4275-BD94-FD77AC30D8F5}"/>
    <cellStyle name="Anteckning 9 2 3 2 3" xfId="22871" xr:uid="{547BA97B-2949-4A1D-A22B-C3E9CA42FE0D}"/>
    <cellStyle name="Anteckning 9 2 3 2 4" xfId="33624" xr:uid="{3154233D-0CAD-4DBA-9BA1-A6C9FAA7BBD1}"/>
    <cellStyle name="Anteckning 9 2 3 2_121231-130331" xfId="22872" xr:uid="{9B35B1E2-2E85-44B9-8DDC-59D30FB7F239}"/>
    <cellStyle name="Anteckning 9 2 3 3" xfId="22873" xr:uid="{CA08D390-B321-4E1C-BABD-3E7B154CB869}"/>
    <cellStyle name="Anteckning 9 2 3 3 2" xfId="22874" xr:uid="{9CCC804A-C3A9-4830-A328-A0C1E0F11620}"/>
    <cellStyle name="Anteckning 9 2 3 3_121231-130331" xfId="22875" xr:uid="{9BED31B0-7F15-4D9A-876D-D900DB213905}"/>
    <cellStyle name="Anteckning 9 2 3 4" xfId="22876" xr:uid="{D0C18074-280F-4D7C-8613-BB349BE40A6D}"/>
    <cellStyle name="Anteckning 9 2 3 5" xfId="22877" xr:uid="{D7547269-16F8-4995-9F50-95E7AEB312F8}"/>
    <cellStyle name="Anteckning 9 2 3 6" xfId="33625" xr:uid="{4491D5D5-9F82-4151-9CEE-23D0DDC6DA44}"/>
    <cellStyle name="Anteckning 9 2 3 7" xfId="35913" xr:uid="{E911938E-BC75-457C-8D6E-333DFC5D56E9}"/>
    <cellStyle name="Anteckning 9 2 3 8" xfId="38839" xr:uid="{254EE35A-7482-452E-A4D5-B690F0704035}"/>
    <cellStyle name="Anteckning 9 2 3_121231-130331" xfId="22878" xr:uid="{F3A04355-989B-4FC6-89C4-10FB914670E4}"/>
    <cellStyle name="Anteckning 9 2 4" xfId="22879" xr:uid="{6914DCC0-3A09-4CB5-ACAF-E7374EBA7E34}"/>
    <cellStyle name="Anteckning 9 2 4 2" xfId="22880" xr:uid="{D4DE547E-37A2-43BE-9786-CA397771EEEE}"/>
    <cellStyle name="Anteckning 9 2 4 2 2" xfId="22881" xr:uid="{8DC9AE53-F722-4831-80F2-822225C466A0}"/>
    <cellStyle name="Anteckning 9 2 4 2 2 2" xfId="22882" xr:uid="{504322A3-395F-44DC-81B3-5CAC9739F2C8}"/>
    <cellStyle name="Anteckning 9 2 4 2 2_121231-130331" xfId="22883" xr:uid="{280BFCD8-D316-4B34-86C9-A8AA643E0383}"/>
    <cellStyle name="Anteckning 9 2 4 2 3" xfId="22884" xr:uid="{A4C5EEA0-FB66-47BA-BDC5-C4924F14DA2E}"/>
    <cellStyle name="Anteckning 9 2 4 2 4" xfId="33626" xr:uid="{F4F9AFF3-ED46-4FA4-A02E-AB63A30D330F}"/>
    <cellStyle name="Anteckning 9 2 4 2_121231-130331" xfId="22885" xr:uid="{9B0E1FA3-DFC1-415C-A92A-091F48067C72}"/>
    <cellStyle name="Anteckning 9 2 4 3" xfId="22886" xr:uid="{914EB322-C113-4E68-9735-93E4316F98F9}"/>
    <cellStyle name="Anteckning 9 2 4 3 2" xfId="22887" xr:uid="{B2619D11-B64D-4436-B0E3-1B0BB7C33E35}"/>
    <cellStyle name="Anteckning 9 2 4 3_121231-130331" xfId="22888" xr:uid="{6032C05F-8DB3-40CE-BA06-2D7D6E633117}"/>
    <cellStyle name="Anteckning 9 2 4 4" xfId="22889" xr:uid="{7516E474-1C75-4ED6-902D-E0B78AE9DDD5}"/>
    <cellStyle name="Anteckning 9 2 4 5" xfId="22890" xr:uid="{2D25787B-7FE0-4EB8-AEE8-ED72C49D1E1D}"/>
    <cellStyle name="Anteckning 9 2 4 6" xfId="33627" xr:uid="{9E3FD455-CF2E-4DAC-85B4-7A8E9317DA66}"/>
    <cellStyle name="Anteckning 9 2 4 7" xfId="35914" xr:uid="{67564802-FCD2-43D4-A1C9-E699020D96BD}"/>
    <cellStyle name="Anteckning 9 2 4 8" xfId="38838" xr:uid="{225B1174-DAC6-49DC-8CB4-58DA12B231E1}"/>
    <cellStyle name="Anteckning 9 2 4_121231-130331" xfId="22891" xr:uid="{B72413D3-91FA-4987-920B-734B0D2E1F68}"/>
    <cellStyle name="Anteckning 9 2 5" xfId="22892" xr:uid="{48E9B01D-14B5-4259-B53C-6385CC5B2995}"/>
    <cellStyle name="Anteckning 9 2 5 2" xfId="22893" xr:uid="{B2A0FEA5-E287-4F05-8714-DA002A5EF631}"/>
    <cellStyle name="Anteckning 9 2 5 2 2" xfId="22894" xr:uid="{8D2E8253-CC14-445B-ADCE-E242BB761883}"/>
    <cellStyle name="Anteckning 9 2 5 2 3" xfId="33628" xr:uid="{67791892-B2DE-480A-BB7E-F414D68BBD41}"/>
    <cellStyle name="Anteckning 9 2 5 2_121231-130331" xfId="22895" xr:uid="{55F103FA-CD7F-4BBE-8076-3D5421199613}"/>
    <cellStyle name="Anteckning 9 2 5 3" xfId="22896" xr:uid="{1EBB8A29-A146-45D8-B2E8-8B88851D3F78}"/>
    <cellStyle name="Anteckning 9 2 5 3 2" xfId="22897" xr:uid="{7FC83783-65E0-4AB3-B797-0F342CAB5419}"/>
    <cellStyle name="Anteckning 9 2 5 3_121231-130331" xfId="22898" xr:uid="{6010F80A-9CF5-4086-970E-E7F9226B08E7}"/>
    <cellStyle name="Anteckning 9 2 5 4" xfId="22899" xr:uid="{FF2A4AAB-4711-4ACB-BE84-4755C413302A}"/>
    <cellStyle name="Anteckning 9 2 5 5" xfId="22900" xr:uid="{C2BE5E1B-B91C-401A-A272-5E8A62E6C218}"/>
    <cellStyle name="Anteckning 9 2 5 6" xfId="33629" xr:uid="{8E4348B3-B0D3-4FE2-A058-94EC57F54F6B}"/>
    <cellStyle name="Anteckning 9 2 5 7" xfId="35915" xr:uid="{ED0C3336-3C23-4FAD-914D-71CA12A20629}"/>
    <cellStyle name="Anteckning 9 2 5 8" xfId="38837" xr:uid="{68939004-C7BB-4E95-9F71-F673545B2050}"/>
    <cellStyle name="Anteckning 9 2 5_121231-130331" xfId="22901" xr:uid="{9E716DCE-B258-480E-A79C-CAB32462EF94}"/>
    <cellStyle name="Anteckning 9 2 6" xfId="22902" xr:uid="{C450829E-1A99-49A0-8FF6-1B8AF23A4042}"/>
    <cellStyle name="Anteckning 9 2 6 2" xfId="22903" xr:uid="{8723EA10-5F79-4128-9488-745D06EF9C47}"/>
    <cellStyle name="Anteckning 9 2 6 2 2" xfId="22904" xr:uid="{BF5B8E6A-7FFA-48A5-8F1E-7E924416B419}"/>
    <cellStyle name="Anteckning 9 2 6 2_121231-130331" xfId="22905" xr:uid="{B6BAF744-6769-45C8-BA61-CCCEF4790AEF}"/>
    <cellStyle name="Anteckning 9 2 6 3" xfId="22906" xr:uid="{6C81B0ED-406B-4B7E-9C18-EF1A5148F539}"/>
    <cellStyle name="Anteckning 9 2 6 4" xfId="33630" xr:uid="{0006A2F9-4388-4E21-A2A3-710947D2FC60}"/>
    <cellStyle name="Anteckning 9 2 6_121231-130331" xfId="22907" xr:uid="{C6308C19-4538-456F-89FE-C6D6CD16D954}"/>
    <cellStyle name="Anteckning 9 2 7" xfId="22908" xr:uid="{8443E6B1-579B-451E-8590-7163A051F696}"/>
    <cellStyle name="Anteckning 9 2 7 2" xfId="22909" xr:uid="{B9A88CB7-A83B-4CF0-9C03-EBB20E55AC49}"/>
    <cellStyle name="Anteckning 9 2 7_121231-130331" xfId="22910" xr:uid="{10869645-1854-4F0F-8968-E8DA310E966E}"/>
    <cellStyle name="Anteckning 9 2 8" xfId="22911" xr:uid="{42C349D0-B246-47CD-8CA2-C9E4720CFCDA}"/>
    <cellStyle name="Anteckning 9 2 9" xfId="22912" xr:uid="{6BF8D811-CD31-40E2-BDF8-68B00F777039}"/>
    <cellStyle name="Anteckning 9 2_121231-130331" xfId="22913" xr:uid="{DE215EFD-B33C-40E4-B89E-E3A3486A08DF}"/>
    <cellStyle name="Anteckning 9 3" xfId="22914" xr:uid="{652BA30F-9568-4BA8-AD9B-645DE9629D44}"/>
    <cellStyle name="Anteckning 9 3 10" xfId="33631" xr:uid="{33B126B0-7DD2-4B4C-BE1E-95AB605A38F5}"/>
    <cellStyle name="Anteckning 9 3 11" xfId="35916" xr:uid="{0BD998F8-69F9-43F3-8A25-32BFEFFDB7A0}"/>
    <cellStyle name="Anteckning 9 3 2" xfId="22915" xr:uid="{99C73A86-A3C6-416B-8BCA-564AC7CFD515}"/>
    <cellStyle name="Anteckning 9 3 2 2" xfId="22916" xr:uid="{2334EDFA-B46D-47E0-B0D2-AFF2BDCC1B38}"/>
    <cellStyle name="Anteckning 9 3 2 2 2" xfId="22917" xr:uid="{B96A3C33-DA64-4EC6-8066-FF1B3AA71EA3}"/>
    <cellStyle name="Anteckning 9 3 2 2 2 2" xfId="22918" xr:uid="{669F6179-A754-4FD9-B00A-CC36B9F8E847}"/>
    <cellStyle name="Anteckning 9 3 2 2 2_121231-130331" xfId="22919" xr:uid="{A3DD745C-4227-4641-884B-CAF601400454}"/>
    <cellStyle name="Anteckning 9 3 2 2 3" xfId="22920" xr:uid="{D6191A3C-A09A-41DA-94DB-19B433CD33C8}"/>
    <cellStyle name="Anteckning 9 3 2 2 4" xfId="33632" xr:uid="{EAEC1E06-E2BF-4214-AE4B-E4D82206F4B5}"/>
    <cellStyle name="Anteckning 9 3 2 2_121231-130331" xfId="22921" xr:uid="{7D98E86F-379C-4999-898B-69B21F4E64CD}"/>
    <cellStyle name="Anteckning 9 3 2 3" xfId="22922" xr:uid="{0F472E2E-655B-4699-98AE-96429ED81B23}"/>
    <cellStyle name="Anteckning 9 3 2 3 2" xfId="22923" xr:uid="{C3160BA5-FF00-4926-9122-3B168667AF6A}"/>
    <cellStyle name="Anteckning 9 3 2 3_121231-130331" xfId="22924" xr:uid="{98B6D381-458E-4D23-89D9-7F222CB4A4CB}"/>
    <cellStyle name="Anteckning 9 3 2 4" xfId="22925" xr:uid="{A0F91926-00CD-4540-B386-D9C47404B52E}"/>
    <cellStyle name="Anteckning 9 3 2 5" xfId="22926" xr:uid="{261E7227-990B-4FE0-B933-3BF39BC78A6F}"/>
    <cellStyle name="Anteckning 9 3 2 6" xfId="33633" xr:uid="{DD8A727D-EF4C-4E0F-81AE-99C14A02FAA3}"/>
    <cellStyle name="Anteckning 9 3 2 7" xfId="35917" xr:uid="{56A25A99-9E08-44BD-81DD-85626F8B41EF}"/>
    <cellStyle name="Anteckning 9 3 2 8" xfId="38836" xr:uid="{8BB0A14A-72B4-49CE-979E-6103665B96B1}"/>
    <cellStyle name="Anteckning 9 3 2_121231-130331" xfId="22927" xr:uid="{0DC45AC7-7581-4D55-8941-1D50D167E6CA}"/>
    <cellStyle name="Anteckning 9 3 3" xfId="22928" xr:uid="{D7953416-FC70-4563-8033-0942DA021F42}"/>
    <cellStyle name="Anteckning 9 3 3 2" xfId="22929" xr:uid="{DAE0E337-B38D-4424-B1AE-17EE7AB4EA87}"/>
    <cellStyle name="Anteckning 9 3 3 2 2" xfId="22930" xr:uid="{49ECBBFD-5865-438A-B9F6-4ED7CAFF493C}"/>
    <cellStyle name="Anteckning 9 3 3 2 2 2" xfId="22931" xr:uid="{682D98E3-038A-4BE3-A2FE-E9E92403D677}"/>
    <cellStyle name="Anteckning 9 3 3 2 2_121231-130331" xfId="22932" xr:uid="{3806935A-E7C1-4786-B623-81924FD93AC4}"/>
    <cellStyle name="Anteckning 9 3 3 2 3" xfId="22933" xr:uid="{6BE3F278-6BD5-489B-A448-F07ADADF96CC}"/>
    <cellStyle name="Anteckning 9 3 3 2 4" xfId="33634" xr:uid="{DD4F14F3-B498-437E-93DC-68CF3A501C2C}"/>
    <cellStyle name="Anteckning 9 3 3 2_121231-130331" xfId="22934" xr:uid="{0C98C667-E676-4C3E-A075-AD54009F59E9}"/>
    <cellStyle name="Anteckning 9 3 3 3" xfId="22935" xr:uid="{2670817E-BAD0-43CC-9A70-DA0AF45693AF}"/>
    <cellStyle name="Anteckning 9 3 3 3 2" xfId="22936" xr:uid="{1D6D8487-F3E5-4227-86EC-99036A95D794}"/>
    <cellStyle name="Anteckning 9 3 3 3_121231-130331" xfId="22937" xr:uid="{A868417F-DF24-4451-8AEE-F12D292FA402}"/>
    <cellStyle name="Anteckning 9 3 3 4" xfId="22938" xr:uid="{E0175A71-74E7-4F81-A3C1-86D2E1264C5D}"/>
    <cellStyle name="Anteckning 9 3 3 5" xfId="22939" xr:uid="{F6BF49A3-6DF3-492D-AEE8-1126310C70AD}"/>
    <cellStyle name="Anteckning 9 3 3 6" xfId="33635" xr:uid="{980DCB46-8800-475C-92C8-2489FF4AFF40}"/>
    <cellStyle name="Anteckning 9 3 3 7" xfId="35918" xr:uid="{4C99535E-1B73-4DEE-AD04-69A75D1228C2}"/>
    <cellStyle name="Anteckning 9 3 3 8" xfId="38835" xr:uid="{5BE91DF4-1897-41A5-ABC0-0BD6301844AD}"/>
    <cellStyle name="Anteckning 9 3 3_121231-130331" xfId="22940" xr:uid="{79125962-0734-4616-B018-18EBF78D7783}"/>
    <cellStyle name="Anteckning 9 3 4" xfId="22941" xr:uid="{FF9B70D7-FB02-44F9-BFB9-3AD4CD20D525}"/>
    <cellStyle name="Anteckning 9 3 4 2" xfId="22942" xr:uid="{C2334BED-542D-44EB-B545-5D96E499DB28}"/>
    <cellStyle name="Anteckning 9 3 4 2 2" xfId="22943" xr:uid="{ABA7448D-79B1-4A79-9F75-F418C9A929C1}"/>
    <cellStyle name="Anteckning 9 3 4 2 2 2" xfId="22944" xr:uid="{89B98FDE-8B14-43CB-8371-F75FEED48FD8}"/>
    <cellStyle name="Anteckning 9 3 4 2 2_121231-130331" xfId="22945" xr:uid="{362D18B3-406C-4942-A8C2-A3EAB361402F}"/>
    <cellStyle name="Anteckning 9 3 4 2 3" xfId="22946" xr:uid="{F33765EE-1225-43BF-98E5-2CC0B3EC7158}"/>
    <cellStyle name="Anteckning 9 3 4 2 4" xfId="33636" xr:uid="{EC6D31A6-BB16-4A12-B57D-4B8E7ADD9481}"/>
    <cellStyle name="Anteckning 9 3 4 2_121231-130331" xfId="22947" xr:uid="{983B86D8-DA5F-462F-8CA9-275D98648131}"/>
    <cellStyle name="Anteckning 9 3 4 3" xfId="22948" xr:uid="{23797C72-1AD2-49D5-A70B-389CEC40C58D}"/>
    <cellStyle name="Anteckning 9 3 4 3 2" xfId="22949" xr:uid="{86C0B363-5590-4FA2-B5FF-BFCA3F1FC563}"/>
    <cellStyle name="Anteckning 9 3 4 3_121231-130331" xfId="22950" xr:uid="{CBE9D511-293C-4D39-B416-87EF8B6BBD6F}"/>
    <cellStyle name="Anteckning 9 3 4 4" xfId="22951" xr:uid="{62A5622E-05D4-4995-B560-F44CA95272BC}"/>
    <cellStyle name="Anteckning 9 3 4 5" xfId="22952" xr:uid="{CAA860D6-9461-4B33-B779-C2D28F35D979}"/>
    <cellStyle name="Anteckning 9 3 4 6" xfId="33637" xr:uid="{B2DF3130-B8C5-4B13-8348-D2E67BD65840}"/>
    <cellStyle name="Anteckning 9 3 4 7" xfId="35919" xr:uid="{D2E2FDB8-060E-4EA5-A41B-66A8187EA543}"/>
    <cellStyle name="Anteckning 9 3 4 8" xfId="38834" xr:uid="{C777DE83-B025-40B8-B8C7-542013EB6DCC}"/>
    <cellStyle name="Anteckning 9 3 4_121231-130331" xfId="22953" xr:uid="{06EB8954-2478-467B-BFCA-6B98C6DA1CC5}"/>
    <cellStyle name="Anteckning 9 3 5" xfId="22954" xr:uid="{72E3A330-6416-4750-AD5E-C67F5D389300}"/>
    <cellStyle name="Anteckning 9 3 5 2" xfId="22955" xr:uid="{51544974-1169-42DC-B5E4-52E71E735946}"/>
    <cellStyle name="Anteckning 9 3 5 2 2" xfId="22956" xr:uid="{632F59C5-41F2-400F-97A6-7B4B8C47E7FA}"/>
    <cellStyle name="Anteckning 9 3 5 2 3" xfId="33638" xr:uid="{BD677E87-8526-46DB-9DD6-0D500D696BB2}"/>
    <cellStyle name="Anteckning 9 3 5 2_121231-130331" xfId="22957" xr:uid="{AE980F9E-C636-45FE-B60E-96EF19C208A0}"/>
    <cellStyle name="Anteckning 9 3 5 3" xfId="22958" xr:uid="{D40E6728-07DA-4A1D-9D6E-7EE11EFDDFEE}"/>
    <cellStyle name="Anteckning 9 3 5 3 2" xfId="22959" xr:uid="{30D7A324-7F4B-462E-8536-D398C351D7FA}"/>
    <cellStyle name="Anteckning 9 3 5 3_121231-130331" xfId="22960" xr:uid="{C0517AEE-6D96-441E-BAD6-6751BB44333C}"/>
    <cellStyle name="Anteckning 9 3 5 4" xfId="22961" xr:uid="{59356D30-3DB6-4A2F-BC7C-553C4D2C10C0}"/>
    <cellStyle name="Anteckning 9 3 5 5" xfId="22962" xr:uid="{BE2F3270-08D7-4DB3-AD84-9150CF9D5FD3}"/>
    <cellStyle name="Anteckning 9 3 5 6" xfId="33639" xr:uid="{80F1B9BE-9DCA-496B-BB41-8DAAAFDCB38D}"/>
    <cellStyle name="Anteckning 9 3 5 7" xfId="35920" xr:uid="{F0CD4EB9-1089-488C-B36F-BAD9BC1F5E81}"/>
    <cellStyle name="Anteckning 9 3 5 8" xfId="38833" xr:uid="{31ED92A6-5779-4335-AA87-C32031AAFF91}"/>
    <cellStyle name="Anteckning 9 3 5_121231-130331" xfId="22963" xr:uid="{16EF6F42-13FC-4232-A9FF-1A4450A083BE}"/>
    <cellStyle name="Anteckning 9 3 6" xfId="22964" xr:uid="{AC49A068-1B12-440A-AA9D-6CA635E96811}"/>
    <cellStyle name="Anteckning 9 3 6 2" xfId="22965" xr:uid="{1510EEB4-9DC4-4F5A-861C-2EB67F29AED3}"/>
    <cellStyle name="Anteckning 9 3 6 2 2" xfId="22966" xr:uid="{D91A53EC-9B7E-4A82-86F7-239F28943D73}"/>
    <cellStyle name="Anteckning 9 3 6 2_121231-130331" xfId="22967" xr:uid="{0627E2E0-412B-4493-8A5D-C2598CF73E87}"/>
    <cellStyle name="Anteckning 9 3 6 3" xfId="22968" xr:uid="{71C70787-4691-49AB-8773-6AF51A18B1B4}"/>
    <cellStyle name="Anteckning 9 3 6 4" xfId="33640" xr:uid="{44A9E401-3A91-4910-A6C1-7FD6971E3BD7}"/>
    <cellStyle name="Anteckning 9 3 6_121231-130331" xfId="22969" xr:uid="{EF10E257-B9EA-46F7-92F3-E080F0CF7E0F}"/>
    <cellStyle name="Anteckning 9 3 7" xfId="22970" xr:uid="{DB5F835B-58C8-47DA-8506-0E292E1DA6F7}"/>
    <cellStyle name="Anteckning 9 3 7 2" xfId="22971" xr:uid="{E16A13A0-D648-4A84-B519-E8009346E22C}"/>
    <cellStyle name="Anteckning 9 3 7_121231-130331" xfId="22972" xr:uid="{A6D33664-F149-431B-B91E-91C50B557D83}"/>
    <cellStyle name="Anteckning 9 3 8" xfId="22973" xr:uid="{23599986-5F31-484B-8468-4D84C26325CE}"/>
    <cellStyle name="Anteckning 9 3 9" xfId="22974" xr:uid="{133E6E43-9B84-4EFE-BAE5-320CEDC1EC15}"/>
    <cellStyle name="Anteckning 9 3_121231-130331" xfId="22975" xr:uid="{A6EFE195-F97C-4552-B3E9-2186C539D7BD}"/>
    <cellStyle name="Anteckning 9 4" xfId="22976" xr:uid="{F2C6203F-224C-482C-BEE2-9924DD430994}"/>
    <cellStyle name="Anteckning 9 4 10" xfId="33641" xr:uid="{A3E416DB-D6F5-46AE-8503-4BBBBDFC99A5}"/>
    <cellStyle name="Anteckning 9 4 11" xfId="35921" xr:uid="{EDE21BD4-0F64-409E-8150-059533EADF6A}"/>
    <cellStyle name="Anteckning 9 4 2" xfId="22977" xr:uid="{5406943C-83DF-4A11-A5FD-86C5FDD88107}"/>
    <cellStyle name="Anteckning 9 4 2 2" xfId="22978" xr:uid="{E8B00509-055F-4E55-9C52-E9AC68FCB817}"/>
    <cellStyle name="Anteckning 9 4 2 2 2" xfId="22979" xr:uid="{8EF39C65-F99C-48A9-B563-E869BA52F61E}"/>
    <cellStyle name="Anteckning 9 4 2 2 2 2" xfId="22980" xr:uid="{A9CBF99A-B8E3-4BDF-AAD0-22E020C6D56F}"/>
    <cellStyle name="Anteckning 9 4 2 2 2_121231-130331" xfId="22981" xr:uid="{5536CE07-9E30-4922-AD30-304E18EA98D2}"/>
    <cellStyle name="Anteckning 9 4 2 2 3" xfId="22982" xr:uid="{93B26903-B8FB-46EC-99F8-C386EBBC58A1}"/>
    <cellStyle name="Anteckning 9 4 2 2 4" xfId="33642" xr:uid="{A97E6CEE-6265-4E66-8C10-025313969772}"/>
    <cellStyle name="Anteckning 9 4 2 2_121231-130331" xfId="22983" xr:uid="{2E07A7B0-BDF2-4CCC-9223-C0E3BC38CDDC}"/>
    <cellStyle name="Anteckning 9 4 2 3" xfId="22984" xr:uid="{889297BB-2B21-47C3-B7C3-C24FC93F437D}"/>
    <cellStyle name="Anteckning 9 4 2 3 2" xfId="22985" xr:uid="{44DD108D-CD23-4F1E-A46D-B154677530D3}"/>
    <cellStyle name="Anteckning 9 4 2 3_121231-130331" xfId="22986" xr:uid="{80485A25-3E8E-4CE8-AF62-AE63AB6328E8}"/>
    <cellStyle name="Anteckning 9 4 2 4" xfId="22987" xr:uid="{36EB0988-2426-44AA-B45C-9C9CA8BAAD5A}"/>
    <cellStyle name="Anteckning 9 4 2 5" xfId="22988" xr:uid="{85913AA9-FEA1-4764-B1B0-8EE6389A6760}"/>
    <cellStyle name="Anteckning 9 4 2 6" xfId="33643" xr:uid="{0661194F-191D-45BF-85EA-20BD86B3C12D}"/>
    <cellStyle name="Anteckning 9 4 2 7" xfId="35922" xr:uid="{56D91FE0-7795-4CED-9B93-985588BC9602}"/>
    <cellStyle name="Anteckning 9 4 2 8" xfId="38832" xr:uid="{4AD99A7E-0CD2-48C0-9830-DEA9A7084B23}"/>
    <cellStyle name="Anteckning 9 4 2_121231-130331" xfId="22989" xr:uid="{50126EF5-EEFE-4E24-944A-6A965FA50B76}"/>
    <cellStyle name="Anteckning 9 4 3" xfId="22990" xr:uid="{D19DC94E-9899-4018-99B5-4906B80DFE6E}"/>
    <cellStyle name="Anteckning 9 4 3 2" xfId="22991" xr:uid="{3BB9B00E-94FD-4E9C-A121-AD12235D56B5}"/>
    <cellStyle name="Anteckning 9 4 3 2 2" xfId="22992" xr:uid="{D9F3A2BB-B0BC-4EB5-8ED1-E9D75AB59FE2}"/>
    <cellStyle name="Anteckning 9 4 3 2 2 2" xfId="22993" xr:uid="{44A14E9A-4F3F-4003-B835-B993E3896B3D}"/>
    <cellStyle name="Anteckning 9 4 3 2 2_121231-130331" xfId="22994" xr:uid="{6B78DD61-FA08-4C7D-96BF-16E2645AD1AA}"/>
    <cellStyle name="Anteckning 9 4 3 2 3" xfId="22995" xr:uid="{31A1F554-3435-4B82-AF89-7AA3428BC37F}"/>
    <cellStyle name="Anteckning 9 4 3 2 4" xfId="33644" xr:uid="{A9FBBCD8-0439-4146-A08D-B5DFE72A92CA}"/>
    <cellStyle name="Anteckning 9 4 3 2_121231-130331" xfId="22996" xr:uid="{A9059D1E-3DF8-4A2B-998F-24FD446C4041}"/>
    <cellStyle name="Anteckning 9 4 3 3" xfId="22997" xr:uid="{282BB3F7-BBAA-458C-874D-539701B58FA3}"/>
    <cellStyle name="Anteckning 9 4 3 3 2" xfId="22998" xr:uid="{4DB33B7C-A474-4DD7-86D6-0E3A7F246F5F}"/>
    <cellStyle name="Anteckning 9 4 3 3_121231-130331" xfId="22999" xr:uid="{279E72F7-EA04-4DBC-8A0B-EDF8B838FABB}"/>
    <cellStyle name="Anteckning 9 4 3 4" xfId="23000" xr:uid="{27248552-A2D0-4D19-8873-8A1DFF80520E}"/>
    <cellStyle name="Anteckning 9 4 3 5" xfId="23001" xr:uid="{0B11BBDC-F503-4093-BFF4-B280D69312D1}"/>
    <cellStyle name="Anteckning 9 4 3 6" xfId="33645" xr:uid="{9B45C2AA-E978-4F37-AE7C-87ECBBB12252}"/>
    <cellStyle name="Anteckning 9 4 3 7" xfId="35923" xr:uid="{57B410F9-8459-4F9A-AD2A-E26A6D6C2D0D}"/>
    <cellStyle name="Anteckning 9 4 3 8" xfId="38831" xr:uid="{868BF986-88F9-44C4-B58E-CD94998C7C52}"/>
    <cellStyle name="Anteckning 9 4 3_121231-130331" xfId="23002" xr:uid="{131F88DC-38BB-4E88-8469-505682C34E00}"/>
    <cellStyle name="Anteckning 9 4 4" xfId="23003" xr:uid="{D226500D-3F7B-49BC-B5BE-F00C6295D55B}"/>
    <cellStyle name="Anteckning 9 4 4 2" xfId="23004" xr:uid="{6A0B7451-7FAD-46F2-AE8A-A9A48AA128D2}"/>
    <cellStyle name="Anteckning 9 4 4 2 2" xfId="23005" xr:uid="{FA59FE6E-F289-4251-9028-E8D09F88C6AF}"/>
    <cellStyle name="Anteckning 9 4 4 2 2 2" xfId="23006" xr:uid="{732CCDB6-C8E7-47EF-9CDB-763EEE560D68}"/>
    <cellStyle name="Anteckning 9 4 4 2 2_121231-130331" xfId="23007" xr:uid="{38B70064-656E-406A-A581-B3B6FB963A8F}"/>
    <cellStyle name="Anteckning 9 4 4 2 3" xfId="23008" xr:uid="{8DE3F655-1EFF-4FBD-854F-CB4B7EE17FFD}"/>
    <cellStyle name="Anteckning 9 4 4 2 4" xfId="33646" xr:uid="{1880F216-4EF6-47D1-A714-6CC0ED15719A}"/>
    <cellStyle name="Anteckning 9 4 4 2_121231-130331" xfId="23009" xr:uid="{2D75202E-FF11-4579-86F7-9CE43D0ECA67}"/>
    <cellStyle name="Anteckning 9 4 4 3" xfId="23010" xr:uid="{3737BBCA-FCC1-4E53-A828-C681005DB551}"/>
    <cellStyle name="Anteckning 9 4 4 3 2" xfId="23011" xr:uid="{244B40B9-F305-40D1-B21C-F781B4B8D192}"/>
    <cellStyle name="Anteckning 9 4 4 3_121231-130331" xfId="23012" xr:uid="{7BF5CA68-3E31-48A9-94A9-BB6F68DFD974}"/>
    <cellStyle name="Anteckning 9 4 4 4" xfId="23013" xr:uid="{F9424B5E-49B4-4CC6-80E3-BC697E6B041F}"/>
    <cellStyle name="Anteckning 9 4 4 5" xfId="23014" xr:uid="{7AAD8DAF-5D0D-4E44-B954-E027C951E3FC}"/>
    <cellStyle name="Anteckning 9 4 4 6" xfId="33647" xr:uid="{90B41999-D392-400D-9FE0-06F4BF52F9FE}"/>
    <cellStyle name="Anteckning 9 4 4 7" xfId="35924" xr:uid="{F09D6E5D-B25D-45DF-BEDB-1DC121D1A69A}"/>
    <cellStyle name="Anteckning 9 4 4 8" xfId="38830" xr:uid="{319CB367-90F0-486C-91C5-C63B0C0B0E22}"/>
    <cellStyle name="Anteckning 9 4 4_121231-130331" xfId="23015" xr:uid="{155C841A-BB8D-44D3-9E6A-DE5E4E9BB010}"/>
    <cellStyle name="Anteckning 9 4 5" xfId="23016" xr:uid="{7A8F8881-F3A0-4520-A23C-9D476EC06706}"/>
    <cellStyle name="Anteckning 9 4 5 2" xfId="23017" xr:uid="{21B04CD3-A15C-49D4-A4AD-4E3DFDE0D437}"/>
    <cellStyle name="Anteckning 9 4 5 2 2" xfId="23018" xr:uid="{D2618DCF-84A3-4B36-A8C1-DAC177126BBC}"/>
    <cellStyle name="Anteckning 9 4 5 2 3" xfId="33648" xr:uid="{9E431F22-56B5-4484-9CA7-6E8CDA45E47A}"/>
    <cellStyle name="Anteckning 9 4 5 2_121231-130331" xfId="23019" xr:uid="{3FF432FF-454B-4CB9-8939-EC6592277372}"/>
    <cellStyle name="Anteckning 9 4 5 3" xfId="23020" xr:uid="{C63E882F-A300-4855-AC22-6EB7CBEF158E}"/>
    <cellStyle name="Anteckning 9 4 5 3 2" xfId="23021" xr:uid="{907475ED-0DE3-4561-9E05-47F229C4110A}"/>
    <cellStyle name="Anteckning 9 4 5 3_121231-130331" xfId="23022" xr:uid="{B885DA91-85A5-4C5B-BF87-37170120DEBB}"/>
    <cellStyle name="Anteckning 9 4 5 4" xfId="23023" xr:uid="{786A5A65-72C5-408B-BA82-9296BC70992A}"/>
    <cellStyle name="Anteckning 9 4 5 5" xfId="23024" xr:uid="{9B58A7F6-D9C2-4692-AFF2-7059BF92A66E}"/>
    <cellStyle name="Anteckning 9 4 5 6" xfId="33649" xr:uid="{F5950D13-475B-4F1A-90FF-FE19C77FCFE4}"/>
    <cellStyle name="Anteckning 9 4 5 7" xfId="35925" xr:uid="{A34AF3AC-4525-41C0-9973-F5C361A8A7BC}"/>
    <cellStyle name="Anteckning 9 4 5 8" xfId="38829" xr:uid="{3526E9EA-8043-4F41-A702-11AEC6A556D1}"/>
    <cellStyle name="Anteckning 9 4 5_121231-130331" xfId="23025" xr:uid="{7EC42AC3-B827-4D4C-B2AC-72E861B771D5}"/>
    <cellStyle name="Anteckning 9 4 6" xfId="23026" xr:uid="{3ACC0487-AE5B-4793-A174-C5EF21F0F324}"/>
    <cellStyle name="Anteckning 9 4 6 2" xfId="23027" xr:uid="{0F818ED1-5F2F-4A8E-9A57-E133B4202DFF}"/>
    <cellStyle name="Anteckning 9 4 6 2 2" xfId="23028" xr:uid="{8D64F90C-CF73-4E48-83E7-601AF40651ED}"/>
    <cellStyle name="Anteckning 9 4 6 2_121231-130331" xfId="23029" xr:uid="{FE9158D7-77FC-4D94-B237-30EF1827F6B2}"/>
    <cellStyle name="Anteckning 9 4 6 3" xfId="23030" xr:uid="{7E81E6FD-79E7-4E46-B945-38A95127AA49}"/>
    <cellStyle name="Anteckning 9 4 6 4" xfId="33650" xr:uid="{A93EE2E8-38B4-49DF-B1D0-E77774D5E7BA}"/>
    <cellStyle name="Anteckning 9 4 6_121231-130331" xfId="23031" xr:uid="{A851E154-1DAC-45B7-A8BA-22FA516EAB60}"/>
    <cellStyle name="Anteckning 9 4 7" xfId="23032" xr:uid="{4C9AD906-F5BA-4900-AB34-B24AF9EB3880}"/>
    <cellStyle name="Anteckning 9 4 7 2" xfId="23033" xr:uid="{946DF8FE-0E27-4CBB-B86C-E9E5880D9095}"/>
    <cellStyle name="Anteckning 9 4 7_121231-130331" xfId="23034" xr:uid="{E9CEC9CD-8DD0-43A1-8DE4-1FE87EA327A3}"/>
    <cellStyle name="Anteckning 9 4 8" xfId="23035" xr:uid="{F68B8E3F-1990-4222-BFC2-90C42F116D44}"/>
    <cellStyle name="Anteckning 9 4 9" xfId="23036" xr:uid="{9E1E0FC5-BB6D-404F-AC3C-AA86A6CC0811}"/>
    <cellStyle name="Anteckning 9 4_121231-130331" xfId="23037" xr:uid="{425CBAA7-F965-4DE0-996C-B3AB7E571E64}"/>
    <cellStyle name="Anteckning 9 5" xfId="23038" xr:uid="{A761D8FE-3D60-4F79-BF04-42AF57CFDD68}"/>
    <cellStyle name="Anteckning 9 5 2" xfId="23039" xr:uid="{02C7EC2C-6864-4A8B-BE63-FA7F9E1DCB45}"/>
    <cellStyle name="Anteckning 9 5 2 2" xfId="23040" xr:uid="{8EB32C98-E3A6-4673-9070-FF075BD99555}"/>
    <cellStyle name="Anteckning 9 5 2 2 2" xfId="23041" xr:uid="{F95D178B-C21D-4602-9F33-2745997A5512}"/>
    <cellStyle name="Anteckning 9 5 2 2 3" xfId="33651" xr:uid="{71B4EF50-39FB-448D-AC2D-7400B1164981}"/>
    <cellStyle name="Anteckning 9 5 2 2_121231-130331" xfId="23042" xr:uid="{FC03F602-03D2-47E2-A46D-E129A0BFCC2D}"/>
    <cellStyle name="Anteckning 9 5 2 3" xfId="23043" xr:uid="{4CE0EFF2-8989-47A9-8639-CD86DC22BFF3}"/>
    <cellStyle name="Anteckning 9 5 2 3 2" xfId="23044" xr:uid="{CF5F8C0B-5136-4355-969A-F5D74E09AB14}"/>
    <cellStyle name="Anteckning 9 5 2 3_121231-130331" xfId="23045" xr:uid="{AFCE6E16-047E-4F26-A6C1-598112C1B34E}"/>
    <cellStyle name="Anteckning 9 5 2 4" xfId="23046" xr:uid="{1A8D713F-FECD-42D5-83A4-B3667FAE9CE0}"/>
    <cellStyle name="Anteckning 9 5 2 5" xfId="23047" xr:uid="{77D85858-D734-4819-B246-2A85120F9B75}"/>
    <cellStyle name="Anteckning 9 5 2 6" xfId="33652" xr:uid="{15BD73F3-3F94-458E-8FE3-621947F3B1B8}"/>
    <cellStyle name="Anteckning 9 5 2 7" xfId="35927" xr:uid="{BB53C80D-57AE-46F1-A875-82B7CF9CD113}"/>
    <cellStyle name="Anteckning 9 5 2 8" xfId="38827" xr:uid="{9BDFC7E0-7E44-42D0-B81A-B05796CE8AE7}"/>
    <cellStyle name="Anteckning 9 5 2_121231-130331" xfId="23048" xr:uid="{CBB72785-4726-44D0-BDA4-140CBDE48AD6}"/>
    <cellStyle name="Anteckning 9 5 3" xfId="23049" xr:uid="{E6124F2C-52FA-46C4-90D9-EE012DA8A4D3}"/>
    <cellStyle name="Anteckning 9 5 3 2" xfId="23050" xr:uid="{317F56DE-91B1-424D-83F1-A1BEA0044772}"/>
    <cellStyle name="Anteckning 9 5 3 2 2" xfId="23051" xr:uid="{9DD0A148-0F8A-44C0-AE11-E6F252887300}"/>
    <cellStyle name="Anteckning 9 5 3 2_121231-130331" xfId="23052" xr:uid="{22DC887A-8A49-4A8C-B5B6-E001D61044CB}"/>
    <cellStyle name="Anteckning 9 5 3 3" xfId="23053" xr:uid="{F0772EC7-48DA-441A-9787-B6FE66FF6A6A}"/>
    <cellStyle name="Anteckning 9 5 3 4" xfId="33653" xr:uid="{8A51FFC8-B993-485B-81C3-92AC830613DC}"/>
    <cellStyle name="Anteckning 9 5 3_121231-130331" xfId="23054" xr:uid="{16C05344-0D43-4EE7-B640-634EE5B227C9}"/>
    <cellStyle name="Anteckning 9 5 4" xfId="23055" xr:uid="{36D58264-73BD-4D38-B076-1642010B84BD}"/>
    <cellStyle name="Anteckning 9 5 4 2" xfId="23056" xr:uid="{C06B2E4F-79AC-4B28-A6F4-DD1F4AD07705}"/>
    <cellStyle name="Anteckning 9 5 4_121231-130331" xfId="23057" xr:uid="{C70784AF-E0EE-4F04-A8A1-68BB4AD2A658}"/>
    <cellStyle name="Anteckning 9 5 5" xfId="23058" xr:uid="{EAC36BCC-92EB-4934-9347-5A123176F2A7}"/>
    <cellStyle name="Anteckning 9 5 6" xfId="23059" xr:uid="{9B17D6C9-85E8-4F0C-9199-520CA4F0E712}"/>
    <cellStyle name="Anteckning 9 5 7" xfId="33654" xr:uid="{D025D651-FDE1-4250-868F-C6158BE32625}"/>
    <cellStyle name="Anteckning 9 5 8" xfId="35926" xr:uid="{7662A8FB-2E3E-4357-8803-82F05A02CADB}"/>
    <cellStyle name="Anteckning 9 5 9" xfId="38828" xr:uid="{A4D77DAB-D204-4428-B91B-06A88DD212D8}"/>
    <cellStyle name="Anteckning 9 5_121231-130331" xfId="23060" xr:uid="{9C9D5124-85F1-4AF8-829F-921B6E4BF8CB}"/>
    <cellStyle name="Anteckning 9 6" xfId="23061" xr:uid="{AC3F2471-7040-4B0C-AE53-941002AD6B47}"/>
    <cellStyle name="Anteckning 9 6 2" xfId="23062" xr:uid="{AEADF9B6-F833-47A4-BF88-801E7CEF1A84}"/>
    <cellStyle name="Anteckning 9 6 2 2" xfId="23063" xr:uid="{20605E5B-4413-41FD-96E5-CD10680726F0}"/>
    <cellStyle name="Anteckning 9 6 2 2 2" xfId="23064" xr:uid="{ACC9DBD3-CD4E-41D0-A3C4-1458B5AEC502}"/>
    <cellStyle name="Anteckning 9 6 2 2_121231-130331" xfId="23065" xr:uid="{44CE4262-9462-4161-9EF0-523C42BD6366}"/>
    <cellStyle name="Anteckning 9 6 2 3" xfId="23066" xr:uid="{7A8AE064-547C-4460-895F-0A16BF551DA6}"/>
    <cellStyle name="Anteckning 9 6 2 4" xfId="33655" xr:uid="{930A9D2E-D4BA-48DA-B46D-4ED50679F92D}"/>
    <cellStyle name="Anteckning 9 6 2_121231-130331" xfId="23067" xr:uid="{8950B689-4359-45E7-BBC9-FFBB4D28ACC4}"/>
    <cellStyle name="Anteckning 9 6 3" xfId="23068" xr:uid="{677FCC07-F61C-4A6F-B711-AED522D6F2F3}"/>
    <cellStyle name="Anteckning 9 6 3 2" xfId="23069" xr:uid="{E6511E4E-20C7-4DEB-98D5-A7A425A82AAF}"/>
    <cellStyle name="Anteckning 9 6 3_121231-130331" xfId="23070" xr:uid="{D022F782-286D-4796-92F7-3275910CD3A5}"/>
    <cellStyle name="Anteckning 9 6 4" xfId="23071" xr:uid="{1CD7A558-8C5D-4A48-9587-CDE7295189F4}"/>
    <cellStyle name="Anteckning 9 6 5" xfId="23072" xr:uid="{976EA3EE-DB93-485A-B91E-2A2A8B055F92}"/>
    <cellStyle name="Anteckning 9 6 6" xfId="33656" xr:uid="{0B833722-657A-4B8F-8CEF-B10993EFAE80}"/>
    <cellStyle name="Anteckning 9 6 7" xfId="35928" xr:uid="{0C3479EE-6914-4FA4-BDBA-935D7B8F3CE9}"/>
    <cellStyle name="Anteckning 9 6 8" xfId="38826" xr:uid="{45DFF423-4FD2-4FB5-9163-E3399B4E7CDC}"/>
    <cellStyle name="Anteckning 9 6_121231-130331" xfId="23073" xr:uid="{2B76514B-1C62-4F93-A7AB-DE2570DA2AEC}"/>
    <cellStyle name="Anteckning 9 7" xfId="23074" xr:uid="{8F24FCA3-FD15-4692-930D-FAF3BD7AA789}"/>
    <cellStyle name="Anteckning 9 7 2" xfId="23075" xr:uid="{05F9309A-1CDB-4948-AD90-FE083FEE30EB}"/>
    <cellStyle name="Anteckning 9 7 2 2" xfId="23076" xr:uid="{84412157-76EB-4718-9EE1-798F871BA7C2}"/>
    <cellStyle name="Anteckning 9 7 2 2 2" xfId="23077" xr:uid="{7E637141-546A-4324-B140-7FC5F25224B3}"/>
    <cellStyle name="Anteckning 9 7 2 2_121231-130331" xfId="23078" xr:uid="{F3B5413F-9E4F-476E-97FC-7887697B7093}"/>
    <cellStyle name="Anteckning 9 7 2 3" xfId="23079" xr:uid="{B5ACE1A1-BF34-4717-B0BA-57DE3B6C29DA}"/>
    <cellStyle name="Anteckning 9 7 2 4" xfId="33657" xr:uid="{E9E54BDA-A469-43C9-91E8-E5459ED9E9F0}"/>
    <cellStyle name="Anteckning 9 7 2_121231-130331" xfId="23080" xr:uid="{91E8F5D9-502C-4914-AED3-9A8D338372F6}"/>
    <cellStyle name="Anteckning 9 7 3" xfId="23081" xr:uid="{62E898B8-92DB-4122-A8FA-546180B345DD}"/>
    <cellStyle name="Anteckning 9 7 3 2" xfId="23082" xr:uid="{CE574F7C-0522-4509-8C22-85E983D24360}"/>
    <cellStyle name="Anteckning 9 7 3_121231-130331" xfId="23083" xr:uid="{DF4BBC04-84AF-450D-A4ED-72438AA14E57}"/>
    <cellStyle name="Anteckning 9 7 4" xfId="23084" xr:uid="{51B65BF2-433C-4958-9E63-A6AB660B5B54}"/>
    <cellStyle name="Anteckning 9 7 5" xfId="23085" xr:uid="{1EDB98CC-37E4-4A06-8E9F-14896B4824CD}"/>
    <cellStyle name="Anteckning 9 7 6" xfId="33658" xr:uid="{15DA5AE4-7AA4-44C1-A517-A853CC584CBF}"/>
    <cellStyle name="Anteckning 9 7 7" xfId="35929" xr:uid="{58F7A9EE-E70E-4A73-83C7-18E31CDF9BA3}"/>
    <cellStyle name="Anteckning 9 7 8" xfId="38825" xr:uid="{CDB1745D-50DF-4050-91F6-BD7F3DB86DE0}"/>
    <cellStyle name="Anteckning 9 7_121231-130331" xfId="23086" xr:uid="{BC27F859-19DC-4168-B46C-30252BB2ED53}"/>
    <cellStyle name="Anteckning 9 8" xfId="23087" xr:uid="{873A758C-FC0B-46CB-B19A-43F151E7E4D1}"/>
    <cellStyle name="Anteckning 9 8 2" xfId="23088" xr:uid="{A50D4D09-9637-4A5D-AEEC-765E8955B1EF}"/>
    <cellStyle name="Anteckning 9 8 2 2" xfId="23089" xr:uid="{D4ACC223-B489-4839-BAFF-83F953DD8415}"/>
    <cellStyle name="Anteckning 9 8 2 3" xfId="33659" xr:uid="{ACE3B492-B635-4824-AEDF-805543B370EB}"/>
    <cellStyle name="Anteckning 9 8 2_121231-130331" xfId="23090" xr:uid="{C199DB8C-07C9-4B01-815D-CB7FCCF7A279}"/>
    <cellStyle name="Anteckning 9 8 3" xfId="23091" xr:uid="{62D6F3A9-2A3A-48FB-B2F5-F3DF5FD14691}"/>
    <cellStyle name="Anteckning 9 8 3 2" xfId="23092" xr:uid="{C7AB2111-0159-427A-9E43-6EC0FA19A5C1}"/>
    <cellStyle name="Anteckning 9 8 3_121231-130331" xfId="23093" xr:uid="{B70A1668-D883-4913-A8BD-14965CAB03E5}"/>
    <cellStyle name="Anteckning 9 8 4" xfId="23094" xr:uid="{95914A84-D890-4E77-9E36-E02E44E0EF38}"/>
    <cellStyle name="Anteckning 9 8 5" xfId="23095" xr:uid="{949DD6AE-4B1A-491F-85D2-0C10774A236B}"/>
    <cellStyle name="Anteckning 9 8 6" xfId="33660" xr:uid="{F76B1951-8338-40B9-9021-85C740D1B742}"/>
    <cellStyle name="Anteckning 9 8 7" xfId="35930" xr:uid="{0F0D30F1-7D06-4DA3-81AE-D2DE58787870}"/>
    <cellStyle name="Anteckning 9 8 8" xfId="38824" xr:uid="{9804B515-45BF-4B37-8AFA-C576E8D19A88}"/>
    <cellStyle name="Anteckning 9 8_121231-130331" xfId="23096" xr:uid="{B7477A76-3BE3-426A-B2E9-033D2D533C3C}"/>
    <cellStyle name="Anteckning 9 9" xfId="23097" xr:uid="{937588E7-6E81-4D12-BDFA-51DDF52DC6A4}"/>
    <cellStyle name="Anteckning 9 9 2" xfId="23098" xr:uid="{585966CF-3A1D-4628-9FC1-C19F4FBCA10B}"/>
    <cellStyle name="Anteckning 9 9 2 2" xfId="23099" xr:uid="{5C4C88C8-1CAF-4D91-8052-8D530C78B2F1}"/>
    <cellStyle name="Anteckning 9 9 2_121231-130331" xfId="23100" xr:uid="{A143BEA0-5624-4260-BAA0-CD6B52088CCB}"/>
    <cellStyle name="Anteckning 9 9 3" xfId="23101" xr:uid="{B42E764C-6C86-4941-A0E7-DD7FF015E027}"/>
    <cellStyle name="Anteckning 9 9 4" xfId="33661" xr:uid="{80CC7E32-0F2C-4D50-8A65-1421174B93FD}"/>
    <cellStyle name="Anteckning 9 9_121231-130331" xfId="23102" xr:uid="{8D28AFC4-C504-475A-8A58-46E4098D9DF1}"/>
    <cellStyle name="Anteckning 9_121231-130331" xfId="23103" xr:uid="{941B3C33-9EEC-4FB3-A633-AB384616A696}"/>
    <cellStyle name="Anteckning 90" xfId="23104" xr:uid="{B321A96E-0516-4771-BA92-EA088E8CB364}"/>
    <cellStyle name="Anteckning 90 2" xfId="23105" xr:uid="{0C045277-78BB-42F3-AB10-90029D1F3D82}"/>
    <cellStyle name="Anteckning 90 2 2" xfId="23106" xr:uid="{7D7A1A33-8B45-418D-959C-F45C52B1DE9C}"/>
    <cellStyle name="Anteckning 90 2 2 2" xfId="23107" xr:uid="{0C4B9D0A-3E7D-485E-BFCC-2C3E1CA1B193}"/>
    <cellStyle name="Anteckning 90 2 2_AAL 2014-06" xfId="45448" xr:uid="{27762566-0232-488D-B2EC-AF26AD320255}"/>
    <cellStyle name="Anteckning 90 2 3" xfId="23108" xr:uid="{29B44BD8-998F-49D1-95E1-4B4775CAB9EF}"/>
    <cellStyle name="Anteckning 90 2 4" xfId="33662" xr:uid="{9B428232-3878-4886-8E2E-0D59FEEC4AA0}"/>
    <cellStyle name="Anteckning 90 2_121231-130331" xfId="23109" xr:uid="{5F64FF3B-00A5-448E-B1B9-E99ED20B8F0B}"/>
    <cellStyle name="Anteckning 90 3" xfId="23110" xr:uid="{991995E5-541C-45E1-B585-803FA74BBBB3}"/>
    <cellStyle name="Anteckning 90 3 2" xfId="23111" xr:uid="{EBE7230B-8AD8-4234-BC61-D134B7AFFE22}"/>
    <cellStyle name="Anteckning 90 3_AAL 2014-06" xfId="45449" xr:uid="{F64A2F05-88E9-470E-83AC-E278C35F9A05}"/>
    <cellStyle name="Anteckning 90 4" xfId="23112" xr:uid="{F4B0B65E-4142-4141-909D-252FFFB04EC8}"/>
    <cellStyle name="Anteckning 90 5" xfId="33663" xr:uid="{93E03757-966D-40A3-833A-03F6858F6BED}"/>
    <cellStyle name="Anteckning 90 6" xfId="35931" xr:uid="{09CB2843-23D2-4728-BB51-A92804680481}"/>
    <cellStyle name="Anteckning 90 7" xfId="38823" xr:uid="{1A460EFF-7967-45B2-9D97-35059B63E0C4}"/>
    <cellStyle name="Anteckning 90_121231-130331" xfId="23113" xr:uid="{C4EB06C9-8746-4C23-AC64-DC052500CEE3}"/>
    <cellStyle name="Anteckning 91" xfId="23114" xr:uid="{5EB392B3-4E24-4EF6-B6B8-78C22B44D578}"/>
    <cellStyle name="Anteckning 91 2" xfId="23115" xr:uid="{6580EE2B-FA17-45F6-8F26-ED006BEF650D}"/>
    <cellStyle name="Anteckning 91 2 2" xfId="23116" xr:uid="{9E25186C-C62E-4B23-BB47-26A3F9223FC2}"/>
    <cellStyle name="Anteckning 91 2 2 2" xfId="23117" xr:uid="{7C33578D-A503-4BCC-B14C-E7B7863EAAEC}"/>
    <cellStyle name="Anteckning 91 2 2_AAL 2014-06" xfId="45450" xr:uid="{37E40B9A-D207-4844-815D-215576DB71B4}"/>
    <cellStyle name="Anteckning 91 2 3" xfId="23118" xr:uid="{1239C0E5-ADF9-4B5C-AA9E-15359A470CEA}"/>
    <cellStyle name="Anteckning 91 2 4" xfId="33664" xr:uid="{EE83EDC0-50B9-481C-80A8-B0AE827B1254}"/>
    <cellStyle name="Anteckning 91 2_121231-130331" xfId="23119" xr:uid="{694CCD9F-844C-4C8C-B5A4-BFECE505583F}"/>
    <cellStyle name="Anteckning 91 3" xfId="23120" xr:uid="{CB26A409-64D2-4D50-9F35-9D51550FF7EE}"/>
    <cellStyle name="Anteckning 91 3 2" xfId="23121" xr:uid="{716051FB-8A08-4D19-A507-63E167762469}"/>
    <cellStyle name="Anteckning 91 3_AAL 2014-06" xfId="45451" xr:uid="{D28C7D80-3D09-4CC0-AA6D-183B5252F57E}"/>
    <cellStyle name="Anteckning 91 4" xfId="23122" xr:uid="{171EB5F1-53A2-4FFF-9A41-451E0EEAE4C3}"/>
    <cellStyle name="Anteckning 91 5" xfId="33665" xr:uid="{FCEAFBA5-FE2D-40BD-A5BF-3A2E9AA1D604}"/>
    <cellStyle name="Anteckning 91 6" xfId="35932" xr:uid="{7922AA46-466B-452B-9CC7-0C5203602409}"/>
    <cellStyle name="Anteckning 91 7" xfId="38822" xr:uid="{1594827E-E45F-42A4-A4A0-19B7DCD35EA8}"/>
    <cellStyle name="Anteckning 91_121231-130331" xfId="23123" xr:uid="{D99EFDB1-19F4-4E8E-A0BB-9282FC8CBF5F}"/>
    <cellStyle name="Anteckning 92" xfId="23124" xr:uid="{5B0699CB-12EB-44CB-A2A6-382D863F05AE}"/>
    <cellStyle name="Anteckning 92 2" xfId="23125" xr:uid="{C8EF3079-E65D-4D9D-99E3-B1BBC8B7F12E}"/>
    <cellStyle name="Anteckning 92 2 2" xfId="23126" xr:uid="{8D8ED113-066F-428D-8A50-59CF4E8E19D1}"/>
    <cellStyle name="Anteckning 92 2 2 2" xfId="23127" xr:uid="{ED2782CA-FCF1-493C-8A77-9B87C55F34E3}"/>
    <cellStyle name="Anteckning 92 2 2_AAL 2014-06" xfId="45452" xr:uid="{974B6073-95C5-48A7-A3EA-8A0CDBFAECCB}"/>
    <cellStyle name="Anteckning 92 2 3" xfId="23128" xr:uid="{9C716398-ADD4-4838-A7CF-F1ADB63A61F0}"/>
    <cellStyle name="Anteckning 92 2 4" xfId="33666" xr:uid="{23F16CD1-EFDC-4505-9999-83D1AE7F33EA}"/>
    <cellStyle name="Anteckning 92 2_121231-130331" xfId="23129" xr:uid="{E796068F-8383-442A-8AC2-74EEA3F4B3F1}"/>
    <cellStyle name="Anteckning 92 3" xfId="23130" xr:uid="{FBB7424E-76DC-496C-A804-9117D918ECF5}"/>
    <cellStyle name="Anteckning 92 3 2" xfId="23131" xr:uid="{978FE4B5-06E6-4B52-98BD-E76FE48DEF94}"/>
    <cellStyle name="Anteckning 92 3_AAL 2014-06" xfId="45453" xr:uid="{2C6D2B9F-2786-4954-AE15-35D5D0F268A8}"/>
    <cellStyle name="Anteckning 92 4" xfId="23132" xr:uid="{C91B9F22-FC8A-43CB-8F27-5D9CF3091721}"/>
    <cellStyle name="Anteckning 92 5" xfId="33667" xr:uid="{B80EF4D2-ACE0-47A7-88C3-4830ECA86A6F}"/>
    <cellStyle name="Anteckning 92 6" xfId="35933" xr:uid="{12B4D7EC-7405-450E-8E6B-B7B98D54830F}"/>
    <cellStyle name="Anteckning 92 7" xfId="38821" xr:uid="{B9F56E04-A209-4631-B0C7-8B66F091F0EC}"/>
    <cellStyle name="Anteckning 92_121231-130331" xfId="23133" xr:uid="{A96D03C4-0538-4B2B-AE0F-22FF96B33DA5}"/>
    <cellStyle name="Anteckning 93" xfId="23134" xr:uid="{8AA4BB2B-CFA0-4BE7-9DCB-86A35764A054}"/>
    <cellStyle name="Anteckning 93 2" xfId="23135" xr:uid="{DF07D152-D9B6-4689-AE63-E02A8C837185}"/>
    <cellStyle name="Anteckning 93 2 2" xfId="23136" xr:uid="{57711749-A2E1-4E72-8BF2-3D13B70EC0FE}"/>
    <cellStyle name="Anteckning 93 2 2 2" xfId="23137" xr:uid="{A01A78C8-1768-4DE2-A1B1-D7FD9AF8E718}"/>
    <cellStyle name="Anteckning 93 2 2_AAL 2014-06" xfId="45454" xr:uid="{7EE9D80D-7C58-4FAC-9722-698462BFFDA6}"/>
    <cellStyle name="Anteckning 93 2 3" xfId="23138" xr:uid="{C642DF1D-546B-47EB-BE67-5D6026373517}"/>
    <cellStyle name="Anteckning 93 2_121231-130331" xfId="23139" xr:uid="{BB0CDD9B-1261-4748-B25F-25885838BAE5}"/>
    <cellStyle name="Anteckning 93 3" xfId="23140" xr:uid="{30861327-A606-4B4A-9704-1A2CF15ED8F2}"/>
    <cellStyle name="Anteckning 93 3 2" xfId="23141" xr:uid="{E6F7054E-E9DD-40C4-86C2-A26968CA7F2D}"/>
    <cellStyle name="Anteckning 93 3_AAL 2014-06" xfId="45455" xr:uid="{F54627E5-4253-4D69-9908-8E05CA7547F8}"/>
    <cellStyle name="Anteckning 93 4" xfId="23142" xr:uid="{CC8D70D0-3DA5-4052-B2E6-FB78D0D61FD3}"/>
    <cellStyle name="Anteckning 93 5" xfId="23143" xr:uid="{B53D5BA6-B046-45BB-9D65-DE02A357D166}"/>
    <cellStyle name="Anteckning 93_121231-130331" xfId="23144" xr:uid="{4D13575C-D221-41DC-A68A-C26E2F418942}"/>
    <cellStyle name="Anteckning 94" xfId="23145" xr:uid="{0CF604E2-B820-44AE-A462-76F0963AE7A6}"/>
    <cellStyle name="Anteckning 94 2" xfId="23146" xr:uid="{FAAA6C68-70F1-40E4-A89E-629AADC8EA8D}"/>
    <cellStyle name="Anteckning 94 3" xfId="23147" xr:uid="{0A4E90A6-6F9D-42D9-9841-396751572290}"/>
    <cellStyle name="Anteckning 94 4" xfId="33668" xr:uid="{C662D52B-B5AB-44AA-A526-5FC79386FAEA}"/>
    <cellStyle name="Anteckning 94_121231-130331" xfId="23148" xr:uid="{A6F4C372-F8FB-4CA5-81D9-DB18FE985F45}"/>
    <cellStyle name="Anteckning 95" xfId="23149" xr:uid="{E7E04B55-9E1E-4343-9B21-EC23A4F5CBA5}"/>
    <cellStyle name="Anteckning 95 2" xfId="23150" xr:uid="{64791B58-F130-4A62-92C4-EB6F5D673CCB}"/>
    <cellStyle name="Anteckning 95 2 2" xfId="23151" xr:uid="{411D492A-8DA7-4804-8001-93AE28F70E52}"/>
    <cellStyle name="Anteckning 95 2_121231-130331" xfId="23152" xr:uid="{2734EF18-262E-4AA9-BF1B-D6A868DDA24D}"/>
    <cellStyle name="Anteckning 95 3" xfId="23153" xr:uid="{65E00415-EE6D-4C40-8659-BE4265EF6621}"/>
    <cellStyle name="Anteckning 95_121231-130331" xfId="23154" xr:uid="{8B3DADAB-0FDC-45C9-8FDE-05F3EB8D7A0F}"/>
    <cellStyle name="Anteckning 96" xfId="23155" xr:uid="{093531B6-8CFF-4670-963D-E2DE41690ECF}"/>
    <cellStyle name="Anteckning 96 2" xfId="23156" xr:uid="{FBB37F2D-8A43-4881-B752-2163271C9D72}"/>
    <cellStyle name="Anteckning 96 2 2" xfId="23157" xr:uid="{783B054D-EC46-4431-8D97-9AC7A1B1A654}"/>
    <cellStyle name="Anteckning 96 2_121231-130331" xfId="23158" xr:uid="{24ACA3F1-296D-46CC-A585-7E6AE1EE2768}"/>
    <cellStyle name="Anteckning 96 3" xfId="23159" xr:uid="{285AF643-DCE7-4669-A30B-D38185BF990E}"/>
    <cellStyle name="Anteckning 96_121231-130331" xfId="23160" xr:uid="{E37328D9-E82C-4E87-8AD3-B5FEDFD435E6}"/>
    <cellStyle name="Anteckning 97" xfId="23161" xr:uid="{89C0E50F-4232-4A29-A681-4BE4749A4B94}"/>
    <cellStyle name="Anteckning 97 2" xfId="23162" xr:uid="{53B95673-CD4E-4492-BC55-4AB4D993283C}"/>
    <cellStyle name="Anteckning 97 2 2" xfId="23163" xr:uid="{1265A6A6-6541-4650-946B-76A4051AC0D0}"/>
    <cellStyle name="Anteckning 97 2_121231-130331" xfId="23164" xr:uid="{B4C1135F-5611-43B2-B44C-C7557D59817E}"/>
    <cellStyle name="Anteckning 97 3" xfId="23165" xr:uid="{97C80D42-2FBE-4DBA-9355-4E8E4A67D49B}"/>
    <cellStyle name="Anteckning 97_121231-130331" xfId="23166" xr:uid="{85785C7E-53BC-46C7-8940-4CBFAF04FDEE}"/>
    <cellStyle name="Anteckning 98" xfId="23167" xr:uid="{EEA7D2E0-593B-4423-A7B2-338F1A550D85}"/>
    <cellStyle name="Anteckning 98 2" xfId="23168" xr:uid="{84745023-9520-4884-8B06-56551AFEEC1E}"/>
    <cellStyle name="Anteckning 98 3" xfId="23169" xr:uid="{0C661549-8E7C-4CAE-AA4B-B815A0C927ED}"/>
    <cellStyle name="Anteckning 98_121231-130331" xfId="23170" xr:uid="{AC3C068C-F5F5-4A94-894D-5F86517E68FF}"/>
    <cellStyle name="Anteckning 99" xfId="23171" xr:uid="{DB7EED21-DEE8-4BC5-B287-D9A8D3043004}"/>
    <cellStyle name="Anteckning 99 2" xfId="23172" xr:uid="{EF225107-65A0-47D9-B455-05EEA26D9BAE}"/>
    <cellStyle name="Anteckning 99 3" xfId="23173" xr:uid="{5ED82FFA-723F-4117-9F7D-630F0C9EDA3D}"/>
    <cellStyle name="Anteckning 99_121231-130331" xfId="23174" xr:uid="{C31723E3-483A-4E59-A143-202001DA8797}"/>
    <cellStyle name="Anteckning_Apart tables" xfId="50280" xr:uid="{87A6A19C-B605-46DA-930E-77FFC9022AF6}"/>
    <cellStyle name="Anzahl" xfId="42339" xr:uid="{264D23CC-E321-4150-836C-5D150AFC7080}"/>
    <cellStyle name="Arbeitsgebiet" xfId="42340" xr:uid="{B06C9B72-39A1-444E-9A87-3CF5CD5E7A5D}"/>
    <cellStyle name="args.style" xfId="42341" xr:uid="{64955972-5D9D-44EA-88F5-8CB80252F02C}"/>
    <cellStyle name="args.style 2" xfId="42342" xr:uid="{7EF1FE9B-90AF-4203-86DB-C611A767A8B1}"/>
    <cellStyle name="arial" xfId="48031" xr:uid="{0AAB76E6-D395-44F8-8066-4ABA52050FC9}"/>
    <cellStyle name="Arial 10" xfId="42343" xr:uid="{75A2D81E-8252-4479-9A95-D018B740912E}"/>
    <cellStyle name="Arial 12" xfId="42344" xr:uid="{5C11BC6D-9C85-4D7A-A176-AD51AEB36A66}"/>
    <cellStyle name="at" xfId="42345" xr:uid="{95745871-A4E7-47C4-B4F7-491E37D45648}"/>
    <cellStyle name="at 2" xfId="42346" xr:uid="{0DA812AE-D489-4591-8B5B-869FE81D0218}"/>
    <cellStyle name="at 2 2" xfId="42347" xr:uid="{0A98DDFA-6681-4679-A16F-22B998AACEF0}"/>
    <cellStyle name="at 2 3" xfId="42348" xr:uid="{AF0BEFEE-CA04-4138-854D-BAC7FE364E8C}"/>
    <cellStyle name="at 2_Cognos" xfId="42349" xr:uid="{D225E843-F0AD-4070-A20E-DB6661A20A48}"/>
    <cellStyle name="at 3" xfId="42350" xr:uid="{8BFCBD39-0324-4C53-AFCD-E1B229D3816C}"/>
    <cellStyle name="at 4" xfId="42351" xr:uid="{DDAC9144-F031-4774-B915-F5191C886704}"/>
    <cellStyle name="at_Cognos" xfId="42352" xr:uid="{5DE1F3F0-E33D-4CF1-AB34-DF76A1EC5FA1}"/>
    <cellStyle name="Ausgabe" xfId="23175" xr:uid="{C2A3BBE7-D69F-4A43-BF50-285D6B1459DA}"/>
    <cellStyle name="Ausgabe 2" xfId="23176" xr:uid="{17517BF1-02EC-4117-B1AE-AFAFB455FA24}"/>
    <cellStyle name="Ausgabe 2 2" xfId="42353" xr:uid="{C3AE469D-D1B8-4596-949B-D4E03F3C8502}"/>
    <cellStyle name="Ausgabe 2 3" xfId="42354" xr:uid="{6A7A2F37-B1F6-482E-8365-81002AE947DE}"/>
    <cellStyle name="Ausgabe 2 4" xfId="42355" xr:uid="{95ADDE60-4EEE-4DF6-897C-2256DA66E6D1}"/>
    <cellStyle name="Ausgabe 2 5" xfId="46086" xr:uid="{2D5DB046-8F6F-42FC-9C12-676E0EE4F8FA}"/>
    <cellStyle name="Ausgabe 2_Bought properties" xfId="51325" xr:uid="{F1700AA8-65CC-4B7B-A28F-4B3EF214875E}"/>
    <cellStyle name="Ausgabe 3" xfId="38316" xr:uid="{0700AED8-B550-4332-8BBC-1E2E635F3A82}"/>
    <cellStyle name="Ausgabe 4" xfId="46085" xr:uid="{BFD235D4-A618-4C39-B660-80D69FE030B9}"/>
    <cellStyle name="Ausgabe_3. Loans" xfId="23177" xr:uid="{D737C0C5-42D1-4E3B-9C88-280E7ABC113C}"/>
    <cellStyle name="Availability" xfId="23178" xr:uid="{D768E65E-5104-4585-A97D-C05DA733BFB5}"/>
    <cellStyle name="Avertissement 2" xfId="48032" xr:uid="{1C7B9DA9-274D-4C7F-AC21-C61488154DAF}"/>
    <cellStyle name="Avertissement 2 2" xfId="48033" xr:uid="{695C1AD7-DAD5-42F2-A8D4-F8A1D497F4B6}"/>
    <cellStyle name="Avertissement 3" xfId="48034" xr:uid="{ECBC3583-2201-48A5-9256-B4D0B8F2C0F9}"/>
    <cellStyle name="Avertissement 4" xfId="48035" xr:uid="{BB9897C7-8D3F-4E90-876D-0453F94728B2}"/>
    <cellStyle name="b" xfId="42356" xr:uid="{F5351093-167D-493F-A230-DAC6C76D811C}"/>
    <cellStyle name="b 2" xfId="42357" xr:uid="{FDBCF708-B16E-4E96-A1F7-EAE067000620}"/>
    <cellStyle name="b%0" xfId="42358" xr:uid="{AEE34CCF-A879-4471-BA0D-F9F01FD99098}"/>
    <cellStyle name="b%1" xfId="42359" xr:uid="{C86D8294-5A82-4482-B740-397283EC96DB}"/>
    <cellStyle name="b%2" xfId="42360" xr:uid="{EA23073E-B823-4D0D-8666-51335B2C214E}"/>
    <cellStyle name="b0" xfId="42361" xr:uid="{F66B61D2-6016-4A1E-BA8D-C9E401D27BEB}"/>
    <cellStyle name="b09" xfId="42362" xr:uid="{693EE4B1-5E05-445A-A802-3F479664F2D3}"/>
    <cellStyle name="b1" xfId="42363" xr:uid="{F959793D-74AE-4E27-9FE1-04A74EF9D2B5}"/>
    <cellStyle name="b1 2" xfId="42364" xr:uid="{9F81EEC0-EEF2-4AA7-A831-D6782389D8DA}"/>
    <cellStyle name="b2" xfId="42365" xr:uid="{F07868C4-7471-4F26-943B-97C6CF1932EC}"/>
    <cellStyle name="b2 2" xfId="42366" xr:uid="{EE1F380C-61BF-45E1-BA62-C23D8EF0710E}"/>
    <cellStyle name="Bad" xfId="12" builtinId="27" customBuiltin="1"/>
    <cellStyle name="Bad 10" xfId="23179" xr:uid="{341C4CC6-C7C7-499F-8654-32AEC1B69F20}"/>
    <cellStyle name="Bad 10 2" xfId="47765" xr:uid="{579B04BE-4CFE-469C-81CF-AA0375EF3E3B}"/>
    <cellStyle name="Bad 10_ICR" xfId="49115" xr:uid="{EBB8115B-4406-4151-9018-646976EDA196}"/>
    <cellStyle name="Bad 11" xfId="23180" xr:uid="{FFA284DC-42E3-4F70-BE8F-520FFB59D8E7}"/>
    <cellStyle name="Bad 12" xfId="53217" xr:uid="{07C1B65B-4C87-4E76-80F3-943C84517359}"/>
    <cellStyle name="Bad 2" xfId="151" xr:uid="{50C96D47-B552-4BC0-A901-5E25BCC0D3C4}"/>
    <cellStyle name="Bad 2 10" xfId="51326" xr:uid="{7A5CD6DF-D492-4571-9041-14F8E1844842}"/>
    <cellStyle name="Bad 2 2" xfId="695" xr:uid="{AF9269F9-9A85-4FEE-879D-35475DD8656B}"/>
    <cellStyle name="Bad 2 3" xfId="696" xr:uid="{59F0C195-6A23-4A06-A7FD-0CACE28D5020}"/>
    <cellStyle name="Bad 2 3 2" xfId="33669" xr:uid="{55510626-1DBC-4159-B30A-7BBE920B28BB}"/>
    <cellStyle name="Bad 2 3_Apart tables" xfId="52562" xr:uid="{F2C454B5-0586-4800-BFA6-12AA45194F85}"/>
    <cellStyle name="Bad 2 4" xfId="697" xr:uid="{2A79BA06-DC59-4787-B59F-E3E18DC10732}"/>
    <cellStyle name="Bad 2 5" xfId="698" xr:uid="{FE1BDC4D-A8A8-42D0-84F3-85E58869C497}"/>
    <cellStyle name="Bad 2 6" xfId="699" xr:uid="{C64ABF4D-79FB-41F4-B95D-3AFAAE3855C2}"/>
    <cellStyle name="Bad 2 7" xfId="700" xr:uid="{1D8AE2D9-8ECA-4D14-8DA1-01A5FD85F10D}"/>
    <cellStyle name="Bad 2 8" xfId="701" xr:uid="{4E8C6DF1-69D5-47B9-A317-61544B858D02}"/>
    <cellStyle name="Bad 2 9" xfId="42367" xr:uid="{B050410B-0F18-4B6A-B8AA-45495147EF87}"/>
    <cellStyle name="Bad 2_2. Property deals" xfId="23181" xr:uid="{89015E4F-C2F7-4B1E-AE54-66A30F9C4A9E}"/>
    <cellStyle name="Bad 3" xfId="702" xr:uid="{34A848C7-EAAF-4339-BB9E-1BD7DDB3D0F6}"/>
    <cellStyle name="Bad 3 2" xfId="33670" xr:uid="{598BC842-FDC7-4E5C-9E96-8F4D33FF8FF4}"/>
    <cellStyle name="Bad 3 2 2" xfId="51327" xr:uid="{8A61662F-1313-42EB-9D90-D729614E705A}"/>
    <cellStyle name="Bad 3 3" xfId="46087" xr:uid="{F6115EFE-35BB-4065-A0FC-1CED62AE8623}"/>
    <cellStyle name="Bad 3_Apart tables" xfId="52563" xr:uid="{F1D99986-A6EB-49CC-B84C-833FFE099DD8}"/>
    <cellStyle name="Bad 4" xfId="703" xr:uid="{F0A12E41-8FB1-46DA-82C4-79F6AEDA9ADD}"/>
    <cellStyle name="Bad 4 2" xfId="46088" xr:uid="{624AED0D-9CAF-4FBA-BC05-D1631FC998B5}"/>
    <cellStyle name="Bad 4 3" xfId="51328" xr:uid="{C016548D-056B-4C5E-98C4-22E5254669E5}"/>
    <cellStyle name="Bad 4_Apart tables" xfId="52564" xr:uid="{D3ADE7C2-5595-4870-BF90-6E365FE5F0F0}"/>
    <cellStyle name="Bad 5" xfId="704" xr:uid="{8672BF21-9BCF-4E72-98D7-9492881BDD3C}"/>
    <cellStyle name="Bad 6" xfId="705" xr:uid="{91ECB577-5839-4BCC-B9DF-82E0896587EF}"/>
    <cellStyle name="Bad 7" xfId="706" xr:uid="{647D9F0F-0023-46F5-A838-10BF946EF1F5}"/>
    <cellStyle name="Bad 8" xfId="707" xr:uid="{6FE3B6F9-DEDA-43E4-A07B-90FE1DF2684D}"/>
    <cellStyle name="Bad 9" xfId="708" xr:uid="{438607DD-4681-4788-BD90-86F2C044C0F5}"/>
    <cellStyle name="Beräkning" xfId="2964" xr:uid="{5A48E549-31D3-49A4-85A6-867DA51D2BDB}"/>
    <cellStyle name="Beräkning 2" xfId="152" xr:uid="{AC3A205D-A611-4AB3-9DDF-B75405E73A4C}"/>
    <cellStyle name="Beräkning 2 2" xfId="23185" xr:uid="{11F8D35A-8C25-41BF-B7D1-FE362D99B22B}"/>
    <cellStyle name="Beräkning 2 2 2" xfId="33671" xr:uid="{DAC596D3-8511-4760-B636-51ADF10F51BC}"/>
    <cellStyle name="Beräkning 2 2_MGMT_REP" xfId="42377" xr:uid="{A8A372BF-211D-4627-86DE-7545525506D9}"/>
    <cellStyle name="Beräkning 2 3" xfId="35934" xr:uid="{3174E427-7687-495B-B910-C87DB6D8F2EB}"/>
    <cellStyle name="Beräkning 2_3. Loans" xfId="23186" xr:uid="{8317D139-78A6-45B9-89B0-5F33644C5838}"/>
    <cellStyle name="Beräkning 3" xfId="153" xr:uid="{3724B9E1-DA6C-4845-8956-BF448E02E7D6}"/>
    <cellStyle name="Beräkning 3 2" xfId="33672" xr:uid="{3C030984-9613-4AFE-915B-C8D404092704}"/>
    <cellStyle name="Beräkning 3 3" xfId="35935" xr:uid="{D0EFF8E2-85E6-4455-9BEA-D429D5C56389}"/>
    <cellStyle name="Beräkning 3_Apart tables" xfId="50282" xr:uid="{DA0E0D45-A081-45EB-94F7-18FEEAFFF549}"/>
    <cellStyle name="Beräkning 4" xfId="23187" xr:uid="{C03AF539-1BA5-42C9-9B1F-5724265CEBDB}"/>
    <cellStyle name="Beräkning 4 2" xfId="23188" xr:uid="{0AFC8157-DFD3-4EA2-9954-0AFFB38BA269}"/>
    <cellStyle name="Beräkning 4 2 2" xfId="33673" xr:uid="{11BD1DC7-3898-4275-944E-685E80D4B08E}"/>
    <cellStyle name="Beräkning 4_AAL 2014-06" xfId="45456" xr:uid="{534541A8-8052-4CBA-96C2-270D2F278F80}"/>
    <cellStyle name="Beräkning 5" xfId="23189" xr:uid="{5D44BF1C-660F-404C-A611-7889DE8D8D43}"/>
    <cellStyle name="Beräkning 5 2" xfId="23190" xr:uid="{DE10F0F2-78C2-4E00-86ED-DE713BE4D0FE}"/>
    <cellStyle name="Beräkning 5 2 2" xfId="33674" xr:uid="{7D0D7474-F194-444F-91C9-54CFA12CE9A9}"/>
    <cellStyle name="Beräkning 5_AAL 2014-06" xfId="45457" xr:uid="{FCC506CC-4315-4A1C-A1B3-FA7807830622}"/>
    <cellStyle name="Beräkning_Apart tables" xfId="50281" xr:uid="{0DB9A35F-384A-49EE-B242-0812CD2F04E7}"/>
    <cellStyle name="Berechnung" xfId="23182" xr:uid="{E84CACF5-3E1B-47B7-8CAD-1A452FE80477}"/>
    <cellStyle name="Berechnung 2" xfId="23183" xr:uid="{34B384E5-B84E-4B53-8944-7D386E22231C}"/>
    <cellStyle name="Berechnung 2 2" xfId="42368" xr:uid="{9082188D-5169-4CD8-A2C9-4BF9F2BEA003}"/>
    <cellStyle name="Berechnung 2 3" xfId="42369" xr:uid="{E6ED90A3-A494-4AD5-9A1E-169DB1E1A3DE}"/>
    <cellStyle name="Berechnung 2 4" xfId="42370" xr:uid="{F421E7D8-5195-47F9-82F7-C7330B7ADD65}"/>
    <cellStyle name="Berechnung 2 5" xfId="46090" xr:uid="{83A6EA8F-D603-463A-9673-2B0511179A48}"/>
    <cellStyle name="Berechnung 2_Bought properties" xfId="51329" xr:uid="{5262606E-9034-4B3C-AD43-892EA3E0D400}"/>
    <cellStyle name="Berechnung 3" xfId="38317" xr:uid="{671CCD2A-8AF4-40FB-BB6E-D4D7A57E83D8}"/>
    <cellStyle name="Berechnung 4" xfId="46089" xr:uid="{D4B4A1AF-D984-4246-BD6F-92C50E154ECB}"/>
    <cellStyle name="Berechnung_3. Loans" xfId="23184" xr:uid="{F6166F59-EF4C-4CC0-BB45-B3E5485FD02B}"/>
    <cellStyle name="Bereich" xfId="42371" xr:uid="{BEC3A55D-6875-4120-A44D-E53FC493AECB}"/>
    <cellStyle name="Bereich Fläche" xfId="42372" xr:uid="{E80CD6EE-9963-439C-9707-6C1C879228E5}"/>
    <cellStyle name="Bereich_Cognos" xfId="42373" xr:uid="{C04D0260-FD3B-4C50-B667-FF377840AEED}"/>
    <cellStyle name="Berekening" xfId="42374" xr:uid="{DAC360BE-7F8A-4BE1-A180-DBF07CCAE236}"/>
    <cellStyle name="Berekening 2" xfId="42375" xr:uid="{0066316A-AB61-48DD-B22A-5EB6A9222099}"/>
    <cellStyle name="Berekening 3" xfId="42376" xr:uid="{477106C3-7376-4F07-91AA-7713633EC15D}"/>
    <cellStyle name="BilanzKonten" xfId="42378" xr:uid="{751100E7-A60E-4B2D-A138-BA2441A52524}"/>
    <cellStyle name="BilanzKopf" xfId="42379" xr:uid="{1B048671-48E5-40EC-AA5A-8C8FE5A94FE7}"/>
    <cellStyle name="Bilanzsumme" xfId="42380" xr:uid="{1EB7793E-602B-420B-93A0-246196BA35D9}"/>
    <cellStyle name="Bilanzsumme 2" xfId="42381" xr:uid="{666BD7A6-26BC-41D4-81AE-BB614C70BFF9}"/>
    <cellStyle name="Bilanzsumme 2 2" xfId="42382" xr:uid="{2C3A7D56-5699-4994-AC71-11E6FF3F24D5}"/>
    <cellStyle name="Bilanzsumme 2 3" xfId="42383" xr:uid="{3204573C-8B23-4A4F-B113-03807BBEF9F0}"/>
    <cellStyle name="Bilanzsumme 2_Cognos" xfId="42384" xr:uid="{7D2364D9-3092-421C-A1F9-DD69541535D7}"/>
    <cellStyle name="Bilanzsumme 3" xfId="42385" xr:uid="{E015B085-627D-4CC1-8883-4A3B2DA24774}"/>
    <cellStyle name="Bilanzsumme 4" xfId="42386" xr:uid="{EEB58D12-1A32-41C5-A173-550817D59EA5}"/>
    <cellStyle name="Bilanzsumme_Cognos" xfId="42387" xr:uid="{5F60E33B-4E53-4D87-B115-CAFF1339A33C}"/>
    <cellStyle name="BilanzZahlen" xfId="42388" xr:uid="{7AF45E43-B5DA-476D-A784-CA28E1960398}"/>
    <cellStyle name="BilanzZahlenDetail" xfId="42389" xr:uid="{8161F81E-6308-4A46-AB0C-566411E1FCF6}"/>
    <cellStyle name="BilanzZahlenProzent" xfId="42390" xr:uid="{AD646040-EC9A-4923-91C7-EEC95EEE5118}"/>
    <cellStyle name="BilanzZahlenProzentDetail" xfId="42391" xr:uid="{F2131C31-6A88-464D-BB98-987AE9EB8AF5}"/>
    <cellStyle name="Black" xfId="42392" xr:uid="{8076605A-0A49-4625-93FB-06E356DDAFCD}"/>
    <cellStyle name="Blank" xfId="42393" xr:uid="{9C9AB671-2FB2-4E66-B3D1-6C2F8FD7DDEB}"/>
    <cellStyle name="Blank [$]" xfId="48036" xr:uid="{42086DF3-D09C-4B1A-A4CB-EFE88EAA5244}"/>
    <cellStyle name="Blank [%]" xfId="48037" xr:uid="{0BFAA5DF-FF90-4E23-B831-C8F32FA08AE7}"/>
    <cellStyle name="Blank [,]" xfId="48038" xr:uid="{7EB5E344-C4BA-4B9D-AE34-0CB78C47EC37}"/>
    <cellStyle name="Blank [2$]" xfId="48039" xr:uid="{80D0F278-6AFD-4E50-92A3-A9C535284004}"/>
    <cellStyle name="Blank [2%]" xfId="48040" xr:uid="{60C0F8AB-434C-42A2-926A-C4C5674A7FF1}"/>
    <cellStyle name="Blank [2,]" xfId="48041" xr:uid="{F549F504-6C78-40D8-8340-9C5D75C956DB}"/>
    <cellStyle name="Blank [Date]" xfId="48042" xr:uid="{76142698-3A68-44CB-ADAC-9CD67109D321}"/>
    <cellStyle name="Blankettnamn" xfId="42394" xr:uid="{9ACEC6EA-C8CA-4C62-9F18-380DB3AEA9E4}"/>
    <cellStyle name="Blattüberschrift" xfId="42395" xr:uid="{AFE19DF8-73AF-4020-8F1A-DFAE2BDE76C0}"/>
    <cellStyle name="Blau" xfId="23191" xr:uid="{E7165877-E0CD-4EDA-A6E5-C159A1797A34}"/>
    <cellStyle name="Blue" xfId="709" xr:uid="{B34FC54D-D569-44B0-B5F1-45A5E46BD2CA}"/>
    <cellStyle name="Blue 2" xfId="42396" xr:uid="{D72BA7AB-302E-41B6-AA6A-D0A0C9A37FC5}"/>
    <cellStyle name="Blue Percent" xfId="710" xr:uid="{8A8B33B6-570C-46FB-81E3-A67AA9D71182}"/>
    <cellStyle name="blue shading" xfId="42397" xr:uid="{21259CA1-9BD1-4D25-8DA5-F664D11D6AEC}"/>
    <cellStyle name="Blue_3. Loans" xfId="23192" xr:uid="{31FD4ED2-661A-419C-AB40-B4B00E5A7331}"/>
    <cellStyle name="bo" xfId="42398" xr:uid="{90EE5A15-D617-4AE3-BD11-7D49DEA2439B}"/>
    <cellStyle name="bo 2" xfId="42399" xr:uid="{5FE7D548-555B-40BC-A76B-AF9150050EF3}"/>
    <cellStyle name="Body" xfId="711" xr:uid="{FA162B41-A7D2-45EA-A38B-2F0E64CB0576}"/>
    <cellStyle name="Body 2" xfId="712" xr:uid="{08E230C5-C044-4BC7-BF8C-AE70EF557AF9}"/>
    <cellStyle name="Body 3" xfId="713" xr:uid="{6785125A-C9F2-49A5-864D-2408B59D3AB0}"/>
    <cellStyle name="Body 4" xfId="714" xr:uid="{B8636729-22BE-4122-BB7E-31AC44596591}"/>
    <cellStyle name="Body 5" xfId="715" xr:uid="{5F7248CB-01BB-445E-A08A-4308458B2D6C}"/>
    <cellStyle name="Body 6" xfId="716" xr:uid="{E7048DD9-023B-4A2D-B66C-4E1D8DD2D10F}"/>
    <cellStyle name="Body 7" xfId="717" xr:uid="{F66A016C-3A4E-4AC4-BE06-E069B1568687}"/>
    <cellStyle name="Body 8" xfId="718" xr:uid="{572CAC7D-8564-4141-8361-F744F4233B65}"/>
    <cellStyle name="Body_3. Loans" xfId="23193" xr:uid="{6E52C8A7-4A62-49AA-B691-493AB47AAD54}"/>
    <cellStyle name="Bold/Border" xfId="42400" xr:uid="{05DDDCBD-0272-4481-8A83-57C74CBCA6DF}"/>
    <cellStyle name="Bold/Border 2" xfId="42401" xr:uid="{8CE29D60-A196-4D71-825B-2C26FF593257}"/>
    <cellStyle name="Bold/Border 3" xfId="42402" xr:uid="{B5AB1DA4-0E26-4E9C-8086-1C11DCC8062E}"/>
    <cellStyle name="Bold/Border_Cognos" xfId="42403" xr:uid="{540B107C-3125-4199-9D37-65FE8BCEB1D9}"/>
    <cellStyle name="Bolivars" xfId="42404" xr:uid="{B0531505-9650-41FC-9819-B39ED992DE5A}"/>
    <cellStyle name="Bolivars 2" xfId="42405" xr:uid="{1B276E72-5378-48C4-B733-F362E5030289}"/>
    <cellStyle name="Border Heavy" xfId="42406" xr:uid="{8EFFD6F2-2F91-4074-B2B0-508EC39C2BBB}"/>
    <cellStyle name="Border Heavy 2" xfId="42407" xr:uid="{E25B7648-51C0-4CA0-A9A0-ED1676BEF63B}"/>
    <cellStyle name="Border Heavy_Cognos" xfId="42408" xr:uid="{06809EA4-C01F-4B0D-ABA8-C4D6AD42F031}"/>
    <cellStyle name="Border Thin" xfId="42409" xr:uid="{8B27FD05-286F-453D-82CA-04AFDCE7C362}"/>
    <cellStyle name="Border Thin 2" xfId="42410" xr:uid="{4DBF35AB-4FDA-4AB0-91A7-22364E962D38}"/>
    <cellStyle name="Border Thin 3" xfId="42411" xr:uid="{D4DF8B13-A701-4972-AF67-3E2CFB1DE9B2}"/>
    <cellStyle name="Border Thin_Cognos" xfId="42412" xr:uid="{D8B0EF54-B243-46FB-802A-6C96B11AB664}"/>
    <cellStyle name="Bottom" xfId="42413" xr:uid="{AE533EEA-0F8E-45EA-9A05-FC94FBBE4F6C}"/>
    <cellStyle name="Bottom 2" xfId="42414" xr:uid="{BBC4D7C7-1678-4B25-80EB-BF50D1FC370F}"/>
    <cellStyle name="Bottom 3" xfId="42415" xr:uid="{981AD73A-86A5-4A06-B0DE-30C8D6B82534}"/>
    <cellStyle name="Bottom_Cognos" xfId="42416" xr:uid="{C420186B-4B44-44A8-BCA1-C19447790A90}"/>
    <cellStyle name="bout" xfId="42417" xr:uid="{38682464-16CD-437B-B9ED-7BF9D586C631}"/>
    <cellStyle name="bout 2" xfId="42418" xr:uid="{E48342C5-0A5A-4908-8795-83F7D34E0C4C}"/>
    <cellStyle name="bout_MGMT_REP" xfId="44636" xr:uid="{7AEF61F7-38B2-4DA0-9151-39E622622169}"/>
    <cellStyle name="BoxHeading" xfId="42419" xr:uid="{B8A616A9-8F84-4F70-9111-279AEA27D8C1}"/>
    <cellStyle name="Bra" xfId="2962" xr:uid="{500AE467-5F0F-4AEC-A983-7CBE9486C043}"/>
    <cellStyle name="Bra 2" xfId="154" xr:uid="{1B784F2F-49D6-48EE-8F9F-CD76D0440FA6}"/>
    <cellStyle name="Bra 2 2" xfId="23194" xr:uid="{1781AC5D-2284-41C5-A1FB-DE10A6373A5F}"/>
    <cellStyle name="Bra 2 2 2" xfId="33675" xr:uid="{7D45B155-98BB-446E-A0E4-93CEEB1A0BFB}"/>
    <cellStyle name="Bra 2 2_MGMT_REP" xfId="42420" xr:uid="{8CA72869-E21C-4C45-BC20-EE8467D41AD4}"/>
    <cellStyle name="Bra 2 3" xfId="35936" xr:uid="{B2CB2EF6-C2D3-43B8-AF37-DE36BC08A9DC}"/>
    <cellStyle name="Bra 2_3. Loans" xfId="23195" xr:uid="{55E8BDFA-7D6E-4AF9-8FEF-55A8EF9B8B5D}"/>
    <cellStyle name="Bra 3" xfId="155" xr:uid="{BBA9191D-648E-4B8E-8CF4-EAB62DC112F9}"/>
    <cellStyle name="Bra 3 2" xfId="33676" xr:uid="{E97B24DF-5958-45B1-BD55-8408631CB454}"/>
    <cellStyle name="Bra 3 3" xfId="35937" xr:uid="{F1F2B812-3019-4EF2-9752-9A629BC1034B}"/>
    <cellStyle name="Bra 3_Apart tables" xfId="50284" xr:uid="{6FE5FCF2-1E19-417F-8B28-49B8815863DB}"/>
    <cellStyle name="Bra 4" xfId="23196" xr:uid="{B763CE05-5FA2-4F0D-BB59-0D24627ADC64}"/>
    <cellStyle name="Bra 4 2" xfId="23197" xr:uid="{A73404AD-1BDF-4204-A119-ABC421B68A81}"/>
    <cellStyle name="Bra 4 2 2" xfId="33677" xr:uid="{B22E5A90-38D2-491E-A4A8-F321F45F9FAE}"/>
    <cellStyle name="Bra 4_AAL 2014-06" xfId="45458" xr:uid="{58461744-E461-4C62-AB12-90BCC81C1E19}"/>
    <cellStyle name="Bra 5" xfId="23198" xr:uid="{B8B3C1C6-E74F-4DD8-A209-FE5DBFFB5794}"/>
    <cellStyle name="Bra 5 2" xfId="23199" xr:uid="{3DBA46E1-968D-4731-BEC1-91FBB1256F25}"/>
    <cellStyle name="Bra 5 2 2" xfId="33678" xr:uid="{7D5A0C38-358C-4FA7-B77C-CE54DB07BEBE}"/>
    <cellStyle name="Bra 5_AAL 2014-06" xfId="45459" xr:uid="{8C212319-801D-42E5-AC79-6A05877D2995}"/>
    <cellStyle name="Bra_Apart tables" xfId="50283" xr:uid="{5C6506B3-194C-496E-9302-D98D23C28333}"/>
    <cellStyle name="Brand Align Left Text" xfId="48043" xr:uid="{51970EB3-1F99-436D-8061-C75CE0C8044A}"/>
    <cellStyle name="Brand Default" xfId="42421" xr:uid="{79C25B35-963A-4D04-841D-D9A768C1FDFB}"/>
    <cellStyle name="Brand Percent" xfId="48044" xr:uid="{301F57E9-CFD5-4C9A-A384-62733D317403}"/>
    <cellStyle name="Brand Source" xfId="48045" xr:uid="{552CF855-4EB9-4BB2-8992-1C3FA9FD7FF8}"/>
    <cellStyle name="Brand Subtitle with Underline" xfId="48046" xr:uid="{8EF42F8A-633A-4AA6-AE19-D64EA5EAE753}"/>
    <cellStyle name="Brand Subtitle without Underline" xfId="48047" xr:uid="{68CA575E-B265-4F36-AE95-0F8A9C796F17}"/>
    <cellStyle name="Brand Title" xfId="48048" xr:uid="{453BBDCC-ECE3-4EE7-B1A4-8B51E83F46DD}"/>
    <cellStyle name="British Pound" xfId="42422" xr:uid="{6551F18B-36CA-4C53-853C-AFF986D5D2CE}"/>
    <cellStyle name="bt" xfId="42423" xr:uid="{8490AA37-C205-4890-9F83-1C2FC6193293}"/>
    <cellStyle name="bt 2" xfId="42424" xr:uid="{DAD5BECD-8BA1-4748-9260-E0869A2A765F}"/>
    <cellStyle name="bt 3" xfId="42425" xr:uid="{F6E7C371-6AFD-4ACF-BDEE-A20DD7CD036B}"/>
    <cellStyle name="bt_Cognos" xfId="42426" xr:uid="{5A64E32B-96C2-479B-A584-05E32A34525B}"/>
    <cellStyle name="btit" xfId="42427" xr:uid="{E2D016BE-2B6A-4608-A623-A2A609D44392}"/>
    <cellStyle name="btit 2" xfId="42428" xr:uid="{5102D131-5C35-4542-A954-94DD96F9D99B}"/>
    <cellStyle name="btit 2 2" xfId="42429" xr:uid="{BB4147E3-9C70-4B8D-A130-A3D103C93948}"/>
    <cellStyle name="btit 3" xfId="42430" xr:uid="{BE9BBEA0-5763-4BF6-9241-6D03ACEBBE88}"/>
    <cellStyle name="Buena" xfId="39689" xr:uid="{ABCE2E37-3521-45B9-B118-13235A7B6926}"/>
    <cellStyle name="Bullet" xfId="42431" xr:uid="{D6AF04DC-2DF8-4830-9030-AAE26E78561F}"/>
    <cellStyle name="Bullet 2" xfId="42432" xr:uid="{01A6163A-23BC-4DCF-B17E-B199C87F19EC}"/>
    <cellStyle name="Bullet 3" xfId="48049" xr:uid="{4293555A-CD14-4658-A72F-CC2EAA9BF13F}"/>
    <cellStyle name="c" xfId="42433" xr:uid="{211E30EE-0EFF-4AA7-9D63-C7E3554BCA0B}"/>
    <cellStyle name="c 2" xfId="42434" xr:uid="{46C0215A-FC85-463D-AD8B-9B3E5374F111}"/>
    <cellStyle name="c_2005-06-07 Planungstool GKV mc AG" xfId="42435" xr:uid="{70D8D6D8-5F28-4271-8719-09E4EC0F2B79}"/>
    <cellStyle name="c_2005-06-07 Planungstool GKV mc AG 2" xfId="42436" xr:uid="{12AB2D56-B2F4-4670-AA0B-CB8472D98032}"/>
    <cellStyle name="c_8.0_BP_SP_v2_05-04-21" xfId="42437" xr:uid="{36A7E6A6-E78E-4C6C-AC63-0150D48322F4}"/>
    <cellStyle name="c_8.0_BP_SP_v2_05-04-21 2" xfId="42438" xr:uid="{FA3238EB-2C34-4507-B5DC-62C5995AA176}"/>
    <cellStyle name="c_8.0_BP_SP_v4_05-04-27" xfId="42439" xr:uid="{5A4C0B4E-200E-4DC3-AEBA-15D9D5AF2946}"/>
    <cellStyle name="c_8.0_BP_SP_v4_05-04-27 2" xfId="42440" xr:uid="{CBECB936-F7DE-4569-8B76-4A4D4D2B8C02}"/>
    <cellStyle name="c_8.0_BP_SP_v5_05-04-28" xfId="42441" xr:uid="{1FFCD2A3-35ED-4D2D-BB2E-EC3DEF3DC14E}"/>
    <cellStyle name="c_8.0_BP_SP_v5_05-04-28 2" xfId="42442" xr:uid="{6D35FBEA-40B2-4D98-A9D8-97F8996A71FB}"/>
    <cellStyle name="c_Grouse+Pelican" xfId="42443" xr:uid="{27585DCB-99D2-4110-BE38-3B02BF099E73}"/>
    <cellStyle name="c_Macros" xfId="42444" xr:uid="{59546D1F-83D6-426F-B8DE-754703806ED2}"/>
    <cellStyle name="c_Macros (2)" xfId="42445" xr:uid="{909CFE1D-1AC0-4F63-95D5-CAF8207D0A2F}"/>
    <cellStyle name="c_Macros (2) 2" xfId="42446" xr:uid="{AFF3E888-AABB-4242-933F-FB967809A6F6}"/>
    <cellStyle name="c_Macros 2" xfId="42447" xr:uid="{841EB087-E532-4818-9E1F-9102F805B84D}"/>
    <cellStyle name="c_Manager (2)" xfId="42448" xr:uid="{AEF098F9-D035-469A-B13A-6E49982BFC77}"/>
    <cellStyle name="c_Manager (2) 2" xfId="42449" xr:uid="{C7B4A76C-3209-41F3-AF98-1640E664AB16}"/>
    <cellStyle name="c_mobilcom - Steuerberechnung 2005-05-02" xfId="42450" xr:uid="{C9E6F93A-A4C7-4BE9-A82E-42F3E215DC76}"/>
    <cellStyle name="c_mobilcom - Steuerberechnung 2005-05-02 2" xfId="42451" xr:uid="{44152F92-94AB-4283-9474-858A20073C27}"/>
    <cellStyle name="c0" xfId="42452" xr:uid="{782EE457-ED93-4901-9464-1CDCF1C12835}"/>
    <cellStyle name="Cabeçalho 1" xfId="39690" xr:uid="{5E8F7E5E-3476-403B-B434-780DF7824A49}"/>
    <cellStyle name="Cabeçalho 2" xfId="39691" xr:uid="{E2BD6771-B133-4C40-8C16-FF28AD89CC87}"/>
    <cellStyle name="Cabeçalho 3" xfId="39692" xr:uid="{73E6A01E-040B-40E8-A554-E6FC0973CED5}"/>
    <cellStyle name="Cabeçalho 3 2" xfId="39693" xr:uid="{A5AC196B-BAAA-4947-A52B-FDAA41B80906}"/>
    <cellStyle name="Cabeçalho 3 2 2" xfId="39694" xr:uid="{404CA05B-A3D4-44FD-8881-D4363C6FF363}"/>
    <cellStyle name="Cabeçalho 3 2 2 2" xfId="39695" xr:uid="{ACBD9FEE-6D32-4FD4-A2DD-46115AFFB6B9}"/>
    <cellStyle name="Cabeçalho 3 2 3" xfId="39696" xr:uid="{D366728C-58C1-4421-B6D4-2C4C9FF9E0FE}"/>
    <cellStyle name="Cabeçalho 3 3" xfId="39697" xr:uid="{2EAD9BBE-7C1E-49A7-BA25-F8C5575F3297}"/>
    <cellStyle name="Cabeçalho 3 3 2" xfId="39698" xr:uid="{EC85C6CD-D5CA-49F9-80DC-34C4712F9464}"/>
    <cellStyle name="Cabeçalho 3 3 2 2" xfId="39699" xr:uid="{36A636B3-8B64-4D22-8F1D-D271BF6D7762}"/>
    <cellStyle name="Cabeçalho 3 3 3" xfId="39700" xr:uid="{5FFD5DFE-67BA-4D9D-90DE-D5084796EDE4}"/>
    <cellStyle name="Cabeçalho 3 4" xfId="39701" xr:uid="{EB179549-0658-48A7-9C45-52F3AD723E9B}"/>
    <cellStyle name="Cabeçalho 3 4 2" xfId="39702" xr:uid="{28485D16-B2F7-4192-8759-BD12BD6C8473}"/>
    <cellStyle name="Cabeçalho 3 4 2 2" xfId="39703" xr:uid="{A392BDE0-36BA-44C8-BB64-A832A4E615D8}"/>
    <cellStyle name="Cabeçalho 3 4 3" xfId="39704" xr:uid="{74EEDE99-14A4-44AD-802E-A29C42B0D751}"/>
    <cellStyle name="Cabeçalho 3 5" xfId="39705" xr:uid="{7FE14C14-F2A1-4F55-9D9B-312CAD1AFFFF}"/>
    <cellStyle name="Cabeçalho 3 5 2" xfId="39706" xr:uid="{919C9CF6-F57E-406E-B85B-B2229D36CB09}"/>
    <cellStyle name="Cabeçalho 3 6" xfId="39707" xr:uid="{D126BFFF-704F-4E19-A3CA-53D8D82A021F}"/>
    <cellStyle name="Cabeçalho 3 6 2" xfId="39708" xr:uid="{19409654-9031-4120-B4A5-7F1BA920A97C}"/>
    <cellStyle name="Cabeçalho 3 7" xfId="39709" xr:uid="{2F4FBC2D-AFA8-4771-8EDD-722B7203DBA1}"/>
    <cellStyle name="Cabeçalho 4" xfId="39710" xr:uid="{D3F043D4-18D4-4ED0-96A1-E9819791082E}"/>
    <cellStyle name="cach" xfId="42453" xr:uid="{68895C2A-11EE-49D4-89C7-96615175D678}"/>
    <cellStyle name="cach 2" xfId="42454" xr:uid="{020B951E-1895-4924-8FDE-EDE3BBA2CDEC}"/>
    <cellStyle name="Calc" xfId="42455" xr:uid="{8D2413DA-4433-478B-9FD0-02591586377C}"/>
    <cellStyle name="Calc 2" xfId="42456" xr:uid="{6083AE9B-95FD-465D-BD29-A006F78EC92E}"/>
    <cellStyle name="Calc Cells" xfId="42457" xr:uid="{2DEAE271-BE35-4206-AE44-BC0550F79618}"/>
    <cellStyle name="Calc Cells 2" xfId="42458" xr:uid="{3FAA4016-BDF2-46A8-AA9C-182403479834}"/>
    <cellStyle name="Calc Currency (0)" xfId="719" xr:uid="{2AC68B45-8DA6-4D12-A50F-798000C14853}"/>
    <cellStyle name="Calc Currency (0) 2" xfId="720" xr:uid="{1860240A-3D98-4E5F-9E13-323EB8414038}"/>
    <cellStyle name="Calc Currency (0) 3" xfId="721" xr:uid="{72D38495-404C-44F9-96B2-AF8C63652CF1}"/>
    <cellStyle name="Calc Currency (0) 4" xfId="722" xr:uid="{1E3BC538-D1C0-4451-A6F8-F731A608B207}"/>
    <cellStyle name="Calc Currency (0) 5" xfId="723" xr:uid="{D8122AEC-DF1A-471D-AC07-1347F04C5ECF}"/>
    <cellStyle name="Calc Currency (0) 6" xfId="724" xr:uid="{5AA39D7A-C5EE-437C-AAFC-B320DB08980E}"/>
    <cellStyle name="Calc Currency (0) 7" xfId="42459" xr:uid="{28F97679-3A2A-4215-9356-0DFAB4E49471}"/>
    <cellStyle name="Calc Currency (0)_3. Loans" xfId="23200" xr:uid="{3ED0AD0B-1234-47E5-B079-5ACFCA487677}"/>
    <cellStyle name="Calc Currency (2)" xfId="42460" xr:uid="{F870CEDF-9FAF-44C0-8EBC-93C0A5293842}"/>
    <cellStyle name="Calc Percent (0)" xfId="42461" xr:uid="{181D69B9-7BD4-4F6B-9C5C-7002C5E36D43}"/>
    <cellStyle name="Calc Percent (1)" xfId="42462" xr:uid="{F77C58F0-89D1-4366-B14A-6CD8473C55C0}"/>
    <cellStyle name="Calc Percent (2)" xfId="42463" xr:uid="{C2BCD7B1-B3EB-4B82-8FA6-D79800A6D0A6}"/>
    <cellStyle name="Calc Units (0)" xfId="42464" xr:uid="{66AFE251-2753-49F6-88BC-293ED21AE926}"/>
    <cellStyle name="Calc Units (1)" xfId="42465" xr:uid="{881669F8-6EC3-4032-94ED-7845E7627C98}"/>
    <cellStyle name="Calc Units (2)" xfId="42466" xr:uid="{8E1E1EF8-6714-4BA2-A06D-A20506963803}"/>
    <cellStyle name="Calc_38 Cable Quarterly LBO April" xfId="42467" xr:uid="{AD7C6165-78E2-4BBA-B717-C868ABFDA137}"/>
    <cellStyle name="Calcul 2" xfId="48050" xr:uid="{7C5C8B08-C7F6-49D8-A592-AAE54360EE55}"/>
    <cellStyle name="Calcul 2 2" xfId="48051" xr:uid="{076CBCEF-BCE0-409B-917F-BC072EDBD3E0}"/>
    <cellStyle name="Calcul 2 2 2" xfId="49064" xr:uid="{2059C097-9869-4237-9C9F-BCA53C7A3FD7}"/>
    <cellStyle name="Calcul 2 3" xfId="49063" xr:uid="{5AFF6E48-7C82-48FF-B610-3822C5DD5053}"/>
    <cellStyle name="Calcul 3" xfId="48052" xr:uid="{19BEC712-117A-4181-832D-A5B497667F0D}"/>
    <cellStyle name="Calcul 3 2" xfId="49065" xr:uid="{57A569B6-60B4-47FC-B7C9-701FFEEB9321}"/>
    <cellStyle name="Calcul 4" xfId="48053" xr:uid="{61B80176-F482-4954-95DA-01F5C1C74415}"/>
    <cellStyle name="Calcul 4 2" xfId="49066" xr:uid="{B970B1E5-D81D-444A-98F6-0375EB905895}"/>
    <cellStyle name="Calculation 10" xfId="725" xr:uid="{47A29B51-43B1-4EBA-B53D-4B53A14BE91C}"/>
    <cellStyle name="Calculation 10 2" xfId="726" xr:uid="{3FE1D7A9-8A4B-4CBC-BE1F-3AE44D1479E6}"/>
    <cellStyle name="Calculation 10 2 2" xfId="23201" xr:uid="{DD92B3DB-556B-46FE-AFFC-95C7B1E8F234}"/>
    <cellStyle name="Calculation 10 2 3" xfId="47330" xr:uid="{E17CCB3A-5ADB-4F10-90B5-6FE9EBFB36A5}"/>
    <cellStyle name="Calculation 10 2 4" xfId="51330" xr:uid="{1BECB9F6-0D21-4789-A2BD-A88CF9020F03}"/>
    <cellStyle name="Calculation 10 2 5" xfId="51331" xr:uid="{39A4A39C-3BC4-4F1D-B5D5-A65E35C1B449}"/>
    <cellStyle name="Calculation 10 2_1" xfId="49116" xr:uid="{1E84F23F-2BD1-4D3A-A03E-295072BE1FF6}"/>
    <cellStyle name="Calculation 10 3" xfId="23202" xr:uid="{7B92F88D-7A33-44D6-B493-14B088A1D807}"/>
    <cellStyle name="Calculation 10 4" xfId="47331" xr:uid="{5E55CCD1-7321-4D39-B798-E5512142A359}"/>
    <cellStyle name="Calculation 10 5" xfId="51332" xr:uid="{B56A5864-AC43-477C-8A21-7C789F2BBA9B}"/>
    <cellStyle name="Calculation 10 6" xfId="51333" xr:uid="{1E6B31D5-7017-4C6E-A147-5E87E95F83E0}"/>
    <cellStyle name="Calculation 10_1" xfId="49117" xr:uid="{ABCDE48C-B0F5-49C7-A7D5-016DADC7BC28}"/>
    <cellStyle name="Calculation 11" xfId="727" xr:uid="{9FBCE876-E76E-4747-80B0-B1C2E58A95DA}"/>
    <cellStyle name="Calculation 11 2" xfId="728" xr:uid="{5238974F-C1F7-4319-8B7E-4E7E511BFCAF}"/>
    <cellStyle name="Calculation 11 2 2" xfId="23203" xr:uid="{73715496-4E2D-4B26-A23A-F5DF85AF70E8}"/>
    <cellStyle name="Calculation 11 2 3" xfId="47328" xr:uid="{320BBD7D-8A73-4D20-A929-678DDDBE21EC}"/>
    <cellStyle name="Calculation 11 2 4" xfId="51334" xr:uid="{CD5F7930-066C-4418-83DC-C538706B0347}"/>
    <cellStyle name="Calculation 11 2 5" xfId="51335" xr:uid="{82A00DCD-52CB-4E72-B087-B9AF56268F51}"/>
    <cellStyle name="Calculation 11 2_1" xfId="49118" xr:uid="{15F4081E-9F66-4A55-9EA8-5564A3B4F98B}"/>
    <cellStyle name="Calculation 11 3" xfId="23204" xr:uid="{2A521CBF-0BFD-4730-B3F8-947FB04C0834}"/>
    <cellStyle name="Calculation 11 4" xfId="46091" xr:uid="{B4A2D24F-B2FA-455D-96AD-5C7E3ED6BBB3}"/>
    <cellStyle name="Calculation 11 5" xfId="47329" xr:uid="{39C58196-1CE5-4489-BC0A-ED041D0EA0BC}"/>
    <cellStyle name="Calculation 11 6" xfId="51336" xr:uid="{764E6C19-C476-423A-993E-A8C0E66C63EB}"/>
    <cellStyle name="Calculation 11_1" xfId="49119" xr:uid="{633E3CE6-0914-4DFB-ADAA-1FA1D4614A26}"/>
    <cellStyle name="Calculation 12" xfId="729" xr:uid="{84DF41C1-C505-47F0-B29D-7B0CEAF3ACF3}"/>
    <cellStyle name="Calculation 12 2" xfId="730" xr:uid="{1EF0A97A-E6B1-4882-B4A5-E7C82715D381}"/>
    <cellStyle name="Calculation 12 2 2" xfId="23205" xr:uid="{95696BFE-38C9-4AF4-9258-CEBA59699BCC}"/>
    <cellStyle name="Calculation 12 2 3" xfId="47325" xr:uid="{98D2F2A4-AE23-4368-8C4B-EF1854030FFC}"/>
    <cellStyle name="Calculation 12 2 4" xfId="51337" xr:uid="{97222D2B-9976-4B38-BF2C-42588E419D66}"/>
    <cellStyle name="Calculation 12 2 5" xfId="51338" xr:uid="{39AB4D02-319F-400D-8CA6-455260BB4AB9}"/>
    <cellStyle name="Calculation 12 2_1" xfId="49120" xr:uid="{4D7D9B77-1796-43DD-9307-B460F991A39B}"/>
    <cellStyle name="Calculation 12 3" xfId="23206" xr:uid="{6CFA8D47-0376-446A-B9F7-C0EB9248D01A}"/>
    <cellStyle name="Calculation 12 4" xfId="47326" xr:uid="{9CAAA008-72D1-47CE-9916-13498A8E08D4}"/>
    <cellStyle name="Calculation 12 5" xfId="51339" xr:uid="{11B36123-9D79-4E6D-905B-79BEFD74B568}"/>
    <cellStyle name="Calculation 12 6" xfId="51340" xr:uid="{98C1DB3C-4228-44F4-8141-F4537A8B0EA2}"/>
    <cellStyle name="Calculation 12_1" xfId="49121" xr:uid="{AE5FBB7A-112B-410B-B94D-7181E683A720}"/>
    <cellStyle name="Calculation 13" xfId="731" xr:uid="{F178FB84-D520-4AD2-BA9F-6F535781F02A}"/>
    <cellStyle name="Calculation 13 2" xfId="732" xr:uid="{0A834CD9-70F6-4737-929D-DF265D6C9F4D}"/>
    <cellStyle name="Calculation 13 2 2" xfId="23207" xr:uid="{7AD7A57E-10A4-4CDA-AB32-061D18C64CAA}"/>
    <cellStyle name="Calculation 13 2 3" xfId="47323" xr:uid="{6E12AC58-F32B-40E1-89A4-99B4CDE2BB68}"/>
    <cellStyle name="Calculation 13 2 4" xfId="51341" xr:uid="{F0F52BFD-8DE6-4005-8A87-1324AFD2CB3D}"/>
    <cellStyle name="Calculation 13 2 5" xfId="51342" xr:uid="{305CFDC8-FF26-4EE6-933F-E05AF05B2424}"/>
    <cellStyle name="Calculation 13 2_1" xfId="49122" xr:uid="{80FFDC0F-E1B5-40D8-9B66-C84450EABEC7}"/>
    <cellStyle name="Calculation 13 3" xfId="23208" xr:uid="{B3FBFA2E-7519-4EF1-A2CA-76760A20D7C3}"/>
    <cellStyle name="Calculation 13 4" xfId="47324" xr:uid="{D84475E2-D71C-4FDA-9C7B-4A4D5F017D9F}"/>
    <cellStyle name="Calculation 13 5" xfId="51343" xr:uid="{8A4807E2-36DE-41AD-9B5F-76396B01C3B0}"/>
    <cellStyle name="Calculation 13 6" xfId="51344" xr:uid="{7ED3A4EC-00A0-40B8-9887-193DD9EDE6E0}"/>
    <cellStyle name="Calculation 13_1" xfId="49123" xr:uid="{53D9350C-25FA-4C0D-9B3D-0C1B6E3BA8B2}"/>
    <cellStyle name="Calculation 14" xfId="39627" xr:uid="{A35FD10F-8482-4095-9D4C-A158BD988F71}"/>
    <cellStyle name="Calculation 15" xfId="45061" xr:uid="{06BF575F-6FAE-4FAE-890D-7EB3590FAFE4}"/>
    <cellStyle name="Calculation 16" xfId="45062" xr:uid="{E7C27E21-B019-4522-9506-AD842BF895E3}"/>
    <cellStyle name="Calculation 17" xfId="45063" xr:uid="{1A7BAA3D-D822-46CD-8575-53540C0A86D2}"/>
    <cellStyle name="Calculation 18" xfId="53210" xr:uid="{17E75355-4854-409F-9EC8-5F46C272D37B}"/>
    <cellStyle name="Calculation 2" xfId="156" xr:uid="{3ABB45D4-CCBB-4D3E-8579-3B1AB7D399C6}"/>
    <cellStyle name="Calculation 2 10" xfId="733" xr:uid="{38E92B28-C649-4818-99FD-DE07CB372268}"/>
    <cellStyle name="Calculation 2 10 2" xfId="734" xr:uid="{BDC08DA1-F981-4044-AA74-53E17D7C069B}"/>
    <cellStyle name="Calculation 2 10 2 2" xfId="23209" xr:uid="{2FEABD83-2D2C-47AA-9FBF-48A027F2B07E}"/>
    <cellStyle name="Calculation 2 10 2 3" xfId="46093" xr:uid="{6E3F3658-0A02-4B3B-946E-69C5C0A20255}"/>
    <cellStyle name="Calculation 2 10 2 4" xfId="47320" xr:uid="{7AE8FF36-404E-48E5-913B-CBECC0B5792A}"/>
    <cellStyle name="Calculation 2 10 2 5" xfId="51345" xr:uid="{B6167B63-FF33-4A3D-832C-88031C4F90CA}"/>
    <cellStyle name="Calculation 2 10 2_1" xfId="49124" xr:uid="{40252C11-E482-4DEB-81ED-C7B345A462D3}"/>
    <cellStyle name="Calculation 2 10 3" xfId="23210" xr:uid="{10FFFD2E-58AC-406F-93FC-B97D8259624A}"/>
    <cellStyle name="Calculation 2 10 4" xfId="46092" xr:uid="{A44D57A0-9BC9-4A97-A527-57DD7AE5EE32}"/>
    <cellStyle name="Calculation 2 10 5" xfId="47321" xr:uid="{D1254E9D-7F83-4444-8056-5F32BEFF3FC5}"/>
    <cellStyle name="Calculation 2 10 6" xfId="51346" xr:uid="{6B15B7EF-84E7-4A24-AFE2-2EF506D4F258}"/>
    <cellStyle name="Calculation 2 10_1" xfId="49125" xr:uid="{BB6ABD16-F1DF-4413-8621-B2B5DCBE111C}"/>
    <cellStyle name="Calculation 2 11" xfId="735" xr:uid="{B68FF14A-CA08-4472-A29D-B321B5907270}"/>
    <cellStyle name="Calculation 2 11 2" xfId="736" xr:uid="{1BBDE1BA-90E6-42EC-96C6-72EC1BE16EEB}"/>
    <cellStyle name="Calculation 2 11 2 2" xfId="23211" xr:uid="{3EE41DE8-8A99-4100-BCF1-155722523231}"/>
    <cellStyle name="Calculation 2 11 2 3" xfId="47314" xr:uid="{BFBD5780-121E-491B-B4A9-2DB343CE321A}"/>
    <cellStyle name="Calculation 2 11 2 4" xfId="51347" xr:uid="{7B119BD1-4E35-45F5-BF04-E3F2A9ABCB86}"/>
    <cellStyle name="Calculation 2 11 2 5" xfId="51348" xr:uid="{808912BB-CAD7-4312-AC69-A2877317E15B}"/>
    <cellStyle name="Calculation 2 11 2_1" xfId="49126" xr:uid="{97AF56C1-8C2F-40F1-9742-2A4B814C6888}"/>
    <cellStyle name="Calculation 2 11 3" xfId="23212" xr:uid="{168EF5A9-B8DC-43A1-96C9-5BFC6A18D86C}"/>
    <cellStyle name="Calculation 2 11 4" xfId="47319" xr:uid="{CD9BF157-FD76-455C-9254-03D33E4D5A44}"/>
    <cellStyle name="Calculation 2 11 5" xfId="51349" xr:uid="{C8C27229-2E65-4BD0-937B-480BA4056FA5}"/>
    <cellStyle name="Calculation 2 11 6" xfId="51350" xr:uid="{793FBF57-6A8D-4D3D-B1B0-3550AD5BD3D4}"/>
    <cellStyle name="Calculation 2 11_1" xfId="49127" xr:uid="{7C04F15B-98C2-4488-9F16-BCBAE8D29A39}"/>
    <cellStyle name="Calculation 2 12" xfId="737" xr:uid="{31C365F1-821D-47FA-AD41-F68C037CB226}"/>
    <cellStyle name="Calculation 2 12 2" xfId="738" xr:uid="{FA496F5B-C5E8-4B02-8F9B-D806B321BBD9}"/>
    <cellStyle name="Calculation 2 12 2 2" xfId="23213" xr:uid="{36A3EBAD-A397-4732-AE78-ED21063E0659}"/>
    <cellStyle name="Calculation 2 12 2 3" xfId="47312" xr:uid="{6FF12D00-44F5-4ED5-B0B2-6D917762818A}"/>
    <cellStyle name="Calculation 2 12 2 4" xfId="51351" xr:uid="{E095171E-E141-40A5-A745-D0B5F8C2FD43}"/>
    <cellStyle name="Calculation 2 12 2 5" xfId="51352" xr:uid="{0FD93048-DA46-44F0-A09E-86C7ADB54E2C}"/>
    <cellStyle name="Calculation 2 12 2_1" xfId="49128" xr:uid="{FD8C4437-AF23-4491-8AF4-55BA64E655DC}"/>
    <cellStyle name="Calculation 2 12 3" xfId="23214" xr:uid="{381CF897-4EF0-4A49-B3D9-F9A43478AB28}"/>
    <cellStyle name="Calculation 2 12 4" xfId="47313" xr:uid="{4D37BC33-93BC-4FCE-9FB0-19DE2AC5D1C0}"/>
    <cellStyle name="Calculation 2 12 5" xfId="51353" xr:uid="{02086799-2EA3-47AE-875A-9A097868EFC7}"/>
    <cellStyle name="Calculation 2 12 6" xfId="51354" xr:uid="{F2DB6CF2-452A-43B5-A15B-032171CDCC5C}"/>
    <cellStyle name="Calculation 2 12_1" xfId="49129" xr:uid="{B066D8E0-8715-402D-9013-0C08821FA99F}"/>
    <cellStyle name="Calculation 2 13" xfId="739" xr:uid="{57609E02-AF14-4284-B608-E2D285A4E1EB}"/>
    <cellStyle name="Calculation 2 13 2" xfId="740" xr:uid="{76A86BC3-1EA0-429F-BA9C-92FAA0DE890C}"/>
    <cellStyle name="Calculation 2 13 2 2" xfId="23215" xr:uid="{49BEA2E7-FAEF-4D27-AB76-084335005091}"/>
    <cellStyle name="Calculation 2 13 2 3" xfId="47310" xr:uid="{044ACE37-006A-4241-A848-03EC20E13D7B}"/>
    <cellStyle name="Calculation 2 13 2 4" xfId="51355" xr:uid="{44E2A453-241A-4BEE-A4CD-82880BF9D194}"/>
    <cellStyle name="Calculation 2 13 2 5" xfId="51356" xr:uid="{CE6D62FF-7ABA-415C-BDE8-B2583FCA5F7C}"/>
    <cellStyle name="Calculation 2 13 2_1" xfId="49130" xr:uid="{7328036F-1B73-4F4D-8514-E52E9A24924E}"/>
    <cellStyle name="Calculation 2 13 3" xfId="23216" xr:uid="{DEFD6E16-6641-418B-9003-FCA63FBBB03F}"/>
    <cellStyle name="Calculation 2 13 4" xfId="47311" xr:uid="{666E9F0D-AF94-4F8C-B492-36F84E28535F}"/>
    <cellStyle name="Calculation 2 13 5" xfId="51357" xr:uid="{1F28230E-2573-4026-98F3-3B49D7737F29}"/>
    <cellStyle name="Calculation 2 13 6" xfId="51358" xr:uid="{EC5D492B-FDAD-4228-9E9A-30D6E5CFB823}"/>
    <cellStyle name="Calculation 2 13_1" xfId="49131" xr:uid="{CBC30BF0-D395-4CFA-9E78-8C3AA2978FD2}"/>
    <cellStyle name="Calculation 2 14" xfId="741" xr:uid="{30710248-ADCE-4B30-917D-58EFD749DFAD}"/>
    <cellStyle name="Calculation 2 14 2" xfId="742" xr:uid="{F0906584-4231-4671-A78F-8D109D549037}"/>
    <cellStyle name="Calculation 2 14 2 2" xfId="23217" xr:uid="{2A7545FD-D51A-42F5-86BE-897FE210E276}"/>
    <cellStyle name="Calculation 2 14 2 3" xfId="47308" xr:uid="{9C77BDE8-28A0-43DE-A69D-642B626B0C4B}"/>
    <cellStyle name="Calculation 2 14 2 4" xfId="51359" xr:uid="{CEA8A14D-F073-497C-B23A-C4D779906562}"/>
    <cellStyle name="Calculation 2 14 2 5" xfId="51360" xr:uid="{039CA4AC-F4AB-4AEF-BB9C-B509CC1020B5}"/>
    <cellStyle name="Calculation 2 14 2_1" xfId="49132" xr:uid="{4F07DD9D-35F1-41D1-8210-B9DD88C365B8}"/>
    <cellStyle name="Calculation 2 14 3" xfId="23218" xr:uid="{4DB54B07-EA18-40F7-B7F8-40F671FBF6CF}"/>
    <cellStyle name="Calculation 2 14 4" xfId="47309" xr:uid="{82E35FE8-1F58-4F77-9022-CC05956DA4C8}"/>
    <cellStyle name="Calculation 2 14 5" xfId="51361" xr:uid="{8812D257-3D39-47F6-868A-8769C0F2D559}"/>
    <cellStyle name="Calculation 2 14 6" xfId="51362" xr:uid="{E73F2168-D68F-4362-87B0-DC93866C0299}"/>
    <cellStyle name="Calculation 2 14_1" xfId="49133" xr:uid="{6EE0A8E8-F688-4366-A628-194F83E9A5FC}"/>
    <cellStyle name="Calculation 2 15" xfId="743" xr:uid="{CA7C8F7A-8A06-420B-A934-06CA9DC98730}"/>
    <cellStyle name="Calculation 2 15 2" xfId="744" xr:uid="{5A3C9188-05A4-4D5D-BD2C-58437BEEB6D9}"/>
    <cellStyle name="Calculation 2 15 2 2" xfId="23219" xr:uid="{BD14B55E-F6BB-40CF-BCAB-7D1D5D0C2C87}"/>
    <cellStyle name="Calculation 2 15 2 3" xfId="47306" xr:uid="{DB209B8D-2372-4FE5-849E-0B78C9A7E81B}"/>
    <cellStyle name="Calculation 2 15 2 4" xfId="51363" xr:uid="{3331FD65-6679-4B92-9D18-37F93E902A7D}"/>
    <cellStyle name="Calculation 2 15 2 5" xfId="51364" xr:uid="{53A5C704-E72A-46BD-AC5F-68CE868D6077}"/>
    <cellStyle name="Calculation 2 15 2_1" xfId="49134" xr:uid="{452A1BFD-B6FA-4583-B534-B681F5717563}"/>
    <cellStyle name="Calculation 2 15 3" xfId="23220" xr:uid="{A5F3E504-4398-4DDB-865C-F17E41CE68F9}"/>
    <cellStyle name="Calculation 2 15 4" xfId="47307" xr:uid="{033E2C2D-C361-41B6-B7EE-E7A387B14C5F}"/>
    <cellStyle name="Calculation 2 15 5" xfId="51365" xr:uid="{F2837705-42EF-444C-BE23-87C53496CA68}"/>
    <cellStyle name="Calculation 2 15 6" xfId="51366" xr:uid="{36BE0401-680C-4299-8BB5-7B5F2CF1C34A}"/>
    <cellStyle name="Calculation 2 15_1" xfId="49135" xr:uid="{9BECBA87-D951-4E12-97B3-ECB7877854F0}"/>
    <cellStyle name="Calculation 2 16" xfId="745" xr:uid="{126A7838-6829-4570-9299-BEAFB11BC19D}"/>
    <cellStyle name="Calculation 2 16 2" xfId="23221" xr:uid="{A0020E07-A9AD-4D38-B0E8-8803BE41EF1A}"/>
    <cellStyle name="Calculation 2 16 3" xfId="47305" xr:uid="{13286457-FA61-4B8D-9657-4FE01682E211}"/>
    <cellStyle name="Calculation 2 16 4" xfId="51367" xr:uid="{35FB3C12-23ED-48CB-AD16-9551674A3ACC}"/>
    <cellStyle name="Calculation 2 16 5" xfId="51368" xr:uid="{7FFD2F00-3E26-479B-A99C-B71C52EEE5D0}"/>
    <cellStyle name="Calculation 2 16_1" xfId="49136" xr:uid="{2A09E9F6-6BC3-4AE0-BFD8-03B87FD37B7A}"/>
    <cellStyle name="Calculation 2 17" xfId="746" xr:uid="{E2BF745A-E9BB-46FD-ACC9-E4C24968B07A}"/>
    <cellStyle name="Calculation 2 17 2" xfId="47304" xr:uid="{E1F78A59-5D67-408F-A210-8282976F5891}"/>
    <cellStyle name="Calculation 2 17_Apart tables" xfId="52565" xr:uid="{62B1F19E-6F7D-481B-99B8-EEF9B9496FED}"/>
    <cellStyle name="Calculation 2 18" xfId="42468" xr:uid="{3FF0AB1C-4352-4CFE-B786-4F4A14125EA7}"/>
    <cellStyle name="Calculation 2 19" xfId="47322" xr:uid="{38B3E0B4-03D4-4598-8657-9310C34F4E65}"/>
    <cellStyle name="Calculation 2 2" xfId="747" xr:uid="{F561D671-D5C4-4F68-9541-B652F3E4AD7D}"/>
    <cellStyle name="Calculation 2 2 10" xfId="748" xr:uid="{F8C97BD7-B9EE-43C5-8F5A-4BA96BCB3D20}"/>
    <cellStyle name="Calculation 2 2 10 2" xfId="749" xr:uid="{53D7BC09-D22A-4870-8737-F659E8E7660E}"/>
    <cellStyle name="Calculation 2 2 10 2 2" xfId="23222" xr:uid="{632F1A90-34A4-47A3-B9B6-71B5E9390D8B}"/>
    <cellStyle name="Calculation 2 2 10 2 3" xfId="47301" xr:uid="{273BA5EA-3903-4BE1-8C5D-25372B16D54B}"/>
    <cellStyle name="Calculation 2 2 10 2 4" xfId="51369" xr:uid="{EBE3966B-0CF1-42A8-AFF5-C0337C07A0E3}"/>
    <cellStyle name="Calculation 2 2 10 2 5" xfId="51370" xr:uid="{93405B1C-2EAD-4694-A0B2-F68800D3B779}"/>
    <cellStyle name="Calculation 2 2 10 2_1" xfId="49137" xr:uid="{AF3BA94E-082C-4F11-8DDC-EBECDFC3E752}"/>
    <cellStyle name="Calculation 2 2 10 3" xfId="23223" xr:uid="{606E7A6A-A43B-4826-9D7C-D1F40883EF71}"/>
    <cellStyle name="Calculation 2 2 10 4" xfId="47302" xr:uid="{06CD74DE-1642-4EE7-9B65-5E70C3B9382A}"/>
    <cellStyle name="Calculation 2 2 10 5" xfId="51371" xr:uid="{E85BD47E-AA3F-4379-A772-6A2A8311FE96}"/>
    <cellStyle name="Calculation 2 2 10 6" xfId="51372" xr:uid="{E3BB6431-C304-4BFD-AACF-9FC8A59B5D98}"/>
    <cellStyle name="Calculation 2 2 10_1" xfId="49138" xr:uid="{A787CE41-967E-4658-B779-14D6CB2A6D4B}"/>
    <cellStyle name="Calculation 2 2 11" xfId="750" xr:uid="{00B5703A-64ED-4ECE-81EC-A8063288B939}"/>
    <cellStyle name="Calculation 2 2 11 2" xfId="751" xr:uid="{FF557996-F6E8-4204-AB0F-AAF1C9A0162D}"/>
    <cellStyle name="Calculation 2 2 11 2 2" xfId="23224" xr:uid="{2F5AB712-5A2B-401E-9BA6-C1118DC16FF1}"/>
    <cellStyle name="Calculation 2 2 11 2 3" xfId="47299" xr:uid="{ACE92D3A-2714-480D-A925-3F7C4057B6CA}"/>
    <cellStyle name="Calculation 2 2 11 2 4" xfId="51373" xr:uid="{E5D11DE6-3AE6-4228-A0B0-4ED9ED7635CD}"/>
    <cellStyle name="Calculation 2 2 11 2 5" xfId="51374" xr:uid="{57B2BA83-47FB-4E85-B27C-9ACBF0590C1D}"/>
    <cellStyle name="Calculation 2 2 11 2_1" xfId="49139" xr:uid="{941516E1-B6FF-43A7-9D9E-A35D81522884}"/>
    <cellStyle name="Calculation 2 2 11 3" xfId="23225" xr:uid="{9C41EBC3-2814-40A6-88C5-E4B3B2F04050}"/>
    <cellStyle name="Calculation 2 2 11 4" xfId="47300" xr:uid="{122DE497-1535-4B2C-8E40-AE0F14003645}"/>
    <cellStyle name="Calculation 2 2 11 5" xfId="51375" xr:uid="{CC3CE1B8-A6C6-411F-AD0E-7A1F83D5B388}"/>
    <cellStyle name="Calculation 2 2 11 6" xfId="51376" xr:uid="{B34291EC-B945-47B0-BC91-D86743C18B2F}"/>
    <cellStyle name="Calculation 2 2 11_1" xfId="49140" xr:uid="{942B1A78-7D6F-46FA-BF98-65FA37FA5C0F}"/>
    <cellStyle name="Calculation 2 2 12" xfId="752" xr:uid="{6DFE3837-5824-4052-B36D-67A0CD13FC29}"/>
    <cellStyle name="Calculation 2 2 12 2" xfId="753" xr:uid="{6BB4668B-D035-461B-B35E-C940F3439975}"/>
    <cellStyle name="Calculation 2 2 12 2 2" xfId="23226" xr:uid="{3ACF5A87-E509-4578-A243-5D2B148AF5DF}"/>
    <cellStyle name="Calculation 2 2 12 2 3" xfId="47297" xr:uid="{2882A7A0-092C-49CE-8C35-A659064D7F2D}"/>
    <cellStyle name="Calculation 2 2 12 2 4" xfId="51377" xr:uid="{BAD4F19F-5306-4D40-86FF-6AFC2B8F8B49}"/>
    <cellStyle name="Calculation 2 2 12 2 5" xfId="51378" xr:uid="{D619B8C2-B6EA-453F-8E95-AB4E289ADBCB}"/>
    <cellStyle name="Calculation 2 2 12 2_1" xfId="49141" xr:uid="{1367324D-45C2-4610-9077-517A25915D42}"/>
    <cellStyle name="Calculation 2 2 12 3" xfId="23227" xr:uid="{B8512C50-129C-4821-B1F0-38C71C2ED923}"/>
    <cellStyle name="Calculation 2 2 12 4" xfId="47298" xr:uid="{C3272422-B3C2-4F07-9D5E-B365617F510E}"/>
    <cellStyle name="Calculation 2 2 12 5" xfId="51379" xr:uid="{F70696CE-40C8-4236-A487-951B088F091E}"/>
    <cellStyle name="Calculation 2 2 12 6" xfId="51380" xr:uid="{24B4B17E-C8F7-43D8-9ED9-8C02BEECEDB1}"/>
    <cellStyle name="Calculation 2 2 12_1" xfId="49142" xr:uid="{7E806195-9133-4BC3-B065-8C601A490F6D}"/>
    <cellStyle name="Calculation 2 2 13" xfId="754" xr:uid="{C803850F-D4E1-47A1-A66B-68014E4827CD}"/>
    <cellStyle name="Calculation 2 2 13 2" xfId="23228" xr:uid="{4EECD911-EC83-4FCD-9C87-D706EE35C05D}"/>
    <cellStyle name="Calculation 2 2 13 3" xfId="47296" xr:uid="{A2773A29-2E6C-4C2C-8A44-8C0D1D24474A}"/>
    <cellStyle name="Calculation 2 2 13 4" xfId="51381" xr:uid="{AA492F96-0DDB-4F1C-860A-379E5993EA77}"/>
    <cellStyle name="Calculation 2 2 13 5" xfId="51382" xr:uid="{7C12D5E6-1160-4755-81BF-2965F5271268}"/>
    <cellStyle name="Calculation 2 2 13_1" xfId="49143" xr:uid="{1D38E280-6787-4FFD-A0AB-BD651752935B}"/>
    <cellStyle name="Calculation 2 2 14" xfId="23229" xr:uid="{70C22F81-7587-45FC-8757-2D0F7926DDB4}"/>
    <cellStyle name="Calculation 2 2 15" xfId="46094" xr:uid="{0DF038F2-AAED-4EE0-A80F-CB9E22D99B70}"/>
    <cellStyle name="Calculation 2 2 16" xfId="47303" xr:uid="{BAFEA0D1-D472-4022-8473-EC7AE9F606E8}"/>
    <cellStyle name="Calculation 2 2 17" xfId="51383" xr:uid="{0E0AC150-FA0D-44D5-96DE-7FCEA2F6A0ED}"/>
    <cellStyle name="Calculation 2 2 18" xfId="51384" xr:uid="{93E06CD6-45FB-4094-886D-D7FEBD5C5448}"/>
    <cellStyle name="Calculation 2 2 2" xfId="755" xr:uid="{7BCF52B1-4F12-481D-9CB4-6E3307EE1F65}"/>
    <cellStyle name="Calculation 2 2 2 10" xfId="47295" xr:uid="{1EC2A380-DE49-4CBE-9AD6-77A2FE636EF8}"/>
    <cellStyle name="Calculation 2 2 2 11" xfId="51385" xr:uid="{197EAA86-EB14-49F1-9544-1EF9F68F5682}"/>
    <cellStyle name="Calculation 2 2 2 12" xfId="51386" xr:uid="{1292381A-294C-4CA1-BACE-72E14446C735}"/>
    <cellStyle name="Calculation 2 2 2 2" xfId="756" xr:uid="{C14DB553-3A4B-4980-B6C7-7345DD6F4A4C}"/>
    <cellStyle name="Calculation 2 2 2 2 2" xfId="757" xr:uid="{5A522243-1C6F-4515-8517-DB3A9E5F1D0E}"/>
    <cellStyle name="Calculation 2 2 2 2 2 2" xfId="23230" xr:uid="{78968C5F-1A86-4AC4-99A0-5E391D2D205A}"/>
    <cellStyle name="Calculation 2 2 2 2 2 3" xfId="47293" xr:uid="{33C1E9D7-8508-451F-A836-17453F14A6BE}"/>
    <cellStyle name="Calculation 2 2 2 2 2 4" xfId="51387" xr:uid="{74280B4B-F5CF-4005-A134-36C1CB9CD2AD}"/>
    <cellStyle name="Calculation 2 2 2 2 2 5" xfId="51388" xr:uid="{1806A3DE-6F92-4C75-93AE-16C25A38B61C}"/>
    <cellStyle name="Calculation 2 2 2 2 2_1" xfId="49144" xr:uid="{D7C0EFC9-4B2B-43AD-8A71-492D3D7A742B}"/>
    <cellStyle name="Calculation 2 2 2 2 3" xfId="23231" xr:uid="{05898BD6-1D9F-4F0D-8519-E2869DEFB50D}"/>
    <cellStyle name="Calculation 2 2 2 2 4" xfId="46096" xr:uid="{D0BBF632-1F88-4FEC-AE47-F6FC9C2DC5C8}"/>
    <cellStyle name="Calculation 2 2 2 2 5" xfId="47294" xr:uid="{49CDD914-E68C-4195-9A94-D3797D5EB063}"/>
    <cellStyle name="Calculation 2 2 2 2 6" xfId="51389" xr:uid="{E26FC55B-A6B3-4A0E-A7AC-CCAAE5ABBFE5}"/>
    <cellStyle name="Calculation 2 2 2 2_1" xfId="49145" xr:uid="{6C812726-884A-415C-A432-E180ED35D040}"/>
    <cellStyle name="Calculation 2 2 2 3" xfId="758" xr:uid="{307C898C-28C3-454C-ABAF-65791DC161FD}"/>
    <cellStyle name="Calculation 2 2 2 3 2" xfId="759" xr:uid="{AEEB542C-1412-46D6-A7BF-A085BA24E8EB}"/>
    <cellStyle name="Calculation 2 2 2 3 2 2" xfId="23232" xr:uid="{40FECFCE-9DA3-4AB5-9C0E-71A6E825595D}"/>
    <cellStyle name="Calculation 2 2 2 3 2 3" xfId="47291" xr:uid="{F73EBDA0-4AB0-4727-94AE-B0F241D0FB4C}"/>
    <cellStyle name="Calculation 2 2 2 3 2 4" xfId="51390" xr:uid="{D82D923F-D9CA-481C-B5EF-E9BBA3C32705}"/>
    <cellStyle name="Calculation 2 2 2 3 2 5" xfId="51391" xr:uid="{36DAD451-B61B-466E-AE25-E2BDCC9F6C2F}"/>
    <cellStyle name="Calculation 2 2 2 3 2_1" xfId="49146" xr:uid="{97D9CAEB-F9E5-40E2-A42B-0441D329BAAF}"/>
    <cellStyle name="Calculation 2 2 2 3 3" xfId="23233" xr:uid="{90B5AAE5-33C2-4710-8321-35CCC7168494}"/>
    <cellStyle name="Calculation 2 2 2 3 4" xfId="47292" xr:uid="{80491A4E-7425-4C85-9185-37D6D7C12649}"/>
    <cellStyle name="Calculation 2 2 2 3 5" xfId="51392" xr:uid="{28F909E0-5CF5-487B-A327-FB9155799EFF}"/>
    <cellStyle name="Calculation 2 2 2 3 6" xfId="51393" xr:uid="{F946EA6A-CAF8-4BBC-83F4-4929A3F4B27D}"/>
    <cellStyle name="Calculation 2 2 2 3_1" xfId="49147" xr:uid="{9AB78908-60D2-4527-B188-CEFBC97C53AF}"/>
    <cellStyle name="Calculation 2 2 2 4" xfId="760" xr:uid="{EED7EC78-8583-4064-887A-95274C17D9F0}"/>
    <cellStyle name="Calculation 2 2 2 4 2" xfId="761" xr:uid="{262BB5E6-34CF-4FA0-A102-A695FD9F8EC8}"/>
    <cellStyle name="Calculation 2 2 2 4 2 2" xfId="23234" xr:uid="{8B0D8CF2-AD5C-4D19-8DE7-F7D2628D34E1}"/>
    <cellStyle name="Calculation 2 2 2 4 2 3" xfId="47289" xr:uid="{96BF4AC5-B2DD-4777-830E-5CDC8875B6A6}"/>
    <cellStyle name="Calculation 2 2 2 4 2 4" xfId="51394" xr:uid="{BA4C79DF-FC6D-45E8-846A-5B648DB595D8}"/>
    <cellStyle name="Calculation 2 2 2 4 2 5" xfId="51395" xr:uid="{2257ECB8-6675-4839-B40C-973D0BEDC18E}"/>
    <cellStyle name="Calculation 2 2 2 4 2_1" xfId="49148" xr:uid="{DA4FDC80-2882-44F5-95DC-A3F4715C5597}"/>
    <cellStyle name="Calculation 2 2 2 4 3" xfId="23235" xr:uid="{5B53B1D8-FD2C-40B6-98FD-3A3B8335CBFC}"/>
    <cellStyle name="Calculation 2 2 2 4 4" xfId="47290" xr:uid="{7763856B-3E52-44EB-921C-3893158FF5DC}"/>
    <cellStyle name="Calculation 2 2 2 4 5" xfId="51396" xr:uid="{8F4CD5C1-81E7-4732-8EAB-437944A26227}"/>
    <cellStyle name="Calculation 2 2 2 4 6" xfId="51397" xr:uid="{C801BDB1-6C59-4EE4-80A4-ADAD9DA34D74}"/>
    <cellStyle name="Calculation 2 2 2 4_1" xfId="49149" xr:uid="{621CA2CF-D8EA-47E6-97B7-2FA3A79A790E}"/>
    <cellStyle name="Calculation 2 2 2 5" xfId="762" xr:uid="{F34977B0-ABBD-48A8-A78D-3F04AB9902D8}"/>
    <cellStyle name="Calculation 2 2 2 5 2" xfId="763" xr:uid="{D48DBEFC-6DAD-4FEF-BA25-792AC6245750}"/>
    <cellStyle name="Calculation 2 2 2 5 2 2" xfId="23236" xr:uid="{8CE3DA9D-C7BC-4488-8532-CF81939DA6F6}"/>
    <cellStyle name="Calculation 2 2 2 5 2 3" xfId="47287" xr:uid="{266BA706-C973-4C57-BF08-A36E820AB2EE}"/>
    <cellStyle name="Calculation 2 2 2 5 2 4" xfId="51398" xr:uid="{27077F45-7606-42B1-851E-6061C508DDAD}"/>
    <cellStyle name="Calculation 2 2 2 5 2 5" xfId="51399" xr:uid="{CC4DA1A7-B58A-470D-A1D5-E7D0DF0EACEF}"/>
    <cellStyle name="Calculation 2 2 2 5 2_1" xfId="49150" xr:uid="{1D46E4CD-0B13-4780-ADA4-B692AD1C85A1}"/>
    <cellStyle name="Calculation 2 2 2 5 3" xfId="23237" xr:uid="{E6AEC104-B840-4000-B61F-4F9FB9218203}"/>
    <cellStyle name="Calculation 2 2 2 5 4" xfId="47288" xr:uid="{A7815807-0202-432F-AAD6-A5F22D7351CD}"/>
    <cellStyle name="Calculation 2 2 2 5 5" xfId="51400" xr:uid="{0DA035C9-A318-42AA-BEDD-E60C0EED1D63}"/>
    <cellStyle name="Calculation 2 2 2 5 6" xfId="51401" xr:uid="{9CA7DF54-5F4D-4689-856D-B7727418776A}"/>
    <cellStyle name="Calculation 2 2 2 5_1" xfId="49151" xr:uid="{F13104D4-A9FD-4DD5-9723-F3FA2ED513CB}"/>
    <cellStyle name="Calculation 2 2 2 6" xfId="764" xr:uid="{97A3E361-C330-4B9A-9CC8-24B7E8E53167}"/>
    <cellStyle name="Calculation 2 2 2 6 2" xfId="765" xr:uid="{E49F7FD4-E5E8-4980-B991-C9E88FB7B22C}"/>
    <cellStyle name="Calculation 2 2 2 6 2 2" xfId="23238" xr:uid="{477F8AA7-BD24-432C-94E7-96086A1CAB4E}"/>
    <cellStyle name="Calculation 2 2 2 6 2 3" xfId="47285" xr:uid="{67C11593-4F90-43ED-88C3-DF8861BE4F1E}"/>
    <cellStyle name="Calculation 2 2 2 6 2 4" xfId="51402" xr:uid="{547FEC09-35A7-4FED-ADE1-C7ACCAC42583}"/>
    <cellStyle name="Calculation 2 2 2 6 2 5" xfId="51403" xr:uid="{DDADFECF-79EA-4A21-9B1E-AC8222FCD09E}"/>
    <cellStyle name="Calculation 2 2 2 6 2_1" xfId="49152" xr:uid="{067E230A-0F7A-40D6-BD6E-F115556A78C0}"/>
    <cellStyle name="Calculation 2 2 2 6 3" xfId="23239" xr:uid="{319C56B7-78AC-4C0E-8898-88EEA516211F}"/>
    <cellStyle name="Calculation 2 2 2 6 4" xfId="47286" xr:uid="{1223C5F6-7854-4BCC-ABD5-E839ED7B4BA4}"/>
    <cellStyle name="Calculation 2 2 2 6 5" xfId="51404" xr:uid="{7E9CC68A-E1D1-45CB-A153-B08D22A55CB9}"/>
    <cellStyle name="Calculation 2 2 2 6 6" xfId="51405" xr:uid="{2D2D5680-E902-4074-A656-B34DFA8B228C}"/>
    <cellStyle name="Calculation 2 2 2 6_1" xfId="49153" xr:uid="{C7DCA5DD-1557-41D7-8C95-784F63385951}"/>
    <cellStyle name="Calculation 2 2 2 7" xfId="766" xr:uid="{E74A7AD1-D63B-463F-BFAE-56F591D655D3}"/>
    <cellStyle name="Calculation 2 2 2 7 2" xfId="23240" xr:uid="{6CB7E77C-347D-450C-8AA7-EE1A2F9C3A45}"/>
    <cellStyle name="Calculation 2 2 2 7 3" xfId="47284" xr:uid="{0B6EBE22-8F9F-4353-B296-8060785EC8BF}"/>
    <cellStyle name="Calculation 2 2 2 7 4" xfId="51406" xr:uid="{1C0F22D9-F97C-468F-B9A2-FC77084B3E14}"/>
    <cellStyle name="Calculation 2 2 2 7 5" xfId="51407" xr:uid="{48A288AA-4A01-4B83-AD75-389CA073D398}"/>
    <cellStyle name="Calculation 2 2 2 7_1" xfId="49154" xr:uid="{56363411-B83A-4E48-BCAD-F3DA7C8ED12D}"/>
    <cellStyle name="Calculation 2 2 2 8" xfId="23241" xr:uid="{85A796CA-C772-4211-B011-A2D34AECA9A6}"/>
    <cellStyle name="Calculation 2 2 2 9" xfId="46095" xr:uid="{D2013EE7-A2A9-431A-949F-C26EBF520ADE}"/>
    <cellStyle name="Calculation 2 2 2_1" xfId="49155" xr:uid="{C8A9BC4A-EFED-4991-8C9A-DDA7C62C8109}"/>
    <cellStyle name="Calculation 2 2 3" xfId="767" xr:uid="{F5101DD2-B6C9-4903-95F3-03AA7E63BD6E}"/>
    <cellStyle name="Calculation 2 2 3 2" xfId="768" xr:uid="{22CD2BFE-4190-461A-9F7F-5DCE5272E2B9}"/>
    <cellStyle name="Calculation 2 2 3 2 2" xfId="769" xr:uid="{CC80D7D5-9A2B-467F-9666-E86BC4AAB54A}"/>
    <cellStyle name="Calculation 2 2 3 2 2 2" xfId="23242" xr:uid="{4D389A99-B4E9-487D-9249-B3A23019F2D6}"/>
    <cellStyle name="Calculation 2 2 3 2 2 3" xfId="47281" xr:uid="{B4C5818E-F071-4881-A5B9-9FF65573CA86}"/>
    <cellStyle name="Calculation 2 2 3 2 2 4" xfId="51408" xr:uid="{9358AA41-C04B-4093-BF31-723D114CDE76}"/>
    <cellStyle name="Calculation 2 2 3 2 2 5" xfId="51409" xr:uid="{09CA50BC-400A-46EC-8EDC-E68D37C1FD7E}"/>
    <cellStyle name="Calculation 2 2 3 2 2_1" xfId="49156" xr:uid="{D81BB5E3-659E-4F58-A916-3675F78ECE9E}"/>
    <cellStyle name="Calculation 2 2 3 2 3" xfId="23243" xr:uid="{0F00E14F-044B-4930-BE61-7466E19C48C4}"/>
    <cellStyle name="Calculation 2 2 3 2 4" xfId="46098" xr:uid="{1FE9EF47-F32F-42CE-BCB7-18B7E3080DFB}"/>
    <cellStyle name="Calculation 2 2 3 2 5" xfId="47282" xr:uid="{21DA1CA8-08B8-479F-91A2-A8EBFCDD641B}"/>
    <cellStyle name="Calculation 2 2 3 2 6" xfId="51410" xr:uid="{7BF6866E-AB38-405C-A701-1F97550E6355}"/>
    <cellStyle name="Calculation 2 2 3 2_1" xfId="49157" xr:uid="{6AFDC890-945B-46F5-BB9B-444A995AAEA3}"/>
    <cellStyle name="Calculation 2 2 3 3" xfId="770" xr:uid="{6B8EEF63-1A43-4442-B225-6EBAC671ED85}"/>
    <cellStyle name="Calculation 2 2 3 3 2" xfId="771" xr:uid="{7266E056-DAC5-4ECB-A012-BF3561DEF65E}"/>
    <cellStyle name="Calculation 2 2 3 3 2 2" xfId="23244" xr:uid="{B5F9D7AD-DBCE-443F-A9C3-47B589706ECD}"/>
    <cellStyle name="Calculation 2 2 3 3 2 3" xfId="47279" xr:uid="{0714C430-AF25-4AC5-A2B6-290EDFDEB005}"/>
    <cellStyle name="Calculation 2 2 3 3 2 4" xfId="51411" xr:uid="{1B0B5E0F-7850-4219-BCF1-4EB98A6AD3F7}"/>
    <cellStyle name="Calculation 2 2 3 3 2 5" xfId="51412" xr:uid="{73BB1DBA-5DD7-42E8-9817-679403F26629}"/>
    <cellStyle name="Calculation 2 2 3 3 2_1" xfId="49158" xr:uid="{10E647A2-27DA-4BB3-9CE3-8DCB72FF01B4}"/>
    <cellStyle name="Calculation 2 2 3 3 3" xfId="23245" xr:uid="{C87E25F8-6339-41FC-B45D-8F86699FB5C8}"/>
    <cellStyle name="Calculation 2 2 3 3 4" xfId="47280" xr:uid="{976DFBC5-15EB-414E-B17E-573657258BF0}"/>
    <cellStyle name="Calculation 2 2 3 3 5" xfId="51413" xr:uid="{AD6F9EF3-315A-4615-B3A1-E5B68FFCD414}"/>
    <cellStyle name="Calculation 2 2 3 3 6" xfId="51414" xr:uid="{15C12D89-A68C-4F13-AA67-295A1986DAD2}"/>
    <cellStyle name="Calculation 2 2 3 3_1" xfId="49159" xr:uid="{44FBBF35-5965-4DAD-9FDA-64650085C767}"/>
    <cellStyle name="Calculation 2 2 3 4" xfId="772" xr:uid="{9AC15D2C-1EEE-496B-AE50-45488CDC7120}"/>
    <cellStyle name="Calculation 2 2 3 4 2" xfId="773" xr:uid="{6C21609E-0A0F-4770-B7E3-EE7C59EA227F}"/>
    <cellStyle name="Calculation 2 2 3 4 2 2" xfId="23246" xr:uid="{38101E7C-27D6-47C3-A024-F95CC4CFFF86}"/>
    <cellStyle name="Calculation 2 2 3 4 2 3" xfId="47277" xr:uid="{C5DA20F4-CC37-4DCC-A22E-215DF055E33B}"/>
    <cellStyle name="Calculation 2 2 3 4 2 4" xfId="51415" xr:uid="{46F7E020-EC35-4458-9D88-41F252EC6013}"/>
    <cellStyle name="Calculation 2 2 3 4 2 5" xfId="51416" xr:uid="{88F69285-DE3C-47DA-979F-BAE2EF120554}"/>
    <cellStyle name="Calculation 2 2 3 4 2_1" xfId="49160" xr:uid="{4CAAF156-F254-4324-9C44-3F340787993F}"/>
    <cellStyle name="Calculation 2 2 3 4 3" xfId="23247" xr:uid="{6ADA34A6-4795-417C-83B0-55EF9587B0C0}"/>
    <cellStyle name="Calculation 2 2 3 4 4" xfId="47278" xr:uid="{0808A72B-5032-402C-882E-D6EA2DFB1F6E}"/>
    <cellStyle name="Calculation 2 2 3 4 5" xfId="51417" xr:uid="{9A9BF2F6-DC40-4A89-94D2-3F4F29674DA9}"/>
    <cellStyle name="Calculation 2 2 3 4 6" xfId="51418" xr:uid="{878DD848-BD9D-4413-873C-AB6F43442D20}"/>
    <cellStyle name="Calculation 2 2 3 4_1" xfId="49161" xr:uid="{9E33BD93-892C-4278-995F-1789E8C783E4}"/>
    <cellStyle name="Calculation 2 2 3 5" xfId="774" xr:uid="{6271F2CE-6F46-496A-A3AC-8D64D5C75203}"/>
    <cellStyle name="Calculation 2 2 3 5 2" xfId="23248" xr:uid="{00684820-7131-4070-8363-C1A1523AABEE}"/>
    <cellStyle name="Calculation 2 2 3 5 3" xfId="47276" xr:uid="{2CCA0988-1E91-42BA-95CF-AC5527054D83}"/>
    <cellStyle name="Calculation 2 2 3 5 4" xfId="51419" xr:uid="{3A90D421-7C26-4A44-B6E4-612243014DB4}"/>
    <cellStyle name="Calculation 2 2 3 5 5" xfId="51420" xr:uid="{39981D09-F119-443A-ACA2-E8F2232A1F09}"/>
    <cellStyle name="Calculation 2 2 3 5_1" xfId="49162" xr:uid="{743325D3-1F2C-4ADC-A641-F02B82666B02}"/>
    <cellStyle name="Calculation 2 2 3 6" xfId="23249" xr:uid="{959C3AB6-D7A2-4AA9-B7E5-1AFAF8877230}"/>
    <cellStyle name="Calculation 2 2 3 7" xfId="46097" xr:uid="{5EEEEAC2-54E4-4F1B-A5CC-425DA2A5EA9A}"/>
    <cellStyle name="Calculation 2 2 3 8" xfId="47283" xr:uid="{65BBC2F6-EBAC-495E-8164-C39E1D329469}"/>
    <cellStyle name="Calculation 2 2 3 9" xfId="51421" xr:uid="{59DCCDCC-03A5-469E-A8C6-1E07FDC1AA6B}"/>
    <cellStyle name="Calculation 2 2 3_1" xfId="49163" xr:uid="{8D741A7B-5F83-45B0-8317-88BD03A42C71}"/>
    <cellStyle name="Calculation 2 2 4" xfId="775" xr:uid="{C54B41B7-62C7-4D69-A028-2636DFF2E68D}"/>
    <cellStyle name="Calculation 2 2 4 2" xfId="776" xr:uid="{F0D5B9A8-E239-44B8-8B63-F09F70B69D2F}"/>
    <cellStyle name="Calculation 2 2 4 2 2" xfId="23250" xr:uid="{AD167449-DC8E-4AEE-A65D-77CD0BAB06F9}"/>
    <cellStyle name="Calculation 2 2 4 2 3" xfId="47274" xr:uid="{40359695-8DB7-4DF5-B636-E0C31C59EBE3}"/>
    <cellStyle name="Calculation 2 2 4 2 4" xfId="51422" xr:uid="{FED9B170-19E8-4941-81EA-6B6355082D1B}"/>
    <cellStyle name="Calculation 2 2 4 2 5" xfId="51423" xr:uid="{BE619B37-4518-47E0-BFFD-E08A4F63A59C}"/>
    <cellStyle name="Calculation 2 2 4 2_1" xfId="49164" xr:uid="{0159938F-D117-473D-9947-6C69E022E9F4}"/>
    <cellStyle name="Calculation 2 2 4 3" xfId="23251" xr:uid="{CDA5ACC4-71B2-46B7-926C-B452A778196E}"/>
    <cellStyle name="Calculation 2 2 4 4" xfId="46099" xr:uid="{F9FA91C3-2AAA-48C6-A37F-0D544C0B5991}"/>
    <cellStyle name="Calculation 2 2 4 5" xfId="47275" xr:uid="{C8DC9105-2FAF-4B8B-B458-7C97D2FC3660}"/>
    <cellStyle name="Calculation 2 2 4 6" xfId="51424" xr:uid="{C90C1A8D-80AB-41B8-8F24-0901E052F886}"/>
    <cellStyle name="Calculation 2 2 4_1" xfId="49165" xr:uid="{1890840F-D6EA-4045-AC12-D431BD3E4834}"/>
    <cellStyle name="Calculation 2 2 5" xfId="777" xr:uid="{6C37B6C2-C50D-4791-BD4A-A04B83EDA14B}"/>
    <cellStyle name="Calculation 2 2 5 2" xfId="778" xr:uid="{04845A88-7BCC-4BF2-8A9B-0D05131B7084}"/>
    <cellStyle name="Calculation 2 2 5 2 2" xfId="23252" xr:uid="{E54F3FFD-79E5-4E53-AA13-E01265EBE16A}"/>
    <cellStyle name="Calculation 2 2 5 2 3" xfId="47272" xr:uid="{7814403D-62C2-494D-928E-49988E01FF5C}"/>
    <cellStyle name="Calculation 2 2 5 2 4" xfId="51425" xr:uid="{7ECF7CA9-D075-4538-A875-DF84A4A478BC}"/>
    <cellStyle name="Calculation 2 2 5 2 5" xfId="51426" xr:uid="{2EC7E91D-2B85-4BD8-B3DE-C18F926B09F8}"/>
    <cellStyle name="Calculation 2 2 5 2_1" xfId="49166" xr:uid="{5F7BBEED-F812-4C46-88E4-6754D43EA181}"/>
    <cellStyle name="Calculation 2 2 5 3" xfId="23253" xr:uid="{6B6467CA-CF24-4732-B221-48DDC342C02A}"/>
    <cellStyle name="Calculation 2 2 5 4" xfId="47273" xr:uid="{3C3F5D03-8194-4B84-AC34-A6B351233A1A}"/>
    <cellStyle name="Calculation 2 2 5 5" xfId="51427" xr:uid="{E352CCB5-7001-401B-A462-27CADFC6E181}"/>
    <cellStyle name="Calculation 2 2 5 6" xfId="51428" xr:uid="{9916EF27-BF67-43F0-B145-31683E059323}"/>
    <cellStyle name="Calculation 2 2 5_1" xfId="49167" xr:uid="{49C319B7-3492-47E0-85DF-9E93E57FE9BE}"/>
    <cellStyle name="Calculation 2 2 6" xfId="779" xr:uid="{EF0CE764-B288-4EB4-87B9-AABAEA0CA015}"/>
    <cellStyle name="Calculation 2 2 6 2" xfId="780" xr:uid="{98E61187-6416-4C18-B1A6-BC34C8AD7286}"/>
    <cellStyle name="Calculation 2 2 6 2 2" xfId="23254" xr:uid="{963F8F02-F4E6-425F-A7B3-77823EC0942F}"/>
    <cellStyle name="Calculation 2 2 6 2 3" xfId="47270" xr:uid="{DA174F76-A1A6-4F63-B495-DEB17F19237C}"/>
    <cellStyle name="Calculation 2 2 6 2 4" xfId="51429" xr:uid="{C0830816-477E-419D-BF01-0BA504AD9BD6}"/>
    <cellStyle name="Calculation 2 2 6 2 5" xfId="51430" xr:uid="{D4B2D5B0-F8F3-4C87-B3FB-74B6D1D56F89}"/>
    <cellStyle name="Calculation 2 2 6 2_1" xfId="49168" xr:uid="{3936C9C6-10E0-48A0-8CBE-A630B2B2B471}"/>
    <cellStyle name="Calculation 2 2 6 3" xfId="23255" xr:uid="{11F81A9E-18B9-47CF-9BB9-0CED69E5D0EF}"/>
    <cellStyle name="Calculation 2 2 6 4" xfId="47271" xr:uid="{D02237C8-C651-450B-91F7-1E82AC4159E8}"/>
    <cellStyle name="Calculation 2 2 6 5" xfId="51431" xr:uid="{1B4DC212-43D4-4953-8AC7-4699EAF416DB}"/>
    <cellStyle name="Calculation 2 2 6 6" xfId="51432" xr:uid="{3F4F2F9E-4EB5-41E5-81D4-C042BC592EAA}"/>
    <cellStyle name="Calculation 2 2 6_1" xfId="49169" xr:uid="{39EFED58-3734-45D3-88D7-769FF2D4AE14}"/>
    <cellStyle name="Calculation 2 2 7" xfId="781" xr:uid="{07B0C011-D4B6-42BC-88C6-0C03E6B006CE}"/>
    <cellStyle name="Calculation 2 2 7 2" xfId="782" xr:uid="{A937C18F-BBF1-43D4-B7FF-8B687A508D98}"/>
    <cellStyle name="Calculation 2 2 7 2 2" xfId="23256" xr:uid="{A2D0C491-AA58-4923-9F5D-23BCB70A0727}"/>
    <cellStyle name="Calculation 2 2 7 2 3" xfId="47268" xr:uid="{BC31075B-2F42-41F4-AD8C-6CD5F232DE00}"/>
    <cellStyle name="Calculation 2 2 7 2 4" xfId="51433" xr:uid="{AC43E49E-B56B-45D5-8DBE-977B749528EB}"/>
    <cellStyle name="Calculation 2 2 7 2 5" xfId="51434" xr:uid="{D9CF795F-EB86-41AC-86F1-34C8BB2CF417}"/>
    <cellStyle name="Calculation 2 2 7 2_1" xfId="49170" xr:uid="{1F26E031-1966-459F-A24A-FD9903A0C660}"/>
    <cellStyle name="Calculation 2 2 7 3" xfId="23257" xr:uid="{AF4BA49D-C007-4048-8602-625FEAB5A3C7}"/>
    <cellStyle name="Calculation 2 2 7 4" xfId="47269" xr:uid="{3A914E8D-5DF6-4DEC-B4EE-58B0866EA07A}"/>
    <cellStyle name="Calculation 2 2 7 5" xfId="51435" xr:uid="{F5135971-FFC1-4D81-AFD1-04D7CE8269CB}"/>
    <cellStyle name="Calculation 2 2 7 6" xfId="51436" xr:uid="{4DEB0A7F-138C-4A13-9214-DDAFD65B55EE}"/>
    <cellStyle name="Calculation 2 2 7_1" xfId="49171" xr:uid="{23A70105-9D37-4B66-8F92-45E9B80D79F4}"/>
    <cellStyle name="Calculation 2 2 8" xfId="783" xr:uid="{6D6111A6-D34A-4953-8181-4BB0B2C2763C}"/>
    <cellStyle name="Calculation 2 2 8 2" xfId="784" xr:uid="{B56A51D4-D584-4A88-A2F8-33A4125AAA87}"/>
    <cellStyle name="Calculation 2 2 8 2 2" xfId="23258" xr:uid="{ADB4A1B2-DE3F-40A2-BC86-E458D9FE67B8}"/>
    <cellStyle name="Calculation 2 2 8 2 3" xfId="47266" xr:uid="{B4B25E97-E073-43FF-AD14-D35FA2AFC2F9}"/>
    <cellStyle name="Calculation 2 2 8 2 4" xfId="51437" xr:uid="{06E3204C-BD3D-4049-A07E-DFE789C4D79C}"/>
    <cellStyle name="Calculation 2 2 8 2 5" xfId="51438" xr:uid="{6F6466DF-DE72-40F7-BD80-4F0D236C5AEC}"/>
    <cellStyle name="Calculation 2 2 8 2_1" xfId="49172" xr:uid="{778BB48A-DC9E-45EE-B311-3171F6E369CF}"/>
    <cellStyle name="Calculation 2 2 8 3" xfId="23259" xr:uid="{F5F2E233-79F2-487B-9543-B374654B02D3}"/>
    <cellStyle name="Calculation 2 2 8 4" xfId="47267" xr:uid="{1B847C5A-2A8C-4B2E-A427-A8D92E1C4538}"/>
    <cellStyle name="Calculation 2 2 8 5" xfId="51439" xr:uid="{8FAE0F54-15D5-4876-B7E6-141F3D849C7D}"/>
    <cellStyle name="Calculation 2 2 8 6" xfId="51440" xr:uid="{30877C44-668C-4688-B8A7-E2E431116CC7}"/>
    <cellStyle name="Calculation 2 2 8_1" xfId="49173" xr:uid="{5B177C4E-F9AC-45A5-8068-0AD377CC8817}"/>
    <cellStyle name="Calculation 2 2 9" xfId="785" xr:uid="{63A180E1-B8D8-4009-BB04-12D2EEF8CCB7}"/>
    <cellStyle name="Calculation 2 2 9 2" xfId="786" xr:uid="{72C56E72-6173-4CC7-98BD-3307BD8C663D}"/>
    <cellStyle name="Calculation 2 2 9 2 2" xfId="23260" xr:uid="{77BAB50A-5683-41B4-970C-28778EEED094}"/>
    <cellStyle name="Calculation 2 2 9 2 3" xfId="47264" xr:uid="{9A60B7C6-1565-431F-AC29-83D969D41C66}"/>
    <cellStyle name="Calculation 2 2 9 2 4" xfId="51441" xr:uid="{C17A2C83-1B18-4543-B962-8F596C0BD040}"/>
    <cellStyle name="Calculation 2 2 9 2 5" xfId="51442" xr:uid="{B4DB8C65-5066-4CFF-9771-AD159CA44C87}"/>
    <cellStyle name="Calculation 2 2 9 2_1" xfId="49174" xr:uid="{59935B20-A797-405C-B399-3BBB9CAEED4B}"/>
    <cellStyle name="Calculation 2 2 9 3" xfId="23261" xr:uid="{C5930852-D6E2-4549-A8BC-41E4C1F01077}"/>
    <cellStyle name="Calculation 2 2 9 4" xfId="47265" xr:uid="{6FD916A7-9130-4683-AF1A-6E1B1E235D0C}"/>
    <cellStyle name="Calculation 2 2 9 5" xfId="51443" xr:uid="{5953712B-EA66-46A7-982C-7507646A10E9}"/>
    <cellStyle name="Calculation 2 2 9 6" xfId="51444" xr:uid="{2B241E62-474F-474A-A560-6C8E01009D32}"/>
    <cellStyle name="Calculation 2 2 9_1" xfId="49175" xr:uid="{99CD1C4D-F087-4822-9DB3-2B9E05DA59BD}"/>
    <cellStyle name="Calculation 2 2_1" xfId="49176" xr:uid="{6B5C6A56-0B00-42C0-A1F8-8C4158F3DADE}"/>
    <cellStyle name="Calculation 2 20" xfId="51445" xr:uid="{652689DF-B724-4AFD-8AA9-5EEDE1EEC936}"/>
    <cellStyle name="Calculation 2 21" xfId="51446" xr:uid="{23357F79-B98E-45A3-925B-C67069D9E348}"/>
    <cellStyle name="Calculation 2 22" xfId="51447" xr:uid="{E9E46978-E4FA-4513-A818-8473C4E9856F}"/>
    <cellStyle name="Calculation 2 23" xfId="51448" xr:uid="{DA585BAB-1835-4E01-8E71-890BBCFC0A3C}"/>
    <cellStyle name="Calculation 2 24" xfId="51449" xr:uid="{14A50702-85D5-4761-A893-EB688C93D516}"/>
    <cellStyle name="Calculation 2 25" xfId="51450" xr:uid="{3C73BA3F-7FE2-48A5-8022-04A207D2CE11}"/>
    <cellStyle name="Calculation 2 26" xfId="51451" xr:uid="{2598914A-8E48-47C8-A4A8-FAADD9BC84C1}"/>
    <cellStyle name="Calculation 2 27" xfId="51452" xr:uid="{E55AE1DE-5AFC-4045-A5A0-51A9AD80EA6A}"/>
    <cellStyle name="Calculation 2 28" xfId="51453" xr:uid="{270D291E-0E0B-408A-B139-FDA647996E4E}"/>
    <cellStyle name="Calculation 2 29" xfId="51454" xr:uid="{7AC02A4C-29FE-4373-A2F7-C640C4A42E26}"/>
    <cellStyle name="Calculation 2 3" xfId="787" xr:uid="{2FD6AFEE-2691-4923-A11C-06C4F12B6921}"/>
    <cellStyle name="Calculation 2 3 10" xfId="788" xr:uid="{45AA85E8-09D5-45CD-A29C-1B4032FD7093}"/>
    <cellStyle name="Calculation 2 3 10 2" xfId="789" xr:uid="{0C971750-FAD8-4A6A-8C9B-752942037BC8}"/>
    <cellStyle name="Calculation 2 3 10 2 2" xfId="23262" xr:uid="{24946D38-58D8-4113-A854-59DEB8113616}"/>
    <cellStyle name="Calculation 2 3 10 2 3" xfId="47261" xr:uid="{5DA17E92-236B-40BB-8CF9-571C89C92F71}"/>
    <cellStyle name="Calculation 2 3 10 2 4" xfId="51455" xr:uid="{587CB9AB-1F17-4739-9D2A-E44B4938C8D9}"/>
    <cellStyle name="Calculation 2 3 10 2 5" xfId="51456" xr:uid="{B7F80340-7930-4DC5-A3E9-7557723B04AA}"/>
    <cellStyle name="Calculation 2 3 10 2_1" xfId="49177" xr:uid="{70D14EBD-56C4-4006-8931-C6FA44800DB0}"/>
    <cellStyle name="Calculation 2 3 10 3" xfId="23263" xr:uid="{7AE9E18D-8413-46D8-9DF8-D0F53F0DEFFF}"/>
    <cellStyle name="Calculation 2 3 10 4" xfId="47262" xr:uid="{2D0F6AF7-C339-4C6E-BB9A-0D5F0945B55B}"/>
    <cellStyle name="Calculation 2 3 10 5" xfId="51457" xr:uid="{A7AF99F4-AB1B-4E95-ADBC-668ED183ABCE}"/>
    <cellStyle name="Calculation 2 3 10 6" xfId="51458" xr:uid="{C5174937-7CE2-484D-8719-9D2285249163}"/>
    <cellStyle name="Calculation 2 3 10_1" xfId="49178" xr:uid="{2C6D2941-F523-47AE-A980-019E139209EA}"/>
    <cellStyle name="Calculation 2 3 11" xfId="790" xr:uid="{F3499C78-623C-40AF-80FC-C4183D94B85B}"/>
    <cellStyle name="Calculation 2 3 11 2" xfId="791" xr:uid="{AAB35749-F17B-4DB8-A3B7-842A7D85EECB}"/>
    <cellStyle name="Calculation 2 3 11 2 2" xfId="23264" xr:uid="{4BEF225C-08EF-4C1B-8C30-EE2E59EA8698}"/>
    <cellStyle name="Calculation 2 3 11 2 3" xfId="47259" xr:uid="{084507AB-31F1-4132-B169-F16A413607DB}"/>
    <cellStyle name="Calculation 2 3 11 2 4" xfId="51459" xr:uid="{3D8B43F5-BCBC-4E3C-B452-712E80F4197C}"/>
    <cellStyle name="Calculation 2 3 11 2 5" xfId="51460" xr:uid="{53C1A825-90D5-4D6B-A718-E19CA1531958}"/>
    <cellStyle name="Calculation 2 3 11 2_1" xfId="49179" xr:uid="{2CDD02D6-E166-4244-A4B3-00E41C9E6C48}"/>
    <cellStyle name="Calculation 2 3 11 3" xfId="23265" xr:uid="{D390451E-3DE1-490D-974D-43973259C556}"/>
    <cellStyle name="Calculation 2 3 11 4" xfId="47260" xr:uid="{CDA8941E-B1F4-45E3-9AC2-1BED6A5C35BF}"/>
    <cellStyle name="Calculation 2 3 11 5" xfId="51461" xr:uid="{913A738B-040E-42EB-BADD-1307F62C6E3D}"/>
    <cellStyle name="Calculation 2 3 11 6" xfId="51462" xr:uid="{6FE32A70-D283-4C70-9CCA-436E317EEC2C}"/>
    <cellStyle name="Calculation 2 3 11_1" xfId="49180" xr:uid="{411CC3E3-9D87-4809-983C-0CD39A96B4D2}"/>
    <cellStyle name="Calculation 2 3 12" xfId="792" xr:uid="{7134267D-087C-4484-A538-6A7F6472DEE9}"/>
    <cellStyle name="Calculation 2 3 12 2" xfId="793" xr:uid="{100AEB0C-0698-42F1-AF6D-237475E49E17}"/>
    <cellStyle name="Calculation 2 3 12 2 2" xfId="23266" xr:uid="{6EABAE42-4586-4CA3-AE35-C8190B2421E7}"/>
    <cellStyle name="Calculation 2 3 12 2 3" xfId="47257" xr:uid="{500FD212-E001-4663-BFB4-1DA7B5D30C0C}"/>
    <cellStyle name="Calculation 2 3 12 2 4" xfId="51463" xr:uid="{54673234-5253-402A-9F1D-5625629FBB23}"/>
    <cellStyle name="Calculation 2 3 12 2 5" xfId="51464" xr:uid="{08AF9593-D197-4708-9AD4-FF1B9D9CBCC1}"/>
    <cellStyle name="Calculation 2 3 12 2_1" xfId="49181" xr:uid="{E7C1AE6D-5269-4C95-A819-87D58E252E69}"/>
    <cellStyle name="Calculation 2 3 12 3" xfId="23267" xr:uid="{3FA2E3EC-6C66-4CB5-BEA6-576AE326B734}"/>
    <cellStyle name="Calculation 2 3 12 4" xfId="47258" xr:uid="{97E4FBA1-B542-4DA2-8D61-D4B1D5E7F1C8}"/>
    <cellStyle name="Calculation 2 3 12 5" xfId="51465" xr:uid="{F11306C6-D555-4321-9212-7DCFCB4F6934}"/>
    <cellStyle name="Calculation 2 3 12 6" xfId="51466" xr:uid="{8B73597B-3695-4178-B3C2-529C152102F9}"/>
    <cellStyle name="Calculation 2 3 12_1" xfId="49182" xr:uid="{386F224F-BF4E-47E2-A103-DF5620A9C6C9}"/>
    <cellStyle name="Calculation 2 3 13" xfId="794" xr:uid="{81CA4E2B-BAA4-4712-9874-73C7A7DBD20C}"/>
    <cellStyle name="Calculation 2 3 13 2" xfId="23268" xr:uid="{A3588D36-F826-4409-8545-27692F69F3B2}"/>
    <cellStyle name="Calculation 2 3 13 3" xfId="47256" xr:uid="{30866236-7A2D-4B0F-BA1D-4D6030F0D0A5}"/>
    <cellStyle name="Calculation 2 3 13 4" xfId="51467" xr:uid="{BBD0CB06-9E84-45D6-BBA0-DE5EA2CB5B84}"/>
    <cellStyle name="Calculation 2 3 13 5" xfId="51468" xr:uid="{2734318C-3C1B-4FD0-9293-C21B4EB50765}"/>
    <cellStyle name="Calculation 2 3 13_1" xfId="49183" xr:uid="{8EFC8B3E-B099-4D9C-8E70-80BAD48724F9}"/>
    <cellStyle name="Calculation 2 3 14" xfId="23269" xr:uid="{557E83CB-DBE9-49DC-939C-C00D292AF493}"/>
    <cellStyle name="Calculation 2 3 15" xfId="46100" xr:uid="{509CD463-903D-46A3-AF74-1A9137890892}"/>
    <cellStyle name="Calculation 2 3 16" xfId="47263" xr:uid="{09A6E661-4D4E-4C4D-B86E-B905D8BE9C85}"/>
    <cellStyle name="Calculation 2 3 17" xfId="51469" xr:uid="{7CF0A081-27A4-40D8-AF52-9EF70F48162B}"/>
    <cellStyle name="Calculation 2 3 2" xfId="795" xr:uid="{6FCC4A1D-EDC0-4FBF-BE29-886B59B06DC4}"/>
    <cellStyle name="Calculation 2 3 2 2" xfId="796" xr:uid="{E968E1B6-AFDA-4048-89C2-A5EC7D65148F}"/>
    <cellStyle name="Calculation 2 3 2 2 2" xfId="797" xr:uid="{C4C8A31A-2851-4E55-B08E-206342DD41B7}"/>
    <cellStyle name="Calculation 2 3 2 2 2 2" xfId="23270" xr:uid="{76A7C19F-0AB8-4319-B93D-29E9617D8DBD}"/>
    <cellStyle name="Calculation 2 3 2 2 2 3" xfId="47253" xr:uid="{3E22347D-59BE-40B4-834D-DAD7132B39F3}"/>
    <cellStyle name="Calculation 2 3 2 2 2 4" xfId="51470" xr:uid="{07F636A6-2870-468B-A03E-9B15988262D0}"/>
    <cellStyle name="Calculation 2 3 2 2 2 5" xfId="51471" xr:uid="{A111D5B1-30A8-4554-90D7-813531C0FD7C}"/>
    <cellStyle name="Calculation 2 3 2 2 2_1" xfId="49184" xr:uid="{13AED757-024B-4F1A-BE6B-FB0854C72CF2}"/>
    <cellStyle name="Calculation 2 3 2 2 3" xfId="23271" xr:uid="{256B0E6D-B734-4618-B5FB-29D18C227EF1}"/>
    <cellStyle name="Calculation 2 3 2 2 4" xfId="46102" xr:uid="{35BF52AA-C551-4120-9A4B-D2EAF28C5605}"/>
    <cellStyle name="Calculation 2 3 2 2 5" xfId="47254" xr:uid="{7B153CAA-717D-4124-AD18-33EF3068E725}"/>
    <cellStyle name="Calculation 2 3 2 2 6" xfId="51472" xr:uid="{B265E42F-7836-4592-B82D-E507DA63CFDA}"/>
    <cellStyle name="Calculation 2 3 2 2_1" xfId="49185" xr:uid="{9C85B134-D4C2-4387-AAA2-189D00192E7C}"/>
    <cellStyle name="Calculation 2 3 2 3" xfId="798" xr:uid="{9E729D56-3F9F-409A-B419-CE11C337B6B7}"/>
    <cellStyle name="Calculation 2 3 2 3 2" xfId="799" xr:uid="{6560765B-BFD7-418C-92EB-64F9DEF68E02}"/>
    <cellStyle name="Calculation 2 3 2 3 2 2" xfId="23272" xr:uid="{1D9A2528-AF39-439D-A0A6-3351352755D2}"/>
    <cellStyle name="Calculation 2 3 2 3 2 3" xfId="47251" xr:uid="{6DFDE61A-B62F-4B46-9D29-103A5807CA88}"/>
    <cellStyle name="Calculation 2 3 2 3 2 4" xfId="51473" xr:uid="{9E77CE33-11A2-490F-B032-95036979E8AF}"/>
    <cellStyle name="Calculation 2 3 2 3 2 5" xfId="51474" xr:uid="{38D94797-1E09-4902-BC3B-F85C0F3466EE}"/>
    <cellStyle name="Calculation 2 3 2 3 2_1" xfId="49186" xr:uid="{DE0DF140-D963-4434-A6A8-D06D81616725}"/>
    <cellStyle name="Calculation 2 3 2 3 3" xfId="23273" xr:uid="{18E192F4-3A0E-481F-BEAC-1A8886BECC56}"/>
    <cellStyle name="Calculation 2 3 2 3 4" xfId="47252" xr:uid="{A952C81C-E7C5-4FDF-894E-BF50767E0699}"/>
    <cellStyle name="Calculation 2 3 2 3 5" xfId="51475" xr:uid="{837E8F56-F798-48D3-9525-2C21D75F51F1}"/>
    <cellStyle name="Calculation 2 3 2 3 6" xfId="51476" xr:uid="{BAC8BACB-0534-4A43-854F-C92230260384}"/>
    <cellStyle name="Calculation 2 3 2 3_1" xfId="49187" xr:uid="{E7F030A3-40A3-44C6-B0CB-CD70405F707C}"/>
    <cellStyle name="Calculation 2 3 2 4" xfId="800" xr:uid="{984D8EBA-396F-4869-8C1D-61B259A3FC3C}"/>
    <cellStyle name="Calculation 2 3 2 4 2" xfId="23274" xr:uid="{2EB115B2-32A3-47A1-8366-AF9736AB868F}"/>
    <cellStyle name="Calculation 2 3 2 4 3" xfId="47250" xr:uid="{FB9E7F76-732D-438B-B57E-0029F96379FE}"/>
    <cellStyle name="Calculation 2 3 2 4 4" xfId="51477" xr:uid="{5EFFD0D4-F2FB-4B57-8F3C-C2FDDB6ADA64}"/>
    <cellStyle name="Calculation 2 3 2 4 5" xfId="51478" xr:uid="{D977A8A8-9A81-4DEB-A7D5-A6A158161C8E}"/>
    <cellStyle name="Calculation 2 3 2 4_1" xfId="49188" xr:uid="{90562851-8161-441D-B50B-F46B5C93B8B1}"/>
    <cellStyle name="Calculation 2 3 2 5" xfId="23275" xr:uid="{1E0613D6-3F2C-4B93-913E-DD3C51ADEFAB}"/>
    <cellStyle name="Calculation 2 3 2 6" xfId="46101" xr:uid="{FEA04CCF-A48E-4CE5-B30D-6431C5D623DF}"/>
    <cellStyle name="Calculation 2 3 2 7" xfId="47255" xr:uid="{BD2ECC4B-C6A2-45B3-A0F5-EEBCC2F17B9E}"/>
    <cellStyle name="Calculation 2 3 2 8" xfId="51479" xr:uid="{1EECC939-E676-48CD-ABF6-03AB1A5B2A9F}"/>
    <cellStyle name="Calculation 2 3 2_1" xfId="49189" xr:uid="{12E585F0-75A1-465D-9B55-86CA118DBBA6}"/>
    <cellStyle name="Calculation 2 3 3" xfId="801" xr:uid="{07F6AF86-320E-4046-8E55-5733117335C7}"/>
    <cellStyle name="Calculation 2 3 3 2" xfId="802" xr:uid="{1B61050C-5714-4134-9DFD-002E4AC22E9C}"/>
    <cellStyle name="Calculation 2 3 3 2 2" xfId="23276" xr:uid="{C10C9AAE-99E9-48FA-A0FE-C24A4C4198C1}"/>
    <cellStyle name="Calculation 2 3 3 2 3" xfId="46104" xr:uid="{B7CE8F94-FEEA-4007-83E6-4B2F841521A6}"/>
    <cellStyle name="Calculation 2 3 3 2 4" xfId="47248" xr:uid="{EBD49FA2-A0D0-49A5-AA9D-4FC2CE8956B3}"/>
    <cellStyle name="Calculation 2 3 3 2 5" xfId="51480" xr:uid="{FA1D72A6-2B3A-4937-A33F-A45102E97F95}"/>
    <cellStyle name="Calculation 2 3 3 2_1" xfId="49190" xr:uid="{587B7539-8B67-49A1-8A82-30F4FB1A2D61}"/>
    <cellStyle name="Calculation 2 3 3 3" xfId="23277" xr:uid="{F3EE9A07-054A-4506-A3B5-0981DA9FB63B}"/>
    <cellStyle name="Calculation 2 3 3 4" xfId="46103" xr:uid="{A4CC137A-4357-4BF3-BABA-AEA99D92EE7D}"/>
    <cellStyle name="Calculation 2 3 3 5" xfId="47249" xr:uid="{5F7F02B8-2F54-4D8D-B82E-176C28B4F811}"/>
    <cellStyle name="Calculation 2 3 3 6" xfId="51481" xr:uid="{7FED1704-FD5B-429D-A8B9-61AD5948AAED}"/>
    <cellStyle name="Calculation 2 3 3_1" xfId="49191" xr:uid="{C29F691B-2B82-4C4D-B8AB-8F21DFA480DE}"/>
    <cellStyle name="Calculation 2 3 4" xfId="803" xr:uid="{7F408E1C-3C7D-47D4-A642-4C073A5CB3C9}"/>
    <cellStyle name="Calculation 2 3 4 2" xfId="804" xr:uid="{0E622FC4-8184-46E3-B910-80E3AEB4B88B}"/>
    <cellStyle name="Calculation 2 3 4 2 2" xfId="23278" xr:uid="{4F24C52D-D737-4C7B-A5F0-FC14E87A8CA0}"/>
    <cellStyle name="Calculation 2 3 4 2 3" xfId="47246" xr:uid="{BBDDF420-EA6B-42B9-9B7F-A0F2FF7F8721}"/>
    <cellStyle name="Calculation 2 3 4 2 4" xfId="51482" xr:uid="{28CE1F8A-E34C-4335-BABD-8C341B34A352}"/>
    <cellStyle name="Calculation 2 3 4 2 5" xfId="51483" xr:uid="{E2B17514-2D39-4AD5-958F-2D3B985D4D69}"/>
    <cellStyle name="Calculation 2 3 4 2_1" xfId="49192" xr:uid="{D72722F1-06EF-433C-8EC4-522CD21EFC10}"/>
    <cellStyle name="Calculation 2 3 4 3" xfId="23279" xr:uid="{D302CECA-3351-46C4-A2D1-F793A0653299}"/>
    <cellStyle name="Calculation 2 3 4 4" xfId="46105" xr:uid="{63B73FAE-A98D-4E57-BC94-7107340AAB74}"/>
    <cellStyle name="Calculation 2 3 4 5" xfId="47247" xr:uid="{F1E8F6FC-4F6F-4F7E-BCF5-3C5A1BC72E22}"/>
    <cellStyle name="Calculation 2 3 4 6" xfId="51484" xr:uid="{C1A28E5A-F7BD-4720-9482-461D7D712256}"/>
    <cellStyle name="Calculation 2 3 4_1" xfId="49193" xr:uid="{BF576F74-6B4D-45CE-A99A-80243790FFFF}"/>
    <cellStyle name="Calculation 2 3 5" xfId="805" xr:uid="{E23A7873-38A5-4129-B0B3-502E820C0A06}"/>
    <cellStyle name="Calculation 2 3 5 2" xfId="806" xr:uid="{481298BB-CEC4-44D9-AF5D-2DB6955B5193}"/>
    <cellStyle name="Calculation 2 3 5 2 2" xfId="23280" xr:uid="{0DCF73CB-0926-4AE2-A763-F0601CA69A6E}"/>
    <cellStyle name="Calculation 2 3 5 2 3" xfId="47244" xr:uid="{70B1FB34-5937-46F5-B432-5FA994DA97BA}"/>
    <cellStyle name="Calculation 2 3 5 2 4" xfId="51485" xr:uid="{F9882363-82A9-4103-8870-82493C363B01}"/>
    <cellStyle name="Calculation 2 3 5 2 5" xfId="51486" xr:uid="{E33DE2EB-44C1-4D08-9018-104DCCDE940D}"/>
    <cellStyle name="Calculation 2 3 5 2_1" xfId="49194" xr:uid="{6BB89F8E-C9DC-47F0-8059-BDB88893106E}"/>
    <cellStyle name="Calculation 2 3 5 3" xfId="23281" xr:uid="{7FB0B20E-D64E-4B34-A192-61AEA5E13AFC}"/>
    <cellStyle name="Calculation 2 3 5 4" xfId="47245" xr:uid="{77332F7C-F0EE-4362-B4C8-1516D4A23B0C}"/>
    <cellStyle name="Calculation 2 3 5 5" xfId="51487" xr:uid="{59E12719-BBA5-4E2F-BE1F-7B88827FFB68}"/>
    <cellStyle name="Calculation 2 3 5 6" xfId="51488" xr:uid="{58915813-CD0C-4F09-B968-DDCE5794FF9E}"/>
    <cellStyle name="Calculation 2 3 5_1" xfId="49195" xr:uid="{65B266AA-FEA8-4B26-987E-4FF3824535B5}"/>
    <cellStyle name="Calculation 2 3 6" xfId="807" xr:uid="{F8090107-A4CD-4547-8B2A-0B4CE70859A9}"/>
    <cellStyle name="Calculation 2 3 6 2" xfId="808" xr:uid="{2F61D0C7-2ED2-44AB-BE3C-D1306C870696}"/>
    <cellStyle name="Calculation 2 3 6 2 2" xfId="23282" xr:uid="{FD4DA01B-CCAA-4F18-8FFC-7FDF0A1A47D4}"/>
    <cellStyle name="Calculation 2 3 6 2 3" xfId="47242" xr:uid="{39D96ECB-620E-4EA8-9921-13A400C3C5B1}"/>
    <cellStyle name="Calculation 2 3 6 2 4" xfId="51489" xr:uid="{29663595-3D55-43B0-934C-B681AEF7AE0F}"/>
    <cellStyle name="Calculation 2 3 6 2 5" xfId="51490" xr:uid="{1C9AAB49-FC3A-4E8B-AA08-169854F24B73}"/>
    <cellStyle name="Calculation 2 3 6 2_1" xfId="49196" xr:uid="{64D0D886-97E6-45A0-9499-B49216A82580}"/>
    <cellStyle name="Calculation 2 3 6 3" xfId="23283" xr:uid="{C5ED1117-0057-4FD8-996C-5BB52617B3A2}"/>
    <cellStyle name="Calculation 2 3 6 4" xfId="47243" xr:uid="{ED174ABE-FF94-4421-8B39-B1960D2D2A54}"/>
    <cellStyle name="Calculation 2 3 6 5" xfId="51491" xr:uid="{DF5A4D3B-FA8C-40A9-962D-AC84F4C486FB}"/>
    <cellStyle name="Calculation 2 3 6 6" xfId="51492" xr:uid="{35178A7D-ABF8-466D-9F61-8BA67567C6FC}"/>
    <cellStyle name="Calculation 2 3 6_1" xfId="49197" xr:uid="{947537F5-67FE-434B-8426-78CE07124C2E}"/>
    <cellStyle name="Calculation 2 3 7" xfId="809" xr:uid="{29FE2DE2-15A2-448D-8974-4833719ABC22}"/>
    <cellStyle name="Calculation 2 3 7 2" xfId="810" xr:uid="{525229DE-AA1D-408F-BD3E-AFD2D7890775}"/>
    <cellStyle name="Calculation 2 3 7 2 2" xfId="23284" xr:uid="{28B9CFB6-7AF5-4BE4-9AD3-583664B6E824}"/>
    <cellStyle name="Calculation 2 3 7 2 3" xfId="47240" xr:uid="{B418709F-2B6E-45C4-94C8-46FC57C1649E}"/>
    <cellStyle name="Calculation 2 3 7 2 4" xfId="51493" xr:uid="{8C52503C-45FB-47DB-AD64-74A3924F6E4E}"/>
    <cellStyle name="Calculation 2 3 7 2 5" xfId="51494" xr:uid="{2EF4CBBD-0C48-4CF6-B42E-3ADF67705F9A}"/>
    <cellStyle name="Calculation 2 3 7 2_1" xfId="49198" xr:uid="{AB752D59-2A97-49D9-82E5-5A3C6C916A43}"/>
    <cellStyle name="Calculation 2 3 7 3" xfId="23285" xr:uid="{744A2E9A-CFC1-4F34-8025-F572B42A26DF}"/>
    <cellStyle name="Calculation 2 3 7 4" xfId="47241" xr:uid="{33D46E54-3C99-4610-AEC7-677A8D2718AE}"/>
    <cellStyle name="Calculation 2 3 7 5" xfId="51495" xr:uid="{88BEEF11-F237-4095-8891-BD17D9CC9AB0}"/>
    <cellStyle name="Calculation 2 3 7 6" xfId="51496" xr:uid="{77D33C8E-1B52-46CE-A7CA-1ED2C4448A71}"/>
    <cellStyle name="Calculation 2 3 7_1" xfId="49199" xr:uid="{10F323A7-914C-421A-A2B4-B18AF7638494}"/>
    <cellStyle name="Calculation 2 3 8" xfId="811" xr:uid="{4D1ED0F9-AB30-458C-8108-0E503C439B50}"/>
    <cellStyle name="Calculation 2 3 8 2" xfId="812" xr:uid="{ADB8ACF1-5EDD-4266-820D-95844D4FC309}"/>
    <cellStyle name="Calculation 2 3 8 2 2" xfId="23286" xr:uid="{544C0F9D-6A09-443E-B3E2-914D7E9F6610}"/>
    <cellStyle name="Calculation 2 3 8 2 3" xfId="47238" xr:uid="{E3BABD30-C890-451B-9B65-EC6A63630E86}"/>
    <cellStyle name="Calculation 2 3 8 2 4" xfId="51497" xr:uid="{B85D6970-7F0C-4F46-8DCC-34B7F8C5C3E5}"/>
    <cellStyle name="Calculation 2 3 8 2 5" xfId="51498" xr:uid="{C5F8E2DF-1D87-40D1-9A03-CF6A9A34EF24}"/>
    <cellStyle name="Calculation 2 3 8 2_1" xfId="49200" xr:uid="{35629B9A-E8B4-4222-88C2-585D516C783A}"/>
    <cellStyle name="Calculation 2 3 8 3" xfId="23287" xr:uid="{F2F45CEC-2D02-484D-8655-E89D4F0E017E}"/>
    <cellStyle name="Calculation 2 3 8 4" xfId="47239" xr:uid="{FF115FC1-2B19-4E5E-BD85-055B865D25B5}"/>
    <cellStyle name="Calculation 2 3 8 5" xfId="51499" xr:uid="{E8EA8A0B-5FF4-45BC-95DC-7E48A825EB6A}"/>
    <cellStyle name="Calculation 2 3 8 6" xfId="51500" xr:uid="{A5B809A6-B743-46A7-A2E8-1C1CDC83C4BE}"/>
    <cellStyle name="Calculation 2 3 8_1" xfId="49201" xr:uid="{559AA16C-8ADB-4017-B6AF-D99AF259CFBF}"/>
    <cellStyle name="Calculation 2 3 9" xfId="813" xr:uid="{5E58B5D9-37B5-45A6-BC14-DC5720507E0B}"/>
    <cellStyle name="Calculation 2 3 9 2" xfId="814" xr:uid="{137E8E12-9D2E-4287-9B44-5D96A5055519}"/>
    <cellStyle name="Calculation 2 3 9 2 2" xfId="23288" xr:uid="{B68E6F3A-4A72-4F8A-862B-32969724F91E}"/>
    <cellStyle name="Calculation 2 3 9 2 3" xfId="47236" xr:uid="{9325D7D5-1467-4997-9547-EE562E5DAA86}"/>
    <cellStyle name="Calculation 2 3 9 2 4" xfId="51501" xr:uid="{CFB7C3A5-061E-4C1D-8BB1-4B3E33C75238}"/>
    <cellStyle name="Calculation 2 3 9 2 5" xfId="51502" xr:uid="{15C3BF9B-37F0-472E-A4E5-A951B65F0149}"/>
    <cellStyle name="Calculation 2 3 9 2_1" xfId="49202" xr:uid="{DCA37AB5-BCC6-4D79-9D84-19D4D6D0E44C}"/>
    <cellStyle name="Calculation 2 3 9 3" xfId="23289" xr:uid="{E1E75EDE-151D-4D60-83DE-CC42A94EEF87}"/>
    <cellStyle name="Calculation 2 3 9 4" xfId="47237" xr:uid="{7E3AC709-9C71-4E3C-AB25-6909CA8B474B}"/>
    <cellStyle name="Calculation 2 3 9 5" xfId="51503" xr:uid="{B4DA9E87-AB46-4CCE-AE5D-7130DBE3E997}"/>
    <cellStyle name="Calculation 2 3 9 6" xfId="51504" xr:uid="{78D6137F-A1AF-46C0-B6C5-F6874C60F2E6}"/>
    <cellStyle name="Calculation 2 3 9_1" xfId="49203" xr:uid="{42AEE6D1-04CC-4E71-BB71-868A66835980}"/>
    <cellStyle name="Calculation 2 3_1" xfId="49204" xr:uid="{8637A6FE-0491-493F-A4EC-7C298630BCAF}"/>
    <cellStyle name="Calculation 2 30" xfId="51505" xr:uid="{F700971A-C5D5-4318-B7A5-57659F7A0644}"/>
    <cellStyle name="Calculation 2 31" xfId="51506" xr:uid="{42F4345C-F9C0-47FE-9D94-8A9281AD471D}"/>
    <cellStyle name="Calculation 2 32" xfId="51507" xr:uid="{BC0371F2-CDB5-4B81-ADAA-9E747C3798DA}"/>
    <cellStyle name="Calculation 2 33" xfId="51508" xr:uid="{DC5EF250-705C-4C20-A845-F524928E445A}"/>
    <cellStyle name="Calculation 2 34" xfId="51509" xr:uid="{E81B44DC-D2BB-4865-AA3E-16952E9F792D}"/>
    <cellStyle name="Calculation 2 35" xfId="51510" xr:uid="{C255D594-9A4A-4B18-A62A-2DA067346846}"/>
    <cellStyle name="Calculation 2 36" xfId="51511" xr:uid="{2F717D1E-157B-4519-BA3C-CA3EC5EDC12F}"/>
    <cellStyle name="Calculation 2 37" xfId="51512" xr:uid="{4008D972-B24B-4816-9704-4BE005E7B087}"/>
    <cellStyle name="Calculation 2 38" xfId="51513" xr:uid="{2DAA36B0-4208-4BFA-9831-2A4B6779B0DA}"/>
    <cellStyle name="Calculation 2 39" xfId="51514" xr:uid="{3BBF7D25-2EDC-4160-8E68-9A16F2510EB1}"/>
    <cellStyle name="Calculation 2 4" xfId="815" xr:uid="{5497A592-FAC1-4991-AB27-04992A9CBFDE}"/>
    <cellStyle name="Calculation 2 4 10" xfId="816" xr:uid="{B5555985-B889-49A1-BFF1-406948445DF7}"/>
    <cellStyle name="Calculation 2 4 10 2" xfId="817" xr:uid="{41372362-2655-4051-81DE-080549C9F4BB}"/>
    <cellStyle name="Calculation 2 4 10 2 2" xfId="23290" xr:uid="{F6017938-83C1-4045-851E-D16DC2E78E7C}"/>
    <cellStyle name="Calculation 2 4 10 2 3" xfId="47233" xr:uid="{9D01A21A-202A-41CD-A79D-329D22DB5904}"/>
    <cellStyle name="Calculation 2 4 10 2 4" xfId="51515" xr:uid="{866E3986-A061-43D9-902C-3252C1D5E918}"/>
    <cellStyle name="Calculation 2 4 10 2 5" xfId="51516" xr:uid="{8437C002-1B76-43CE-A028-B14FF49E9A32}"/>
    <cellStyle name="Calculation 2 4 10 2_1" xfId="49205" xr:uid="{FC2FFC2C-74B5-4199-A06D-E582AE52D812}"/>
    <cellStyle name="Calculation 2 4 10 3" xfId="23291" xr:uid="{5B09B970-4A47-448D-BB4D-A00D443EB338}"/>
    <cellStyle name="Calculation 2 4 10 4" xfId="47234" xr:uid="{62993304-595A-4D9E-AE52-D14C2C2C0B7F}"/>
    <cellStyle name="Calculation 2 4 10 5" xfId="51517" xr:uid="{FE993632-ED1B-48EE-817B-51542E85148B}"/>
    <cellStyle name="Calculation 2 4 10 6" xfId="51518" xr:uid="{5D635793-C087-4214-ACDB-824CBFD4FB22}"/>
    <cellStyle name="Calculation 2 4 10_1" xfId="49206" xr:uid="{B37A9DB6-161A-4E66-8F8C-453F025D8912}"/>
    <cellStyle name="Calculation 2 4 11" xfId="818" xr:uid="{CF0FD7EF-046B-4F96-8FEE-DD14D37C9D56}"/>
    <cellStyle name="Calculation 2 4 11 2" xfId="819" xr:uid="{BBAB73CF-5EC3-4A57-A79C-1347543BFA2F}"/>
    <cellStyle name="Calculation 2 4 11 2 2" xfId="23292" xr:uid="{0D79A5A2-BB7E-4173-B0DD-5CDB0AC1105E}"/>
    <cellStyle name="Calculation 2 4 11 2 3" xfId="47231" xr:uid="{7D31EE1A-E422-4A9E-820C-9BC972BF5441}"/>
    <cellStyle name="Calculation 2 4 11 2 4" xfId="51519" xr:uid="{21F17597-9AB1-4586-9540-C563D8B75E27}"/>
    <cellStyle name="Calculation 2 4 11 2 5" xfId="51520" xr:uid="{A647B6DD-AA77-4CBF-8A55-39D72B10D270}"/>
    <cellStyle name="Calculation 2 4 11 2_1" xfId="49207" xr:uid="{26B5767D-3711-4C2C-AEA6-7AE615984B53}"/>
    <cellStyle name="Calculation 2 4 11 3" xfId="23293" xr:uid="{19588109-AC1B-4D87-8F88-84FCFF496EF1}"/>
    <cellStyle name="Calculation 2 4 11 4" xfId="47232" xr:uid="{51262D55-7876-45AE-A5E9-A05AD1F92EED}"/>
    <cellStyle name="Calculation 2 4 11 5" xfId="51521" xr:uid="{171BAB10-DFA0-4FEC-971C-FD1DBF276CC4}"/>
    <cellStyle name="Calculation 2 4 11 6" xfId="51522" xr:uid="{94A4F4D0-9278-4D5F-80A6-17A47349E325}"/>
    <cellStyle name="Calculation 2 4 11_1" xfId="49208" xr:uid="{F99FE402-B97A-4ACE-BAFD-1BB0C801A92C}"/>
    <cellStyle name="Calculation 2 4 12" xfId="820" xr:uid="{9C59F86D-A996-4F0F-9FD1-83EDA9E45C9D}"/>
    <cellStyle name="Calculation 2 4 12 2" xfId="821" xr:uid="{EC8EF560-BC04-41DB-A184-0AD718A88236}"/>
    <cellStyle name="Calculation 2 4 12 2 2" xfId="23294" xr:uid="{7F299942-BB17-4B3E-9B43-7426F21BB046}"/>
    <cellStyle name="Calculation 2 4 12 2 3" xfId="47229" xr:uid="{399A06B2-6684-4191-9FAB-ED4A2016291D}"/>
    <cellStyle name="Calculation 2 4 12 2 4" xfId="51523" xr:uid="{7615F146-CBC0-40DD-9989-08C0EF5FF8C8}"/>
    <cellStyle name="Calculation 2 4 12 2 5" xfId="51524" xr:uid="{116581CC-E957-41CE-84FA-78F4D21EA6FF}"/>
    <cellStyle name="Calculation 2 4 12 2_1" xfId="49209" xr:uid="{D42B96F3-CD53-44F3-93C8-FE0BDB68291D}"/>
    <cellStyle name="Calculation 2 4 12 3" xfId="23295" xr:uid="{D6FC1D4A-7920-4224-87A3-FF6E12706DAF}"/>
    <cellStyle name="Calculation 2 4 12 4" xfId="47230" xr:uid="{E2D81F81-DE6C-4875-BC89-8723AFAFC87F}"/>
    <cellStyle name="Calculation 2 4 12 5" xfId="51525" xr:uid="{A89D835C-A4E5-42E1-8957-DBCCAEBDA077}"/>
    <cellStyle name="Calculation 2 4 12 6" xfId="51526" xr:uid="{65B40E2B-3CD3-4F5D-8A7C-7DEF1B5A1812}"/>
    <cellStyle name="Calculation 2 4 12_1" xfId="49210" xr:uid="{035F49E5-B128-45A0-A221-174842BCC6CA}"/>
    <cellStyle name="Calculation 2 4 13" xfId="822" xr:uid="{DB889E56-9174-4B38-9B97-3AA469B6A8FF}"/>
    <cellStyle name="Calculation 2 4 13 2" xfId="23296" xr:uid="{71B460C4-A069-48C6-9FE7-13B7CB3E8DD4}"/>
    <cellStyle name="Calculation 2 4 13 3" xfId="47228" xr:uid="{473EBD45-F492-4148-8102-B47E1311CA39}"/>
    <cellStyle name="Calculation 2 4 13 4" xfId="51527" xr:uid="{ECB889D5-AB1F-492C-8EBB-0E28A2FD670A}"/>
    <cellStyle name="Calculation 2 4 13 5" xfId="51528" xr:uid="{6A1C7CB8-AC74-4C6F-A1DD-651E459D8BA8}"/>
    <cellStyle name="Calculation 2 4 13_1" xfId="49211" xr:uid="{DF573255-3FB2-4045-8CE1-1D42FA94BC4E}"/>
    <cellStyle name="Calculation 2 4 14" xfId="23297" xr:uid="{E481EE78-89C0-4FEB-9801-443A9FCF3CEB}"/>
    <cellStyle name="Calculation 2 4 15" xfId="46107" xr:uid="{CD36BCF3-6523-49DE-9EB3-E19379A2C463}"/>
    <cellStyle name="Calculation 2 4 16" xfId="47235" xr:uid="{20BAF12E-6EE8-4C7B-A973-00F0C4F7ADE0}"/>
    <cellStyle name="Calculation 2 4 17" xfId="51529" xr:uid="{B77ABBAF-45FC-4729-B9B0-8A3DDDA29A66}"/>
    <cellStyle name="Calculation 2 4 2" xfId="823" xr:uid="{D1F13CDC-C69A-4D1F-BA08-11E6432CB67B}"/>
    <cellStyle name="Calculation 2 4 2 2" xfId="824" xr:uid="{635DBF72-56CB-4683-98BB-9546667D2938}"/>
    <cellStyle name="Calculation 2 4 2 2 2" xfId="825" xr:uid="{A6A1C733-E7C4-4B6B-BEF0-3F95359D224B}"/>
    <cellStyle name="Calculation 2 4 2 2 2 2" xfId="23298" xr:uid="{800B9A97-8D45-4DD0-9F9D-DA180FABD602}"/>
    <cellStyle name="Calculation 2 4 2 2 2 3" xfId="47225" xr:uid="{433D2854-6104-4606-A60E-DAC02FF53341}"/>
    <cellStyle name="Calculation 2 4 2 2 2 4" xfId="51530" xr:uid="{C74823AE-6593-44B8-A2D1-FC8BB8F09244}"/>
    <cellStyle name="Calculation 2 4 2 2 2 5" xfId="51531" xr:uid="{A2DC42E5-183D-490F-B3B3-1A2732B53EAB}"/>
    <cellStyle name="Calculation 2 4 2 2 2_1" xfId="49212" xr:uid="{D6A73C42-D45C-4E06-B803-A9E553EC23BB}"/>
    <cellStyle name="Calculation 2 4 2 2 3" xfId="23299" xr:uid="{5EE91AA7-D5EA-4949-B823-B4EAE5E71E50}"/>
    <cellStyle name="Calculation 2 4 2 2 4" xfId="46109" xr:uid="{85AD0818-D898-4D56-8E47-97D588967175}"/>
    <cellStyle name="Calculation 2 4 2 2 5" xfId="47226" xr:uid="{09A3A6DE-631C-4196-8792-E7E24A28A23C}"/>
    <cellStyle name="Calculation 2 4 2 2 6" xfId="51532" xr:uid="{FF3D12CD-4CB1-4FD9-85FD-307C1AD551B3}"/>
    <cellStyle name="Calculation 2 4 2 2_1" xfId="49213" xr:uid="{CEFCE6E1-ED62-4E02-8B4F-AB702755858D}"/>
    <cellStyle name="Calculation 2 4 2 3" xfId="826" xr:uid="{ADB7B9CC-9D03-49A4-AC4F-C9E680589646}"/>
    <cellStyle name="Calculation 2 4 2 3 2" xfId="827" xr:uid="{E41E0733-FB38-4B78-8546-BF9E4720093B}"/>
    <cellStyle name="Calculation 2 4 2 3 2 2" xfId="23300" xr:uid="{33293A4A-F21F-49A1-8B70-C444E05371E0}"/>
    <cellStyle name="Calculation 2 4 2 3 2 3" xfId="47223" xr:uid="{C933DA8D-0DD7-40A0-9C6C-A775083B8152}"/>
    <cellStyle name="Calculation 2 4 2 3 2 4" xfId="51533" xr:uid="{316A1317-C1D8-4577-95DF-F429342C17DA}"/>
    <cellStyle name="Calculation 2 4 2 3 2 5" xfId="51534" xr:uid="{94F6D6EA-79ED-4ABD-B31B-3FE88B5495FB}"/>
    <cellStyle name="Calculation 2 4 2 3 2_1" xfId="49214" xr:uid="{D5432461-5EE7-4264-BADF-083E46F45E61}"/>
    <cellStyle name="Calculation 2 4 2 3 3" xfId="23301" xr:uid="{BF43F158-1941-4F1B-8E61-AAE61FC8FD32}"/>
    <cellStyle name="Calculation 2 4 2 3 4" xfId="47224" xr:uid="{2F56F27D-A9B6-4B5D-82A9-91C7F9ECB338}"/>
    <cellStyle name="Calculation 2 4 2 3 5" xfId="51535" xr:uid="{49017947-B27F-438E-8593-17984679EE7B}"/>
    <cellStyle name="Calculation 2 4 2 3 6" xfId="51536" xr:uid="{842D7EF2-017A-4BE5-B4C0-EC0098281447}"/>
    <cellStyle name="Calculation 2 4 2 3_1" xfId="49215" xr:uid="{D3CFA3F8-B757-421F-8F8A-1D2E89F8D805}"/>
    <cellStyle name="Calculation 2 4 2 4" xfId="828" xr:uid="{88ACDCC2-F3BC-4D29-8DAA-4D21B435BCEA}"/>
    <cellStyle name="Calculation 2 4 2 4 2" xfId="23302" xr:uid="{9EC2044A-566C-4F74-8DB3-472C954906F3}"/>
    <cellStyle name="Calculation 2 4 2 4 3" xfId="47222" xr:uid="{9FC5072D-78A1-4DA3-8AEC-B6F9468D72A5}"/>
    <cellStyle name="Calculation 2 4 2 4 4" xfId="51537" xr:uid="{7A43F2E4-6724-439E-9930-2745CC3D3C77}"/>
    <cellStyle name="Calculation 2 4 2 4 5" xfId="51538" xr:uid="{27DA4EA5-F283-4117-A5CA-C720B657DF1F}"/>
    <cellStyle name="Calculation 2 4 2 4_1" xfId="49216" xr:uid="{62E0BF59-74B4-4276-BD8B-EA6DDA0593BA}"/>
    <cellStyle name="Calculation 2 4 2 5" xfId="23303" xr:uid="{2350FE7B-60D4-4539-BFEC-C330CD722728}"/>
    <cellStyle name="Calculation 2 4 2 6" xfId="46108" xr:uid="{076E030A-659D-40AD-8BCF-61CB09D20125}"/>
    <cellStyle name="Calculation 2 4 2 7" xfId="47227" xr:uid="{92BD25CA-F7D0-47EF-BA02-BF1831C0B71A}"/>
    <cellStyle name="Calculation 2 4 2 8" xfId="51539" xr:uid="{B0FA3BEE-6DE5-48F8-B10B-4C8EC4AE7DBD}"/>
    <cellStyle name="Calculation 2 4 2_1" xfId="49217" xr:uid="{B6C1AAEF-EE5B-4A82-9579-7F84119F5AC2}"/>
    <cellStyle name="Calculation 2 4 3" xfId="829" xr:uid="{D357F96F-C2A8-445F-8B43-7ECB0A9B4069}"/>
    <cellStyle name="Calculation 2 4 3 2" xfId="830" xr:uid="{41F99911-7ABB-49C3-9DC7-A366A2AFFEA3}"/>
    <cellStyle name="Calculation 2 4 3 2 2" xfId="23304" xr:uid="{6D769086-1D71-460A-9FC2-92F0CC3FF176}"/>
    <cellStyle name="Calculation 2 4 3 2 3" xfId="46111" xr:uid="{E52B0CC9-5E38-48C8-AFAA-D9C1A799E1B5}"/>
    <cellStyle name="Calculation 2 4 3 2 4" xfId="47220" xr:uid="{F603D443-50B1-4B3D-AEFD-949D528DD5AF}"/>
    <cellStyle name="Calculation 2 4 3 2 5" xfId="51540" xr:uid="{DE6E9718-DA00-4869-B533-3CB882929B8F}"/>
    <cellStyle name="Calculation 2 4 3 2_1" xfId="49218" xr:uid="{E32E3385-2995-4FB6-80D5-1CE533F4B822}"/>
    <cellStyle name="Calculation 2 4 3 3" xfId="23305" xr:uid="{E7AC4F29-9130-433E-9159-38B71EDF2925}"/>
    <cellStyle name="Calculation 2 4 3 4" xfId="46110" xr:uid="{6A7F4823-CBFA-418A-BF2A-89BCE0F58CFA}"/>
    <cellStyle name="Calculation 2 4 3 5" xfId="47221" xr:uid="{A7850239-E103-4629-97FD-F7CCACE500DD}"/>
    <cellStyle name="Calculation 2 4 3 6" xfId="51541" xr:uid="{63F32FF0-723B-4363-83AB-53A5F0CE0588}"/>
    <cellStyle name="Calculation 2 4 3_1" xfId="49219" xr:uid="{861B1CEF-C5AF-4495-8C32-26D3798D50EA}"/>
    <cellStyle name="Calculation 2 4 4" xfId="831" xr:uid="{F29E5346-F712-444C-9388-37E05E134C3A}"/>
    <cellStyle name="Calculation 2 4 4 2" xfId="832" xr:uid="{CC8016A0-AEB4-486B-B68C-C4E232F0240E}"/>
    <cellStyle name="Calculation 2 4 4 2 2" xfId="23306" xr:uid="{B3FBDF61-2AC9-4C0B-8058-7A58CE50E7C3}"/>
    <cellStyle name="Calculation 2 4 4 2 3" xfId="47218" xr:uid="{12A3F7C4-4E5D-4E17-BED1-6895E0F07689}"/>
    <cellStyle name="Calculation 2 4 4 2 4" xfId="51542" xr:uid="{6512B742-A389-49F8-9589-7446331F7AA4}"/>
    <cellStyle name="Calculation 2 4 4 2 5" xfId="51543" xr:uid="{9B617BDD-39FA-4C20-8F60-D40A929B3101}"/>
    <cellStyle name="Calculation 2 4 4 2_1" xfId="49220" xr:uid="{E26DD42E-1B1B-4A2D-9208-26D4702CD98D}"/>
    <cellStyle name="Calculation 2 4 4 3" xfId="23307" xr:uid="{73F2A70F-9D3A-49F0-A1AE-5E91766F6CDA}"/>
    <cellStyle name="Calculation 2 4 4 4" xfId="46112" xr:uid="{87B23D35-63A9-48AE-8333-DCAAD9FD790A}"/>
    <cellStyle name="Calculation 2 4 4 5" xfId="47219" xr:uid="{8216C870-4597-4E95-9E88-ADC2E7195F32}"/>
    <cellStyle name="Calculation 2 4 4 6" xfId="51544" xr:uid="{2CC31E49-8EC2-4173-9C2B-4EEC932CF62E}"/>
    <cellStyle name="Calculation 2 4 4_1" xfId="49221" xr:uid="{A50E7726-5372-405C-BC42-FEA6EEEF2804}"/>
    <cellStyle name="Calculation 2 4 5" xfId="833" xr:uid="{3DFA8830-7B3B-46FB-AB0D-74D1EE4AEECD}"/>
    <cellStyle name="Calculation 2 4 5 2" xfId="834" xr:uid="{EB0B62B0-8C4C-4753-81E2-D2A338E6BBDF}"/>
    <cellStyle name="Calculation 2 4 5 2 2" xfId="23308" xr:uid="{0BCDE7EB-4529-4FA3-8E0B-0637BFF53437}"/>
    <cellStyle name="Calculation 2 4 5 2 3" xfId="47216" xr:uid="{DF5BFF9C-7919-451D-AECB-BDFFCD6D099D}"/>
    <cellStyle name="Calculation 2 4 5 2 4" xfId="51545" xr:uid="{4611D011-DBF4-4D9F-BFA4-AD55E7B29726}"/>
    <cellStyle name="Calculation 2 4 5 2 5" xfId="51546" xr:uid="{F2EF3F75-9BED-481D-85D8-AA82473E4099}"/>
    <cellStyle name="Calculation 2 4 5 2_1" xfId="49222" xr:uid="{D5827C50-22DE-497B-ADB3-DBA19074A9B3}"/>
    <cellStyle name="Calculation 2 4 5 3" xfId="23309" xr:uid="{866997B9-06D5-4BF5-A825-AF328DA485AB}"/>
    <cellStyle name="Calculation 2 4 5 4" xfId="47217" xr:uid="{19EFC28A-28B8-4C41-8899-61E7AEFC090E}"/>
    <cellStyle name="Calculation 2 4 5 5" xfId="51547" xr:uid="{EF934688-C6DD-46FB-948B-645EDBAD632E}"/>
    <cellStyle name="Calculation 2 4 5 6" xfId="51548" xr:uid="{B724C751-B2D8-46AC-B48E-D5201F510B3A}"/>
    <cellStyle name="Calculation 2 4 5_1" xfId="49223" xr:uid="{CBEE328E-34D2-43D4-BDB4-7D29F5C24A87}"/>
    <cellStyle name="Calculation 2 4 6" xfId="835" xr:uid="{1A8E6357-041D-41C5-83FC-37307F40D506}"/>
    <cellStyle name="Calculation 2 4 6 2" xfId="836" xr:uid="{E5597585-6AC9-433E-9D90-3A238FB1FC8E}"/>
    <cellStyle name="Calculation 2 4 6 2 2" xfId="23310" xr:uid="{3F47BEA7-A57F-4B0F-ADF4-C029FB140EB3}"/>
    <cellStyle name="Calculation 2 4 6 2 3" xfId="47214" xr:uid="{A141FFEC-4DF5-4536-8BD6-A0F85125A409}"/>
    <cellStyle name="Calculation 2 4 6 2 4" xfId="51549" xr:uid="{79C3F053-7BBA-4642-8701-EC0F72050377}"/>
    <cellStyle name="Calculation 2 4 6 2 5" xfId="51550" xr:uid="{426854F9-170C-4E07-B093-CC227FA67CE8}"/>
    <cellStyle name="Calculation 2 4 6 2_1" xfId="49224" xr:uid="{333E4A0A-F92D-4CFC-98EE-8818F6DA20E6}"/>
    <cellStyle name="Calculation 2 4 6 3" xfId="23311" xr:uid="{97562262-4C1E-4930-80FC-042DB58F233E}"/>
    <cellStyle name="Calculation 2 4 6 4" xfId="47215" xr:uid="{1E43BDE4-435B-4E3C-928D-4440EEF6720B}"/>
    <cellStyle name="Calculation 2 4 6 5" xfId="51551" xr:uid="{8FB36E75-33A1-43AE-BCA2-84306C035935}"/>
    <cellStyle name="Calculation 2 4 6 6" xfId="51552" xr:uid="{8E9862A5-A890-487C-AB46-DEB7C2AE0A7B}"/>
    <cellStyle name="Calculation 2 4 6_1" xfId="49225" xr:uid="{8FCA38D5-EAC4-4039-83E3-714B545302A2}"/>
    <cellStyle name="Calculation 2 4 7" xfId="837" xr:uid="{88C71302-1673-4E14-847E-ED6408FE6608}"/>
    <cellStyle name="Calculation 2 4 7 2" xfId="838" xr:uid="{0D1E5B60-544D-4B09-AF86-B19133348E72}"/>
    <cellStyle name="Calculation 2 4 7 2 2" xfId="23312" xr:uid="{B7626D18-0E63-4E35-A8B4-81B06F083937}"/>
    <cellStyle name="Calculation 2 4 7 2 3" xfId="47212" xr:uid="{35AF6F1F-9536-4F11-85D4-169011593DC6}"/>
    <cellStyle name="Calculation 2 4 7 2 4" xfId="51553" xr:uid="{87767165-FD31-4CF2-95F2-9E72B280AFB3}"/>
    <cellStyle name="Calculation 2 4 7 2 5" xfId="51554" xr:uid="{13A793EA-A4A2-4EED-94EA-3601AEB8189A}"/>
    <cellStyle name="Calculation 2 4 7 2_1" xfId="49226" xr:uid="{7DDC4BD5-06FC-4F1D-87CA-F2008B94452D}"/>
    <cellStyle name="Calculation 2 4 7 3" xfId="23313" xr:uid="{B5541BC2-3A66-431B-BE9D-D902921D7D46}"/>
    <cellStyle name="Calculation 2 4 7 4" xfId="47213" xr:uid="{D74A5FE9-DF22-4388-8D14-E5B8769E4AB5}"/>
    <cellStyle name="Calculation 2 4 7 5" xfId="51555" xr:uid="{A3850332-E994-4AD9-B215-D50DD408B3CB}"/>
    <cellStyle name="Calculation 2 4 7 6" xfId="51556" xr:uid="{6A448AB7-4BF7-44D6-99C8-DFC8DE3BFF11}"/>
    <cellStyle name="Calculation 2 4 7_1" xfId="49227" xr:uid="{4EFAD4E1-7439-489E-8F00-BE4C4B4C619B}"/>
    <cellStyle name="Calculation 2 4 8" xfId="839" xr:uid="{8B79F2AD-ADFF-4ACA-8415-6A8576D45E06}"/>
    <cellStyle name="Calculation 2 4 8 2" xfId="840" xr:uid="{041AC7C2-F3E8-4814-BDF0-CAB9B12116EA}"/>
    <cellStyle name="Calculation 2 4 8 2 2" xfId="23314" xr:uid="{537EF554-0E7C-4CF2-BEE4-85E75E55B387}"/>
    <cellStyle name="Calculation 2 4 8 2 3" xfId="47210" xr:uid="{FB9F24BE-CD15-42EF-BAAA-88ADB7F9A686}"/>
    <cellStyle name="Calculation 2 4 8 2 4" xfId="51557" xr:uid="{10793829-E672-423E-B40A-61A2277883E5}"/>
    <cellStyle name="Calculation 2 4 8 2 5" xfId="51558" xr:uid="{80BF5567-2D44-421F-8717-DE7945C0097D}"/>
    <cellStyle name="Calculation 2 4 8 2_1" xfId="49228" xr:uid="{1729AAAC-8F28-4891-A62F-4D41DC1A6ECD}"/>
    <cellStyle name="Calculation 2 4 8 3" xfId="23315" xr:uid="{200CE05A-BCDE-4912-AE1D-3DBAC41EB357}"/>
    <cellStyle name="Calculation 2 4 8 4" xfId="47211" xr:uid="{85E88036-0C09-4627-A90D-9ABDB1FBA84D}"/>
    <cellStyle name="Calculation 2 4 8 5" xfId="51559" xr:uid="{0FB12DB1-3753-4AEC-85E7-15BC0467E984}"/>
    <cellStyle name="Calculation 2 4 8 6" xfId="51560" xr:uid="{A2C76EC5-46CB-43BB-9F08-2153E07FF293}"/>
    <cellStyle name="Calculation 2 4 8_1" xfId="49229" xr:uid="{67E144AA-9F07-4151-A4D0-09377949F31E}"/>
    <cellStyle name="Calculation 2 4 9" xfId="841" xr:uid="{2EA7F7EF-0849-405A-B8DC-76B4C15C862C}"/>
    <cellStyle name="Calculation 2 4 9 2" xfId="842" xr:uid="{52AAEB78-AF8E-4AB7-8714-29529774C9E7}"/>
    <cellStyle name="Calculation 2 4 9 2 2" xfId="23316" xr:uid="{922C888F-AE1D-4A35-8690-5D855439BD11}"/>
    <cellStyle name="Calculation 2 4 9 2 3" xfId="47208" xr:uid="{5CF62B39-0C6E-4851-9F56-A59ABAD41B56}"/>
    <cellStyle name="Calculation 2 4 9 2 4" xfId="51561" xr:uid="{F3C66C1E-1069-4D8E-A91F-CB2511F591D2}"/>
    <cellStyle name="Calculation 2 4 9 2 5" xfId="51562" xr:uid="{B7A2E091-2DF7-4DBC-A1F5-82ACBD4867E9}"/>
    <cellStyle name="Calculation 2 4 9 2_1" xfId="49230" xr:uid="{418E4A5E-1372-460D-B5A0-0C4D4669CE51}"/>
    <cellStyle name="Calculation 2 4 9 3" xfId="23317" xr:uid="{43DD40B1-7300-4226-A74D-B0F0E999A2D7}"/>
    <cellStyle name="Calculation 2 4 9 4" xfId="47209" xr:uid="{982430D6-155E-4C45-81EC-0D449051327A}"/>
    <cellStyle name="Calculation 2 4 9 5" xfId="51563" xr:uid="{2A5072A0-FEF2-4773-AE38-244B66A5DA74}"/>
    <cellStyle name="Calculation 2 4 9 6" xfId="51564" xr:uid="{A51C7568-090F-418F-9A36-EA66DC78760E}"/>
    <cellStyle name="Calculation 2 4 9_1" xfId="49231" xr:uid="{6EC3DFC0-932B-4C3C-86A0-011E8F93E374}"/>
    <cellStyle name="Calculation 2 4_1" xfId="49232" xr:uid="{2E2D8200-9C8B-42AF-94A0-35E92CF754DF}"/>
    <cellStyle name="Calculation 2 40" xfId="51565" xr:uid="{E0B4C88B-17CC-44A9-A00B-0253CF9B7BD2}"/>
    <cellStyle name="Calculation 2 41" xfId="51566" xr:uid="{54AC1DAF-2418-4951-A642-90F6C80CFBAC}"/>
    <cellStyle name="Calculation 2 42" xfId="51567" xr:uid="{337746EC-40DC-47B3-9BA7-7DAD9CD06F1A}"/>
    <cellStyle name="Calculation 2 43" xfId="51568" xr:uid="{1C8AA544-B15D-4940-972E-B8F4A966731D}"/>
    <cellStyle name="Calculation 2 44" xfId="51569" xr:uid="{FAB3F9A5-63C5-4FD6-9EF3-3D013D6B7D2F}"/>
    <cellStyle name="Calculation 2 45" xfId="51570" xr:uid="{5A2206B1-8A7F-4367-BB60-4C9AB9E9B805}"/>
    <cellStyle name="Calculation 2 46" xfId="51571" xr:uid="{D0ACA14B-B9CC-4C5A-9117-5921CC7C9728}"/>
    <cellStyle name="Calculation 2 47" xfId="51572" xr:uid="{23D92BC6-2E7A-4CCE-B926-9A97EDD0AEF1}"/>
    <cellStyle name="Calculation 2 48" xfId="51573" xr:uid="{D0B86A81-3C15-4A32-800A-2E248F2A5820}"/>
    <cellStyle name="Calculation 2 49" xfId="51574" xr:uid="{3181FCF3-9192-4F2A-A412-6CBEECC49180}"/>
    <cellStyle name="Calculation 2 5" xfId="843" xr:uid="{89B58812-7C26-4662-B586-C506BF973C84}"/>
    <cellStyle name="Calculation 2 5 10" xfId="844" xr:uid="{78C1BB03-5A26-4A63-805B-8AE95379EFD6}"/>
    <cellStyle name="Calculation 2 5 10 2" xfId="845" xr:uid="{3E05064E-50EE-4E32-AD17-100C1DE4C827}"/>
    <cellStyle name="Calculation 2 5 10 2 2" xfId="23318" xr:uid="{B0DE6D84-FEFA-4DEB-91A5-AD37ACB5ED02}"/>
    <cellStyle name="Calculation 2 5 10 2 3" xfId="47205" xr:uid="{92728921-34DF-444A-B10A-64A492A5FA85}"/>
    <cellStyle name="Calculation 2 5 10 2 4" xfId="51575" xr:uid="{15055E0D-8269-4F5E-A172-F4175DCABF85}"/>
    <cellStyle name="Calculation 2 5 10 2 5" xfId="51576" xr:uid="{7D955532-96EB-47B4-A631-DDB6B1BA788E}"/>
    <cellStyle name="Calculation 2 5 10 2_1" xfId="49233" xr:uid="{C99B9979-532E-4022-B2D0-D51018A54D87}"/>
    <cellStyle name="Calculation 2 5 10 3" xfId="23319" xr:uid="{3D9A2BB2-8A68-41B0-A4B6-691AF9DD33A7}"/>
    <cellStyle name="Calculation 2 5 10 4" xfId="47206" xr:uid="{A958E3D8-5D1B-4A9C-B2E0-BD8587A00E90}"/>
    <cellStyle name="Calculation 2 5 10 5" xfId="51577" xr:uid="{9D6B0DD3-9137-4ABC-9C07-1EE64BDEC06D}"/>
    <cellStyle name="Calculation 2 5 10 6" xfId="51578" xr:uid="{C66814D7-9220-473B-A53D-ECEA762E23C5}"/>
    <cellStyle name="Calculation 2 5 10_1" xfId="49234" xr:uid="{3B62D02A-6E63-4629-A37F-B1528D45ABEA}"/>
    <cellStyle name="Calculation 2 5 11" xfId="846" xr:uid="{BAC490F4-9C6C-4750-BA1C-703E9968E037}"/>
    <cellStyle name="Calculation 2 5 11 2" xfId="23320" xr:uid="{AA1DDFC9-5AB8-4B4B-85FA-A8BB71058D9F}"/>
    <cellStyle name="Calculation 2 5 11 3" xfId="47204" xr:uid="{8807835A-B9AA-4266-9890-F7798BD0346A}"/>
    <cellStyle name="Calculation 2 5 11 4" xfId="51579" xr:uid="{C04F422D-EA5F-4D38-8104-0152285EA0D8}"/>
    <cellStyle name="Calculation 2 5 11 5" xfId="51580" xr:uid="{4A49649B-8976-4650-84AC-21DFF66F2A3B}"/>
    <cellStyle name="Calculation 2 5 11_1" xfId="49235" xr:uid="{3C2EFD41-A537-46FF-922C-84881F946A01}"/>
    <cellStyle name="Calculation 2 5 12" xfId="23321" xr:uid="{A16E3506-932E-4002-B1E7-900CAE05B0B2}"/>
    <cellStyle name="Calculation 2 5 13" xfId="47207" xr:uid="{891BC4CB-1481-4A41-BF1D-D102073A3BD2}"/>
    <cellStyle name="Calculation 2 5 14" xfId="51581" xr:uid="{5D118AE7-F897-412B-A73B-818B2EB7D073}"/>
    <cellStyle name="Calculation 2 5 15" xfId="51582" xr:uid="{40EA9CC8-9048-44DF-8702-69FA5C874E13}"/>
    <cellStyle name="Calculation 2 5 16" xfId="51583" xr:uid="{6C03E01A-4E46-4ACA-9F46-50E4A4D657BA}"/>
    <cellStyle name="Calculation 2 5 17" xfId="51584" xr:uid="{F4ED95A9-05FB-4F70-8F98-9B0125317D50}"/>
    <cellStyle name="Calculation 2 5 18" xfId="51585" xr:uid="{7B99E9E9-AC09-4F20-B200-C9B17E910C3B}"/>
    <cellStyle name="Calculation 2 5 19" xfId="51586" xr:uid="{000FB297-8165-49FA-A447-13E1A96A83E3}"/>
    <cellStyle name="Calculation 2 5 2" xfId="847" xr:uid="{40E27D3D-1E48-4771-A778-6D7C049EF69B}"/>
    <cellStyle name="Calculation 2 5 2 10" xfId="51587" xr:uid="{CDD89FA1-7A26-479D-AB6E-0B4B1875157F}"/>
    <cellStyle name="Calculation 2 5 2 11" xfId="51588" xr:uid="{56ACD754-7D08-4CF3-B4E7-673C5CCB1C09}"/>
    <cellStyle name="Calculation 2 5 2 2" xfId="848" xr:uid="{96876BEA-6245-40BF-A7DC-1470A90F3B10}"/>
    <cellStyle name="Calculation 2 5 2 2 2" xfId="849" xr:uid="{136CACE6-B623-43C0-B45D-A895A378A802}"/>
    <cellStyle name="Calculation 2 5 2 2 2 2" xfId="23322" xr:uid="{E7EFC8C0-5CC1-451A-BED4-D77FDD7D8CA8}"/>
    <cellStyle name="Calculation 2 5 2 2 2 3" xfId="47201" xr:uid="{0A0AE888-2141-4AD5-80A0-DC7B20CA214E}"/>
    <cellStyle name="Calculation 2 5 2 2 2 4" xfId="51589" xr:uid="{CB0E9071-A630-4B7A-A986-660B1B79A692}"/>
    <cellStyle name="Calculation 2 5 2 2 2 5" xfId="51590" xr:uid="{63A4A3AD-364D-4486-9AF3-5A5122289384}"/>
    <cellStyle name="Calculation 2 5 2 2 2_1" xfId="49236" xr:uid="{1EBC2774-2516-43A3-95A4-6B2149C14117}"/>
    <cellStyle name="Calculation 2 5 2 2 3" xfId="23323" xr:uid="{2AD3D7DB-03D7-4E7E-8501-C5B076B4E17F}"/>
    <cellStyle name="Calculation 2 5 2 2 4" xfId="46113" xr:uid="{9DA20BB2-AB09-4F8C-8690-15F62FF5133A}"/>
    <cellStyle name="Calculation 2 5 2 2 5" xfId="47202" xr:uid="{B2FEC5BB-3E5E-4DB3-897F-4CD730621188}"/>
    <cellStyle name="Calculation 2 5 2 2 6" xfId="51591" xr:uid="{52697078-AA17-4EC7-A38A-9A16390A77B9}"/>
    <cellStyle name="Calculation 2 5 2 2_1" xfId="49237" xr:uid="{6533E47E-03FB-48D4-B9D5-3BFBD83FE6A3}"/>
    <cellStyle name="Calculation 2 5 2 3" xfId="850" xr:uid="{F3C47C72-4826-4789-A5C2-E4E5802BD7CB}"/>
    <cellStyle name="Calculation 2 5 2 3 2" xfId="851" xr:uid="{3A2E7964-2E02-4883-BDE7-768A089F840E}"/>
    <cellStyle name="Calculation 2 5 2 3 2 2" xfId="23324" xr:uid="{3634C4C4-4869-400A-824A-F160A0F6E53B}"/>
    <cellStyle name="Calculation 2 5 2 3 2 3" xfId="47199" xr:uid="{F4DB639C-0B0A-44E3-95D3-B59370AD4BF9}"/>
    <cellStyle name="Calculation 2 5 2 3 2 4" xfId="51592" xr:uid="{55287476-7CE7-4F3C-8772-523AEEB427E4}"/>
    <cellStyle name="Calculation 2 5 2 3 2 5" xfId="51593" xr:uid="{CB92485E-2E40-4F70-816C-C63633270E08}"/>
    <cellStyle name="Calculation 2 5 2 3 2_1" xfId="49238" xr:uid="{D4C77520-9F0E-4768-99D1-57E5F90E383C}"/>
    <cellStyle name="Calculation 2 5 2 3 3" xfId="23325" xr:uid="{4FE33E65-DF24-4590-AB33-14DF3271A851}"/>
    <cellStyle name="Calculation 2 5 2 3 4" xfId="47200" xr:uid="{EDF85552-2C9A-429B-94C4-5F40667B1609}"/>
    <cellStyle name="Calculation 2 5 2 3 5" xfId="51594" xr:uid="{BC139712-127C-40A7-9EB8-AA7C8E907B83}"/>
    <cellStyle name="Calculation 2 5 2 3 6" xfId="51595" xr:uid="{214450E1-9737-4631-87F5-BEF3696DD5C5}"/>
    <cellStyle name="Calculation 2 5 2 3_1" xfId="49239" xr:uid="{2F7CF002-8D60-46E0-950D-FB3DBD7E890C}"/>
    <cellStyle name="Calculation 2 5 2 4" xfId="852" xr:uid="{9F9C2C96-0D53-4646-964C-E9E21398F006}"/>
    <cellStyle name="Calculation 2 5 2 4 2" xfId="23326" xr:uid="{09C9BA5C-36A1-4EE7-AFE4-98889AC0CA39}"/>
    <cellStyle name="Calculation 2 5 2 4 3" xfId="47198" xr:uid="{8F0D9FB9-AB54-4DF1-94F7-5D538E350432}"/>
    <cellStyle name="Calculation 2 5 2 4 4" xfId="51596" xr:uid="{0FE66767-FECB-45D8-809A-CA9A55F057FE}"/>
    <cellStyle name="Calculation 2 5 2 4 5" xfId="51597" xr:uid="{5061457C-85DE-47C7-B59F-962EEF9D2231}"/>
    <cellStyle name="Calculation 2 5 2 4_1" xfId="49240" xr:uid="{A46E7427-0E43-439B-90A4-1D41B2D05B6F}"/>
    <cellStyle name="Calculation 2 5 2 5" xfId="23327" xr:uid="{585AE367-20F0-44C3-8687-F4C85277CC27}"/>
    <cellStyle name="Calculation 2 5 2 6" xfId="47203" xr:uid="{69CEE289-8569-4921-9132-C103AFF7B7FF}"/>
    <cellStyle name="Calculation 2 5 2 7" xfId="51598" xr:uid="{9EF67C0C-8481-454C-B7AA-EE70827B71F5}"/>
    <cellStyle name="Calculation 2 5 2 8" xfId="51599" xr:uid="{3597AB02-D0C1-4B3F-AED1-87759E9B8D68}"/>
    <cellStyle name="Calculation 2 5 2 9" xfId="51600" xr:uid="{706F0E3F-F910-4225-AC09-4C702180A281}"/>
    <cellStyle name="Calculation 2 5 2_1" xfId="49241" xr:uid="{06595A52-7458-485C-926F-8A512A931DB5}"/>
    <cellStyle name="Calculation 2 5 20" xfId="51601" xr:uid="{0C7DCB66-9CA0-4D00-999E-F20E4C76E2E8}"/>
    <cellStyle name="Calculation 2 5 21" xfId="51602" xr:uid="{DDDCF8E3-CF66-44AD-96FD-ED5F61D4ED29}"/>
    <cellStyle name="Calculation 2 5 22" xfId="51603" xr:uid="{4E748828-AC27-4158-8DA4-64EC41468E73}"/>
    <cellStyle name="Calculation 2 5 23" xfId="51604" xr:uid="{1A20A337-6D0C-48A0-97AA-0938BD659C9A}"/>
    <cellStyle name="Calculation 2 5 24" xfId="51605" xr:uid="{81BB63B1-6DCE-4AF6-B0D9-3D72B9E619BE}"/>
    <cellStyle name="Calculation 2 5 25" xfId="51606" xr:uid="{DEF47F6B-7F7E-4030-8250-728AAC3BC3CF}"/>
    <cellStyle name="Calculation 2 5 26" xfId="51607" xr:uid="{34DCD052-FE07-4373-A00A-62514AD21E2F}"/>
    <cellStyle name="Calculation 2 5 27" xfId="51608" xr:uid="{94B8281A-67DE-4C71-96F1-207DDA7F6E2E}"/>
    <cellStyle name="Calculation 2 5 28" xfId="51609" xr:uid="{40F42D89-6DBD-4E61-BBDF-F5DDB4F84A72}"/>
    <cellStyle name="Calculation 2 5 29" xfId="51610" xr:uid="{75F7B424-63B2-407A-89FA-DBE3E529666E}"/>
    <cellStyle name="Calculation 2 5 3" xfId="853" xr:uid="{EEC25E7F-4F10-4AA8-B3EA-B14C131B7BE9}"/>
    <cellStyle name="Calculation 2 5 3 2" xfId="854" xr:uid="{6C74AB31-F3B5-4B70-815D-BEC7D9421A6A}"/>
    <cellStyle name="Calculation 2 5 3 2 2" xfId="23328" xr:uid="{5F2203FF-2E15-4AD4-A0DC-9D0EDB3CDC92}"/>
    <cellStyle name="Calculation 2 5 3 2 3" xfId="47196" xr:uid="{328B23E7-2515-47CA-A923-452EEF54D14B}"/>
    <cellStyle name="Calculation 2 5 3 2 4" xfId="51611" xr:uid="{1A5CA6DF-EB5C-4CEB-9DFA-86D2DA3AD4B5}"/>
    <cellStyle name="Calculation 2 5 3 2 5" xfId="51612" xr:uid="{8DC65326-30CF-4EE7-A454-AC09425EEFCF}"/>
    <cellStyle name="Calculation 2 5 3 2_1" xfId="49242" xr:uid="{A9DC087C-59B2-454C-9F4A-1013DACE940D}"/>
    <cellStyle name="Calculation 2 5 3 3" xfId="23329" xr:uid="{EAD4904C-9330-4A85-8026-E5911ADD2F93}"/>
    <cellStyle name="Calculation 2 5 3 4" xfId="47197" xr:uid="{5DD6A02B-224B-4DDE-B07A-EAE760B7FBD7}"/>
    <cellStyle name="Calculation 2 5 3 5" xfId="51613" xr:uid="{D01A5777-D8FA-4F71-BB0D-124B423F21F2}"/>
    <cellStyle name="Calculation 2 5 3 6" xfId="51614" xr:uid="{684AA560-D1B0-4EAB-A19C-FBAFFEDA3AE2}"/>
    <cellStyle name="Calculation 2 5 3_1" xfId="49243" xr:uid="{7CFF21D7-046E-4BB1-8393-D1A9355D83A9}"/>
    <cellStyle name="Calculation 2 5 30" xfId="51615" xr:uid="{137259E8-E8EB-4ADF-983B-38A4B7C0FF0D}"/>
    <cellStyle name="Calculation 2 5 31" xfId="51616" xr:uid="{C80AA31F-C346-435D-B439-7AE476A02FDD}"/>
    <cellStyle name="Calculation 2 5 32" xfId="51617" xr:uid="{573AA7E1-7883-4429-902B-B364B440781B}"/>
    <cellStyle name="Calculation 2 5 33" xfId="51618" xr:uid="{BC14AD94-174F-4038-B45E-046579A4D067}"/>
    <cellStyle name="Calculation 2 5 34" xfId="51619" xr:uid="{AF6219DE-D656-4309-BD83-B9B9E4F89151}"/>
    <cellStyle name="Calculation 2 5 35" xfId="51620" xr:uid="{C56175D1-F1FD-4642-BABE-221537BA4394}"/>
    <cellStyle name="Calculation 2 5 36" xfId="51621" xr:uid="{020DAB72-43E0-47BC-85FE-A4C94AF107C6}"/>
    <cellStyle name="Calculation 2 5 37" xfId="51622" xr:uid="{23736CB6-119D-48BE-A134-A20CD0222BE0}"/>
    <cellStyle name="Calculation 2 5 38" xfId="51623" xr:uid="{3A8A6B95-E197-4C51-B373-52A8C55E6EED}"/>
    <cellStyle name="Calculation 2 5 39" xfId="51624" xr:uid="{74C020A2-B59C-455D-9D8F-47FD09D20724}"/>
    <cellStyle name="Calculation 2 5 4" xfId="855" xr:uid="{1DC572C4-6D09-4791-85A9-2A284B191252}"/>
    <cellStyle name="Calculation 2 5 4 2" xfId="856" xr:uid="{77D2442C-6FF4-4CB7-BA6B-18FB8538CB7B}"/>
    <cellStyle name="Calculation 2 5 4 2 2" xfId="23330" xr:uid="{B8357A35-C8C4-4454-93AC-7C36B135FDCD}"/>
    <cellStyle name="Calculation 2 5 4 2 3" xfId="47194" xr:uid="{C9CCAEF3-0C9C-4045-BAF9-4F1D3FB55FF3}"/>
    <cellStyle name="Calculation 2 5 4 2 4" xfId="51625" xr:uid="{9F02473F-5C53-4D3D-A715-CD4B29A04419}"/>
    <cellStyle name="Calculation 2 5 4 2 5" xfId="51626" xr:uid="{06173800-6E77-46E9-8360-E7E5720998E5}"/>
    <cellStyle name="Calculation 2 5 4 2_1" xfId="49244" xr:uid="{4DD937A0-29C4-43A0-A27D-EEB42CFAD572}"/>
    <cellStyle name="Calculation 2 5 4 3" xfId="23331" xr:uid="{72E6C657-B333-4DD1-9ACA-A11741B13E2B}"/>
    <cellStyle name="Calculation 2 5 4 4" xfId="46114" xr:uid="{6A4C8E81-7FC3-451C-AAE5-FCB7D66FE561}"/>
    <cellStyle name="Calculation 2 5 4 5" xfId="47195" xr:uid="{86E66C3C-56F3-4DF8-9BA3-6B8CB1051702}"/>
    <cellStyle name="Calculation 2 5 4 6" xfId="51627" xr:uid="{FCF2D8E9-9003-4A81-9803-D33C90830621}"/>
    <cellStyle name="Calculation 2 5 4_1" xfId="49245" xr:uid="{7BFD9D5B-B44A-4169-8A6C-602FAB6C8977}"/>
    <cellStyle name="Calculation 2 5 40" xfId="51628" xr:uid="{77D3A03A-9334-427E-A1A5-0607756A5700}"/>
    <cellStyle name="Calculation 2 5 41" xfId="51629" xr:uid="{DF32DF5E-542D-4C76-8B43-97CAC8C38CEF}"/>
    <cellStyle name="Calculation 2 5 42" xfId="51630" xr:uid="{7398409F-0D03-40CE-9876-B5D85AC5FB91}"/>
    <cellStyle name="Calculation 2 5 43" xfId="51631" xr:uid="{0CC2688F-E286-42F9-A84E-CE80446E8DA2}"/>
    <cellStyle name="Calculation 2 5 44" xfId="51632" xr:uid="{2F93B04F-B3CC-44D2-B1DA-0E5CBF75865A}"/>
    <cellStyle name="Calculation 2 5 45" xfId="51633" xr:uid="{80B5938E-3AC5-4EF7-AF5E-0DB154A36734}"/>
    <cellStyle name="Calculation 2 5 46" xfId="51634" xr:uid="{A21BCDB1-9915-42FB-A422-1EC61E9EBC05}"/>
    <cellStyle name="Calculation 2 5 47" xfId="51635" xr:uid="{AC6E3233-5B57-4330-9D5D-9A1050A169FE}"/>
    <cellStyle name="Calculation 2 5 48" xfId="51636" xr:uid="{729DDF37-7C17-4ABE-801D-6B1B363A0013}"/>
    <cellStyle name="Calculation 2 5 49" xfId="51637" xr:uid="{CB20DD25-9696-4947-A0C1-E1C29092126D}"/>
    <cellStyle name="Calculation 2 5 5" xfId="857" xr:uid="{38D39EE7-F548-4D0F-B06C-1F9D165CA1F2}"/>
    <cellStyle name="Calculation 2 5 5 2" xfId="858" xr:uid="{85ED7A98-8864-4EAD-A098-996888EC0E40}"/>
    <cellStyle name="Calculation 2 5 5 2 2" xfId="23332" xr:uid="{DFC7D1F8-3923-4E25-800B-299C39C5E58F}"/>
    <cellStyle name="Calculation 2 5 5 2 3" xfId="47192" xr:uid="{69BB7D47-7623-46D1-B631-7CB520A4A5E0}"/>
    <cellStyle name="Calculation 2 5 5 2 4" xfId="51638" xr:uid="{9076FA8A-A1D4-468C-97C8-77D10C013655}"/>
    <cellStyle name="Calculation 2 5 5 2 5" xfId="51639" xr:uid="{A5BAD544-F007-4416-8DFF-20EA8EF6BB03}"/>
    <cellStyle name="Calculation 2 5 5 2_1" xfId="49246" xr:uid="{752D0FFD-9445-4696-9B79-2E30E03BC386}"/>
    <cellStyle name="Calculation 2 5 5 3" xfId="23333" xr:uid="{5FDD4863-4C37-47AA-BE12-DD65825AB57E}"/>
    <cellStyle name="Calculation 2 5 5 4" xfId="47193" xr:uid="{4419150E-C78C-42AE-952C-2BFADC230A5F}"/>
    <cellStyle name="Calculation 2 5 5 5" xfId="51640" xr:uid="{75B648EE-B50D-42DA-ACE1-6FA6F0AC810A}"/>
    <cellStyle name="Calculation 2 5 5 6" xfId="51641" xr:uid="{EA5D9FFD-936C-4194-BA16-A92B02EF1904}"/>
    <cellStyle name="Calculation 2 5 5_1" xfId="49247" xr:uid="{AF32D107-EAB3-471B-A712-CB406AABC1B6}"/>
    <cellStyle name="Calculation 2 5 50" xfId="51642" xr:uid="{6FE4F638-B0CC-4E69-A57F-ACACD7D7C465}"/>
    <cellStyle name="Calculation 2 5 51" xfId="51643" xr:uid="{887E2E51-1E01-4EBA-92CE-2F7E54197049}"/>
    <cellStyle name="Calculation 2 5 52" xfId="51644" xr:uid="{0C546BF9-1C75-4912-8398-33F93579330B}"/>
    <cellStyle name="Calculation 2 5 53" xfId="51645" xr:uid="{E7B0BD98-1D55-43F8-A031-DF25A13862FB}"/>
    <cellStyle name="Calculation 2 5 54" xfId="51646" xr:uid="{B0FF3B4A-716B-47E2-BA17-B49DDED7ACBD}"/>
    <cellStyle name="Calculation 2 5 55" xfId="51647" xr:uid="{2BD2B0AE-AB74-4294-B977-F06A31AFB51B}"/>
    <cellStyle name="Calculation 2 5 56" xfId="51648" xr:uid="{6600679D-A8D4-44F8-83AA-D1CB0518F335}"/>
    <cellStyle name="Calculation 2 5 57" xfId="51649" xr:uid="{FC486D99-E2D6-4BB5-8482-8142777B4C6C}"/>
    <cellStyle name="Calculation 2 5 58" xfId="51650" xr:uid="{E019CDD6-05D5-4EF9-9C10-4F60E72A4688}"/>
    <cellStyle name="Calculation 2 5 59" xfId="51651" xr:uid="{D3024488-BDE4-48D3-B2CE-31FB0AC2EED9}"/>
    <cellStyle name="Calculation 2 5 6" xfId="859" xr:uid="{34C9DA8F-1928-4796-9A49-645DBD8DDF45}"/>
    <cellStyle name="Calculation 2 5 6 2" xfId="860" xr:uid="{51CBED58-A696-4D36-A90D-BFC2EB98A559}"/>
    <cellStyle name="Calculation 2 5 6 2 2" xfId="23334" xr:uid="{BDE78084-FBE2-4CA0-A927-42204E4A1F62}"/>
    <cellStyle name="Calculation 2 5 6 2 3" xfId="47190" xr:uid="{DB9D212E-F3A2-43F8-AEB0-7616BF6FDBE8}"/>
    <cellStyle name="Calculation 2 5 6 2 4" xfId="51652" xr:uid="{805E5183-F54B-4E4F-B7EC-1155178C75A3}"/>
    <cellStyle name="Calculation 2 5 6 2 5" xfId="51653" xr:uid="{671EED23-1ADF-4F86-A410-F2ADDD0761D9}"/>
    <cellStyle name="Calculation 2 5 6 2_1" xfId="49248" xr:uid="{DE48D205-E1B1-43CD-AAE9-526B625B7D86}"/>
    <cellStyle name="Calculation 2 5 6 3" xfId="23335" xr:uid="{84197748-E4CD-4FF4-8253-51B87EADBB2E}"/>
    <cellStyle name="Calculation 2 5 6 4" xfId="47191" xr:uid="{457DDEC2-0E98-47D3-A1DA-08D1755DEF59}"/>
    <cellStyle name="Calculation 2 5 6 5" xfId="51654" xr:uid="{67103A3E-BA91-42AB-9831-4CBE45EBAB70}"/>
    <cellStyle name="Calculation 2 5 6 6" xfId="51655" xr:uid="{4AFBCD4A-35AA-407D-BFDF-885DEC491F48}"/>
    <cellStyle name="Calculation 2 5 6_1" xfId="49249" xr:uid="{37FDC398-E2DE-4338-96E6-3F15E0925228}"/>
    <cellStyle name="Calculation 2 5 60" xfId="51656" xr:uid="{AA84A0B7-9882-42F8-BF0C-6D1F7507BBE0}"/>
    <cellStyle name="Calculation 2 5 7" xfId="861" xr:uid="{F565A586-D0DB-43B8-ABBA-BC79A7ACDA7C}"/>
    <cellStyle name="Calculation 2 5 7 2" xfId="862" xr:uid="{D500BC72-2F48-42EE-B4AA-6AF3CCCC1417}"/>
    <cellStyle name="Calculation 2 5 7 2 2" xfId="23336" xr:uid="{765B3BBA-7E70-45D0-BBFB-DD58E56C12F7}"/>
    <cellStyle name="Calculation 2 5 7 2 3" xfId="47188" xr:uid="{434F5CC4-629B-49C4-AC93-3ED5AB87125D}"/>
    <cellStyle name="Calculation 2 5 7 2 4" xfId="51657" xr:uid="{B38838AD-BE47-43B3-BC75-3CF850191DA6}"/>
    <cellStyle name="Calculation 2 5 7 2 5" xfId="51658" xr:uid="{AB14CC30-3B88-4D26-B575-A37C94F8D961}"/>
    <cellStyle name="Calculation 2 5 7 2_1" xfId="49250" xr:uid="{C392DC26-E16C-4295-A77F-45E4EEB5831E}"/>
    <cellStyle name="Calculation 2 5 7 3" xfId="23337" xr:uid="{585EECA2-C584-4D44-8ECC-FB9C0E1D3BAB}"/>
    <cellStyle name="Calculation 2 5 7 4" xfId="47189" xr:uid="{0C1458FD-2AFE-4B5F-8C5F-DFE12B0E4AFE}"/>
    <cellStyle name="Calculation 2 5 7 5" xfId="51659" xr:uid="{A0312D6C-9E16-4D6E-9D4A-494128A60E82}"/>
    <cellStyle name="Calculation 2 5 7 6" xfId="51660" xr:uid="{598E680A-A66B-4A87-84B2-772FFB7A4579}"/>
    <cellStyle name="Calculation 2 5 7_1" xfId="49251" xr:uid="{DF51D304-BF8D-470E-A7A3-BABCE80A3B10}"/>
    <cellStyle name="Calculation 2 5 8" xfId="863" xr:uid="{6980E776-17DC-45AC-97F9-3035BC2C3956}"/>
    <cellStyle name="Calculation 2 5 8 2" xfId="864" xr:uid="{B1911AC1-B240-4A36-A3B8-24776E3FBC24}"/>
    <cellStyle name="Calculation 2 5 8 2 2" xfId="23338" xr:uid="{DB327E42-6104-4813-B36A-9A936DAAAAA4}"/>
    <cellStyle name="Calculation 2 5 8 2 3" xfId="47186" xr:uid="{1EFFC2B2-C3C5-498F-BD91-4C65BBED0791}"/>
    <cellStyle name="Calculation 2 5 8 2 4" xfId="51661" xr:uid="{F2A4455B-B9EC-4BF8-8876-5F2E7E1F0942}"/>
    <cellStyle name="Calculation 2 5 8 2 5" xfId="51662" xr:uid="{B0D00830-DF78-43F2-A7C2-040A9456FCA9}"/>
    <cellStyle name="Calculation 2 5 8 2_1" xfId="49252" xr:uid="{D87088ED-26B6-4E17-B83E-37E418187150}"/>
    <cellStyle name="Calculation 2 5 8 3" xfId="23339" xr:uid="{DBC82E83-84B1-42DB-984C-942B7F5C23F6}"/>
    <cellStyle name="Calculation 2 5 8 4" xfId="47187" xr:uid="{C266BC96-40D3-47AE-8EB8-506F763D83C6}"/>
    <cellStyle name="Calculation 2 5 8 5" xfId="51663" xr:uid="{FF7AFD86-4C9F-462B-8E61-71FFB99446D1}"/>
    <cellStyle name="Calculation 2 5 8 6" xfId="51664" xr:uid="{010B19FB-B666-4E79-BB31-14A5E29CBFEC}"/>
    <cellStyle name="Calculation 2 5 8_1" xfId="49253" xr:uid="{3C1972C1-BF61-4128-8C13-63DBD39FBE6D}"/>
    <cellStyle name="Calculation 2 5 9" xfId="865" xr:uid="{97BAEA3B-FDCE-4956-B0EC-F35F287195AE}"/>
    <cellStyle name="Calculation 2 5 9 2" xfId="866" xr:uid="{EF83FB7B-4D24-424C-A0FD-739EC8597679}"/>
    <cellStyle name="Calculation 2 5 9 2 2" xfId="23340" xr:uid="{E97049E4-454F-4E42-AD63-5E31FC3F9C02}"/>
    <cellStyle name="Calculation 2 5 9 2 3" xfId="47184" xr:uid="{BACF8628-9AC5-4936-BA46-801EF7A4CCE8}"/>
    <cellStyle name="Calculation 2 5 9 2 4" xfId="51665" xr:uid="{10E86467-2A72-4C60-9D4D-51A49B566597}"/>
    <cellStyle name="Calculation 2 5 9 2 5" xfId="51666" xr:uid="{4590FBCD-EF97-4DC1-9A67-A457596D11B0}"/>
    <cellStyle name="Calculation 2 5 9 2_1" xfId="49254" xr:uid="{B3535343-3D83-4EDE-A7F0-A8E57EAE9E4A}"/>
    <cellStyle name="Calculation 2 5 9 3" xfId="23341" xr:uid="{8C18F071-26A5-4F72-A4C6-3E10B1FBCBB4}"/>
    <cellStyle name="Calculation 2 5 9 4" xfId="47185" xr:uid="{D47E7500-94AF-4E61-9375-5A553E524DBD}"/>
    <cellStyle name="Calculation 2 5 9 5" xfId="51667" xr:uid="{97C51350-5AB2-4B50-BAF5-D813D0DA6964}"/>
    <cellStyle name="Calculation 2 5 9 6" xfId="51668" xr:uid="{43C59987-9A8E-4184-862A-BD6D79FD0629}"/>
    <cellStyle name="Calculation 2 5 9_1" xfId="49255" xr:uid="{9786369C-90A4-45C2-8FB1-6DEF2213F1DF}"/>
    <cellStyle name="Calculation 2 5_1" xfId="49256" xr:uid="{53A2780B-AA08-4E6D-8A92-7C88181D3290}"/>
    <cellStyle name="Calculation 2 50" xfId="51669" xr:uid="{F5D22E1B-55F8-4302-8BED-76C840B4DF5A}"/>
    <cellStyle name="Calculation 2 51" xfId="51670" xr:uid="{03115216-85C4-437C-B6A0-5A5591E4C0BF}"/>
    <cellStyle name="Calculation 2 52" xfId="51671" xr:uid="{FAB87193-0D91-473A-914F-8353901CFD17}"/>
    <cellStyle name="Calculation 2 53" xfId="51672" xr:uid="{C2D4A38E-3FBC-45AA-9408-DC47CA8C1C13}"/>
    <cellStyle name="Calculation 2 54" xfId="51673" xr:uid="{F280E8C6-475E-46A8-89DC-867EB5A7DC9B}"/>
    <cellStyle name="Calculation 2 55" xfId="51674" xr:uid="{B6B78A2A-5E32-4E62-9312-E2A5F8A15AEF}"/>
    <cellStyle name="Calculation 2 56" xfId="51675" xr:uid="{5F068C5C-CD3F-404B-AB2F-B1CDB4E11C2B}"/>
    <cellStyle name="Calculation 2 57" xfId="51676" xr:uid="{C813B4C9-0A77-4E75-B798-D3890FA320F1}"/>
    <cellStyle name="Calculation 2 58" xfId="51677" xr:uid="{A725B920-062D-4AD8-874E-1BA2C38D2389}"/>
    <cellStyle name="Calculation 2 59" xfId="51678" xr:uid="{A7B7AC28-00FD-4422-AB3A-EA55C0BAC120}"/>
    <cellStyle name="Calculation 2 6" xfId="867" xr:uid="{D86201C9-E873-456F-8C4C-422F5E1934D1}"/>
    <cellStyle name="Calculation 2 6 10" xfId="51679" xr:uid="{91D8305C-024F-449E-8D86-BC63B50EF464}"/>
    <cellStyle name="Calculation 2 6 2" xfId="868" xr:uid="{2CA878C4-FB26-4300-AE5A-D2D56749092A}"/>
    <cellStyle name="Calculation 2 6 2 2" xfId="869" xr:uid="{D44D2F8E-E5C3-4E67-8606-AF174A7AE76F}"/>
    <cellStyle name="Calculation 2 6 2 2 2" xfId="23342" xr:uid="{AB953D38-E3F0-49B2-AE41-4F3E44888AFA}"/>
    <cellStyle name="Calculation 2 6 2 2 3" xfId="46117" xr:uid="{343FB1E4-C6DB-48FE-A34D-B0DFFFC60AF7}"/>
    <cellStyle name="Calculation 2 6 2 2 4" xfId="47181" xr:uid="{232A8E2E-5452-42FB-8783-8C1322ECBA6A}"/>
    <cellStyle name="Calculation 2 6 2 2 5" xfId="51680" xr:uid="{DBD7DFC3-7F69-4BD3-92F3-2A19A95B6407}"/>
    <cellStyle name="Calculation 2 6 2 2_1" xfId="49257" xr:uid="{82E983BB-7000-41AE-B233-4CB2054AAFCC}"/>
    <cellStyle name="Calculation 2 6 2 3" xfId="23343" xr:uid="{B1AA0E8B-435C-462C-9B28-338EA2ABD5E1}"/>
    <cellStyle name="Calculation 2 6 2 4" xfId="46116" xr:uid="{DDF00938-6111-498D-AAA7-F61ADFCB1D8C}"/>
    <cellStyle name="Calculation 2 6 2 5" xfId="47182" xr:uid="{F0CCB970-EBC5-442E-8A9A-9FE318241BC8}"/>
    <cellStyle name="Calculation 2 6 2 6" xfId="51681" xr:uid="{EE64EBEC-F23B-453D-B6D4-46EAB93137B6}"/>
    <cellStyle name="Calculation 2 6 2_1" xfId="49258" xr:uid="{E3A36222-6BB1-4F82-B8D6-8ACC3B0D3146}"/>
    <cellStyle name="Calculation 2 6 3" xfId="870" xr:uid="{178AA344-C839-433D-8B75-593CC6D77C06}"/>
    <cellStyle name="Calculation 2 6 3 2" xfId="871" xr:uid="{542D6B9C-6B34-4459-9A02-14FA50873C7D}"/>
    <cellStyle name="Calculation 2 6 3 2 2" xfId="23344" xr:uid="{AD26BD41-5B66-48C3-8552-C63F81B3B6B8}"/>
    <cellStyle name="Calculation 2 6 3 2 3" xfId="46119" xr:uid="{DBB3A068-AF9D-48B8-821A-506BE03CEA0A}"/>
    <cellStyle name="Calculation 2 6 3 2 4" xfId="47179" xr:uid="{60A4DAC0-FC73-401E-8FCE-F6DB5DB6A2B7}"/>
    <cellStyle name="Calculation 2 6 3 2 5" xfId="51682" xr:uid="{0B7DEBC2-9F7F-48E6-BFC1-65B7CA46E2E7}"/>
    <cellStyle name="Calculation 2 6 3 2_1" xfId="49259" xr:uid="{55416887-E525-44CD-A808-928764AAF603}"/>
    <cellStyle name="Calculation 2 6 3 3" xfId="23345" xr:uid="{0A07F0CB-7DC5-4593-9562-501982F64056}"/>
    <cellStyle name="Calculation 2 6 3 4" xfId="46118" xr:uid="{5CC4C148-9A68-483D-AA77-8A61EFBFC2ED}"/>
    <cellStyle name="Calculation 2 6 3 5" xfId="47180" xr:uid="{FE237080-CB3B-4CD0-800E-D71447979F67}"/>
    <cellStyle name="Calculation 2 6 3 6" xfId="51683" xr:uid="{681E5641-F7DA-4351-8514-DC60E3937FCE}"/>
    <cellStyle name="Calculation 2 6 3_1" xfId="49260" xr:uid="{7FAE41BF-BA8A-490A-91F2-16F4D2627AB2}"/>
    <cellStyle name="Calculation 2 6 4" xfId="872" xr:uid="{891974FA-04AE-4988-B764-9EBA3F8769E2}"/>
    <cellStyle name="Calculation 2 6 4 2" xfId="873" xr:uid="{88AC453A-0E37-49D5-86CB-3D2901FE56A8}"/>
    <cellStyle name="Calculation 2 6 4 2 2" xfId="23346" xr:uid="{7B236ADA-BE50-4FED-A9C5-938646642A5A}"/>
    <cellStyle name="Calculation 2 6 4 2 3" xfId="47177" xr:uid="{5087A79A-6365-4A8E-A7C2-7B235D7D8E1A}"/>
    <cellStyle name="Calculation 2 6 4 2 4" xfId="51684" xr:uid="{74F8311F-63B4-41DE-B331-B7CACD73A1E7}"/>
    <cellStyle name="Calculation 2 6 4 2 5" xfId="51685" xr:uid="{3E90219E-0471-4664-BFD7-3B1E422C52E7}"/>
    <cellStyle name="Calculation 2 6 4 2_1" xfId="49261" xr:uid="{7D82BA8D-EA24-46D0-ACAE-27F3B86C1801}"/>
    <cellStyle name="Calculation 2 6 4 3" xfId="23347" xr:uid="{7D3B239D-F73D-4ECA-A62D-88A636821C2A}"/>
    <cellStyle name="Calculation 2 6 4 4" xfId="46120" xr:uid="{44FCFC74-AD1B-4FC7-9B09-A11939748FF4}"/>
    <cellStyle name="Calculation 2 6 4 5" xfId="47178" xr:uid="{9E180851-FA03-4061-B6E8-C8EE8F0D5545}"/>
    <cellStyle name="Calculation 2 6 4 6" xfId="51686" xr:uid="{C166A7A6-FBD0-4982-823D-9D235B8C1C4E}"/>
    <cellStyle name="Calculation 2 6 4_1" xfId="49262" xr:uid="{BD71F6C3-284A-4611-AB6A-061AA24AC0C2}"/>
    <cellStyle name="Calculation 2 6 5" xfId="874" xr:uid="{C73E5711-11F9-4112-9AE2-E2C3CD033984}"/>
    <cellStyle name="Calculation 2 6 5 2" xfId="875" xr:uid="{3C2A0511-2D15-43C6-AF85-B4E78F3263BC}"/>
    <cellStyle name="Calculation 2 6 5 2 2" xfId="23348" xr:uid="{DD41E8A7-59AF-41E8-B785-3A3450859823}"/>
    <cellStyle name="Calculation 2 6 5 2 3" xfId="47175" xr:uid="{599FBA2A-8A1D-4ADF-A53E-D66B05B7EC27}"/>
    <cellStyle name="Calculation 2 6 5 2 4" xfId="51687" xr:uid="{F1A050E0-D9FC-4890-A838-67729828F9B3}"/>
    <cellStyle name="Calculation 2 6 5 2 5" xfId="51688" xr:uid="{45D4158E-BC93-442A-B246-A13CE2C6836E}"/>
    <cellStyle name="Calculation 2 6 5 2_1" xfId="49263" xr:uid="{337763B2-3CE2-4A60-A3FE-16F598679C56}"/>
    <cellStyle name="Calculation 2 6 5 3" xfId="23349" xr:uid="{EC81F9C3-87E7-4CC3-81F4-CD21092963C6}"/>
    <cellStyle name="Calculation 2 6 5 4" xfId="47176" xr:uid="{702C73DC-E80D-498D-AF07-DAFE67ACBB2A}"/>
    <cellStyle name="Calculation 2 6 5 5" xfId="51689" xr:uid="{63ED6D4D-58CF-4AF9-B77A-14D248F62510}"/>
    <cellStyle name="Calculation 2 6 5 6" xfId="51690" xr:uid="{628260ED-7117-4786-A38E-C206E85D4AFC}"/>
    <cellStyle name="Calculation 2 6 5_1" xfId="49264" xr:uid="{DA753F1B-D88A-459F-929F-1E91C97F18F6}"/>
    <cellStyle name="Calculation 2 6 6" xfId="876" xr:uid="{D0F72E02-8E7B-4C54-9072-BA4EBA0AC559}"/>
    <cellStyle name="Calculation 2 6 6 2" xfId="23350" xr:uid="{F4BED005-ED75-48CA-9A11-823354A6912F}"/>
    <cellStyle name="Calculation 2 6 6 3" xfId="47174" xr:uid="{73F03478-8A67-4107-8564-2A0B2B9971B6}"/>
    <cellStyle name="Calculation 2 6 6 4" xfId="51691" xr:uid="{59C6741E-6F6E-4140-AA29-2819424B2017}"/>
    <cellStyle name="Calculation 2 6 6 5" xfId="51692" xr:uid="{619A15C8-608B-4B22-819B-E3E3F204A7CC}"/>
    <cellStyle name="Calculation 2 6 6_1" xfId="49265" xr:uid="{01D6D3B5-04F9-4525-B85F-C7BF3C04E050}"/>
    <cellStyle name="Calculation 2 6 7" xfId="23351" xr:uid="{F7557C55-4745-4A9D-A556-0D56AF578ADB}"/>
    <cellStyle name="Calculation 2 6 8" xfId="46115" xr:uid="{E98988BD-6F2E-418C-8E42-EBB5960F3E54}"/>
    <cellStyle name="Calculation 2 6 9" xfId="47183" xr:uid="{C9953905-D259-48A2-953F-A8720E9DF020}"/>
    <cellStyle name="Calculation 2 6_1" xfId="49266" xr:uid="{B40B5DDD-493E-4807-8B0B-8EC735971861}"/>
    <cellStyle name="Calculation 2 60" xfId="51693" xr:uid="{7F164067-99EC-4A08-BADF-DB272F093ADE}"/>
    <cellStyle name="Calculation 2 61" xfId="51694" xr:uid="{F60A69C1-6B80-49AC-8E76-9DED41FA89A7}"/>
    <cellStyle name="Calculation 2 62" xfId="51695" xr:uid="{A5835159-A104-4084-B2C8-FFB328625E04}"/>
    <cellStyle name="Calculation 2 63" xfId="51696" xr:uid="{BDC845DB-6F58-4E3C-B6BE-2C45E72CB74F}"/>
    <cellStyle name="Calculation 2 64" xfId="51697" xr:uid="{5620D404-228E-43C4-8D1F-E0584CBF498C}"/>
    <cellStyle name="Calculation 2 65" xfId="51698" xr:uid="{8EFA4225-A86C-4F6D-B4E6-4B2BE6E1EA18}"/>
    <cellStyle name="Calculation 2 7" xfId="877" xr:uid="{BD38FA2D-6ED7-4172-8D34-E9812B56EB90}"/>
    <cellStyle name="Calculation 2 7 10" xfId="51699" xr:uid="{28CF0B46-F823-4148-9FC7-23BE89A5E0B0}"/>
    <cellStyle name="Calculation 2 7 2" xfId="878" xr:uid="{EF9483C4-3985-4180-B770-F40B13E32F0F}"/>
    <cellStyle name="Calculation 2 7 2 2" xfId="879" xr:uid="{B2D785DE-358D-478E-8077-D4BE139774AF}"/>
    <cellStyle name="Calculation 2 7 2 2 2" xfId="23352" xr:uid="{9A939228-EC57-44AE-A908-14B4F837AA1A}"/>
    <cellStyle name="Calculation 2 7 2 2 3" xfId="46123" xr:uid="{8A856550-E788-4311-A11A-4FF0C55AB14C}"/>
    <cellStyle name="Calculation 2 7 2 2 4" xfId="47172" xr:uid="{87CED574-8AD2-47F6-8E24-3EBF03091849}"/>
    <cellStyle name="Calculation 2 7 2 2 5" xfId="51700" xr:uid="{8A143BB1-227C-4EE9-8624-C1DA544EF691}"/>
    <cellStyle name="Calculation 2 7 2 2_1" xfId="49267" xr:uid="{F86D6C53-AAF1-47BD-85C2-DCE3371B711F}"/>
    <cellStyle name="Calculation 2 7 2 3" xfId="23353" xr:uid="{B18F7BCF-FB7E-4197-8D0B-9A517F53370B}"/>
    <cellStyle name="Calculation 2 7 2 4" xfId="46122" xr:uid="{9A9D350F-39E9-4594-BF3F-409F59349B4F}"/>
    <cellStyle name="Calculation 2 7 2 5" xfId="45619" xr:uid="{02DFC243-8F72-45ED-BDFF-871DDB3D369C}"/>
    <cellStyle name="Calculation 2 7 2 6" xfId="51701" xr:uid="{56295884-63DD-4F37-96F9-282D096E6EC0}"/>
    <cellStyle name="Calculation 2 7 2_1" xfId="49268" xr:uid="{CC630D3C-D472-4D8B-9A82-6163620E8D65}"/>
    <cellStyle name="Calculation 2 7 3" xfId="880" xr:uid="{C2C96470-3100-4894-B43D-6397B494568E}"/>
    <cellStyle name="Calculation 2 7 3 2" xfId="881" xr:uid="{7F3652C9-86A1-4D94-883E-3F7DE72B96B1}"/>
    <cellStyle name="Calculation 2 7 3 2 2" xfId="23354" xr:uid="{6F174289-EA77-4AAF-8EAE-6A7078530DC1}"/>
    <cellStyle name="Calculation 2 7 3 2 3" xfId="46125" xr:uid="{F357B375-384D-4D6E-AF62-5A7D95AA3F4F}"/>
    <cellStyle name="Calculation 2 7 3 2 4" xfId="47110" xr:uid="{6C14C1CF-FAD2-47BB-8D6D-C45080CAA2A1}"/>
    <cellStyle name="Calculation 2 7 3 2 5" xfId="51702" xr:uid="{2E0A2262-C1D0-4D1A-9FBE-21898FE075E0}"/>
    <cellStyle name="Calculation 2 7 3 2_1" xfId="49269" xr:uid="{4420C703-B83B-49E5-86F1-D16A5FE6F9B8}"/>
    <cellStyle name="Calculation 2 7 3 3" xfId="23355" xr:uid="{7FFF309C-9A78-4420-A91E-BDA3CD9F52BE}"/>
    <cellStyle name="Calculation 2 7 3 4" xfId="46124" xr:uid="{55976A11-AD85-46F1-8A38-FF89C6D85A0E}"/>
    <cellStyle name="Calculation 2 7 3 5" xfId="47114" xr:uid="{4EDD2FF7-C1DE-4898-8AEA-51D9304E1994}"/>
    <cellStyle name="Calculation 2 7 3 6" xfId="51703" xr:uid="{5698A93E-3769-4289-92D1-BFD6291C8AF8}"/>
    <cellStyle name="Calculation 2 7 3_1" xfId="49270" xr:uid="{90517FBA-294D-49E2-BFE7-05D171E3844F}"/>
    <cellStyle name="Calculation 2 7 4" xfId="882" xr:uid="{0792F21D-3795-444E-9552-095A40C8E1CA}"/>
    <cellStyle name="Calculation 2 7 4 2" xfId="883" xr:uid="{6A69274A-3F91-4E22-88A0-F8750AAAE79D}"/>
    <cellStyle name="Calculation 2 7 4 2 2" xfId="23356" xr:uid="{AA0684C7-C777-45E2-B694-611A05C357DA}"/>
    <cellStyle name="Calculation 2 7 4 2 3" xfId="47076" xr:uid="{10CDBDBC-B80F-4B76-BD6B-A6FF03AD2C71}"/>
    <cellStyle name="Calculation 2 7 4 2 4" xfId="51704" xr:uid="{B001F506-0353-4944-96DB-DE25EAF564E3}"/>
    <cellStyle name="Calculation 2 7 4 2 5" xfId="51705" xr:uid="{F7839DFB-8B26-4598-87E6-09B8A423C90B}"/>
    <cellStyle name="Calculation 2 7 4 2_1" xfId="49271" xr:uid="{56F43A50-0E2F-4DB5-9B81-BBE02BA7D9DC}"/>
    <cellStyle name="Calculation 2 7 4 3" xfId="23357" xr:uid="{E0E26BA9-CAB8-4CAD-960D-CDE2DCC8A994}"/>
    <cellStyle name="Calculation 2 7 4 4" xfId="46126" xr:uid="{2D5ACA0D-FF61-4585-A41E-1437968F99EB}"/>
    <cellStyle name="Calculation 2 7 4 5" xfId="47077" xr:uid="{ABBA4CAB-DE26-42D1-8228-1450A4BF6C15}"/>
    <cellStyle name="Calculation 2 7 4 6" xfId="51706" xr:uid="{CBCF38EE-0DA9-493B-B495-62E2DF56B981}"/>
    <cellStyle name="Calculation 2 7 4_1" xfId="49272" xr:uid="{BDCAF4A0-AB60-49EC-BD7D-C3D851A0A555}"/>
    <cellStyle name="Calculation 2 7 5" xfId="884" xr:uid="{20BD623F-F96D-42F2-B762-DC25CFA5C7BF}"/>
    <cellStyle name="Calculation 2 7 5 2" xfId="885" xr:uid="{A798DCB8-3D80-4775-B7F0-B09B8E37D0D9}"/>
    <cellStyle name="Calculation 2 7 5 2 2" xfId="23358" xr:uid="{C7BE75EE-C0DB-4766-A5DE-BEF01856FDBB}"/>
    <cellStyle name="Calculation 2 7 5 2 3" xfId="47057" xr:uid="{553EA5B3-D8E2-440F-A646-8496E2799CAA}"/>
    <cellStyle name="Calculation 2 7 5 2 4" xfId="51707" xr:uid="{DE798BB9-D00B-4719-963F-6C757235BD87}"/>
    <cellStyle name="Calculation 2 7 5 2 5" xfId="51708" xr:uid="{F6E5630A-66F0-415E-9247-B61F6127699A}"/>
    <cellStyle name="Calculation 2 7 5 2_1" xfId="49273" xr:uid="{19B257DD-70AF-4358-8EEE-0B6441C8FC2E}"/>
    <cellStyle name="Calculation 2 7 5 3" xfId="23359" xr:uid="{9E057DD6-A5E7-4B4C-A09D-4B6F8C04ABC0}"/>
    <cellStyle name="Calculation 2 7 5 4" xfId="47071" xr:uid="{1004C066-6AAC-4EE5-9F97-6B1C7DFE96BD}"/>
    <cellStyle name="Calculation 2 7 5 5" xfId="51709" xr:uid="{23BF13CB-CDD4-43A5-AE3F-645A098FDFC1}"/>
    <cellStyle name="Calculation 2 7 5 6" xfId="51710" xr:uid="{9862AC61-DE89-4D0B-8ED1-753854923FBA}"/>
    <cellStyle name="Calculation 2 7 5_1" xfId="49274" xr:uid="{10DAA100-D904-4F1B-B583-E3EF54661CC7}"/>
    <cellStyle name="Calculation 2 7 6" xfId="886" xr:uid="{84FA0191-D103-4EA4-8ADF-C06B7D71EC8B}"/>
    <cellStyle name="Calculation 2 7 6 2" xfId="23360" xr:uid="{5DAB32B1-F916-4C28-A915-B65503EA1E2E}"/>
    <cellStyle name="Calculation 2 7 6 3" xfId="47053" xr:uid="{1B9F54C9-2D9E-418C-8C72-A82304518FEC}"/>
    <cellStyle name="Calculation 2 7 6 4" xfId="51711" xr:uid="{58A6A949-85CB-4C5C-8D63-E50DC23B9C5B}"/>
    <cellStyle name="Calculation 2 7 6 5" xfId="51712" xr:uid="{9F72B92C-729D-4FBE-9FE7-5AB2EC706310}"/>
    <cellStyle name="Calculation 2 7 6_1" xfId="49275" xr:uid="{DB42D0C6-3D5E-40BC-86A7-3E7E3A7A6420}"/>
    <cellStyle name="Calculation 2 7 7" xfId="23361" xr:uid="{A116B8C4-2E35-46B4-A6C1-B2EA0F5935DB}"/>
    <cellStyle name="Calculation 2 7 8" xfId="46121" xr:uid="{477D6480-33C1-4DEB-AFF9-6E8300A0F614}"/>
    <cellStyle name="Calculation 2 7 9" xfId="47173" xr:uid="{EC43BCB7-21BF-4FF9-9C63-9B6864F968F5}"/>
    <cellStyle name="Calculation 2 7_1" xfId="49276" xr:uid="{238E2974-BF11-4444-BB09-D068416A31DF}"/>
    <cellStyle name="Calculation 2 8" xfId="887" xr:uid="{9F8214AD-FF29-4598-9300-5ACF2548F221}"/>
    <cellStyle name="Calculation 2 8 10" xfId="51713" xr:uid="{D46C5D02-77B2-419B-A043-48FB8385E42F}"/>
    <cellStyle name="Calculation 2 8 2" xfId="888" xr:uid="{04BBF199-80ED-46C6-A989-A40F88BCC5FA}"/>
    <cellStyle name="Calculation 2 8 2 2" xfId="889" xr:uid="{900CAA6E-E043-48C0-B811-82E690C8DD10}"/>
    <cellStyle name="Calculation 2 8 2 2 2" xfId="23362" xr:uid="{FA99F968-959F-422D-82BC-729ED44A59A0}"/>
    <cellStyle name="Calculation 2 8 2 2 3" xfId="47050" xr:uid="{6B478634-B710-459B-926A-B0C370AA11C6}"/>
    <cellStyle name="Calculation 2 8 2 2 4" xfId="51714" xr:uid="{EEFDCF21-3CF7-4EC1-94CF-5945DE65B86E}"/>
    <cellStyle name="Calculation 2 8 2 2 5" xfId="51715" xr:uid="{925C6781-13F9-4D01-859F-599BBA653F06}"/>
    <cellStyle name="Calculation 2 8 2 2_1" xfId="49277" xr:uid="{94D454D0-9FCC-42DB-852F-5F35A35AC5AE}"/>
    <cellStyle name="Calculation 2 8 2 3" xfId="23363" xr:uid="{9EDBC1AC-1AC5-40BE-99CA-918A27969F18}"/>
    <cellStyle name="Calculation 2 8 2 4" xfId="46128" xr:uid="{84A918FA-D7ED-4FFB-9E42-3A22DC04DF70}"/>
    <cellStyle name="Calculation 2 8 2 5" xfId="47051" xr:uid="{F7F9AABF-E048-45A7-AA75-8CBCA9A11C89}"/>
    <cellStyle name="Calculation 2 8 2 6" xfId="51716" xr:uid="{8464AAAB-92C0-4141-8FCA-F7650C6156AC}"/>
    <cellStyle name="Calculation 2 8 2_1" xfId="49278" xr:uid="{D6FC0DB6-12F9-48AA-B4B6-12B6E83425C2}"/>
    <cellStyle name="Calculation 2 8 3" xfId="890" xr:uid="{3ADF0D55-AE33-4BA8-AE84-9C52D3C3C22D}"/>
    <cellStyle name="Calculation 2 8 3 2" xfId="891" xr:uid="{24706FDF-16CC-45A5-AE44-EB17ADB0EF95}"/>
    <cellStyle name="Calculation 2 8 3 2 2" xfId="23364" xr:uid="{9E8DF296-1A3B-4887-B789-FE5EE9F5C454}"/>
    <cellStyle name="Calculation 2 8 3 2 3" xfId="47048" xr:uid="{9B355DDA-E599-4B9D-8208-6B4D949A42EE}"/>
    <cellStyle name="Calculation 2 8 3 2 4" xfId="51717" xr:uid="{A6718EDD-2FE7-4E1D-8E71-1B4A57B0DDFC}"/>
    <cellStyle name="Calculation 2 8 3 2 5" xfId="51718" xr:uid="{1999A4E6-EA94-4127-8397-DC434422F91C}"/>
    <cellStyle name="Calculation 2 8 3 2_1" xfId="49279" xr:uid="{A7712751-B84F-4CF2-819C-C43DF8E0C789}"/>
    <cellStyle name="Calculation 2 8 3 3" xfId="23365" xr:uid="{B0E92E59-F651-4E38-947F-35E3ECC7B214}"/>
    <cellStyle name="Calculation 2 8 3 4" xfId="47049" xr:uid="{0E322410-A9E4-42FD-8E9F-6F186A6FEE16}"/>
    <cellStyle name="Calculation 2 8 3 5" xfId="51719" xr:uid="{249EBCCA-9FEB-49F7-AD17-02E7DA40BC59}"/>
    <cellStyle name="Calculation 2 8 3 6" xfId="51720" xr:uid="{72D0D85A-A37D-4631-B7DA-44021EED188C}"/>
    <cellStyle name="Calculation 2 8 3_1" xfId="49280" xr:uid="{0EFFB9D1-6345-4A5D-9FF9-B19E71206F1B}"/>
    <cellStyle name="Calculation 2 8 4" xfId="892" xr:uid="{21352A3E-0D78-4788-A68B-F828C71BF347}"/>
    <cellStyle name="Calculation 2 8 4 2" xfId="893" xr:uid="{615BDC8B-0241-40C9-8A7F-4E4E45FE41E2}"/>
    <cellStyle name="Calculation 2 8 4 2 2" xfId="23366" xr:uid="{B0E66C9D-91B2-40CB-AB3B-B19379961A8E}"/>
    <cellStyle name="Calculation 2 8 4 2 3" xfId="47046" xr:uid="{501416E0-6EAE-4CB0-9DDF-C2055858B7BF}"/>
    <cellStyle name="Calculation 2 8 4 2 4" xfId="51721" xr:uid="{64FE0C12-D5DD-4703-8064-47138755BA19}"/>
    <cellStyle name="Calculation 2 8 4 2 5" xfId="51722" xr:uid="{13E68E5D-E789-4E65-8A6B-6355CBA00C09}"/>
    <cellStyle name="Calculation 2 8 4 2_1" xfId="49281" xr:uid="{9046B8DA-06BE-4121-B766-DB2A97CA9216}"/>
    <cellStyle name="Calculation 2 8 4 3" xfId="23367" xr:uid="{50BA99FC-BCA8-4143-9D10-ABDFE17B8643}"/>
    <cellStyle name="Calculation 2 8 4 4" xfId="47047" xr:uid="{7E0A10D4-527D-4EAD-BDD5-E1431CE8B184}"/>
    <cellStyle name="Calculation 2 8 4 5" xfId="51723" xr:uid="{C1E53B63-6255-4EEF-B20E-DB301CE036EE}"/>
    <cellStyle name="Calculation 2 8 4 6" xfId="51724" xr:uid="{8EB9E355-6DAC-4AAE-B6C1-37974B1455C2}"/>
    <cellStyle name="Calculation 2 8 4_1" xfId="49282" xr:uid="{7A8E2AE7-6D32-45D8-A2BA-38589FE1B110}"/>
    <cellStyle name="Calculation 2 8 5" xfId="894" xr:uid="{267594CA-0D9C-4A38-97A0-838923CECD05}"/>
    <cellStyle name="Calculation 2 8 5 2" xfId="895" xr:uid="{324DA063-9F52-49C2-B4B6-B841988F8423}"/>
    <cellStyle name="Calculation 2 8 5 2 2" xfId="23368" xr:uid="{3C8ED6DF-7B6A-42C2-BF4B-BBCD4DCF41EC}"/>
    <cellStyle name="Calculation 2 8 5 2 3" xfId="47044" xr:uid="{C43A05FA-2D8D-44BB-B18B-15661FAF6697}"/>
    <cellStyle name="Calculation 2 8 5 2 4" xfId="51725" xr:uid="{A37972FE-C93E-4614-A753-3F8897EB3068}"/>
    <cellStyle name="Calculation 2 8 5 2 5" xfId="51726" xr:uid="{59EA2B3D-BC86-457D-9728-3DD9B50D028B}"/>
    <cellStyle name="Calculation 2 8 5 2_1" xfId="49283" xr:uid="{7D14496E-8A34-4CD7-B1E7-9B80635EA9CC}"/>
    <cellStyle name="Calculation 2 8 5 3" xfId="23369" xr:uid="{093B2DFA-C952-46AE-BEF2-9C112EDC23BC}"/>
    <cellStyle name="Calculation 2 8 5 4" xfId="47045" xr:uid="{77911060-B83D-40BD-A806-EAAA09D5340C}"/>
    <cellStyle name="Calculation 2 8 5 5" xfId="51727" xr:uid="{21013065-9845-4623-89F3-8D1FD39E6716}"/>
    <cellStyle name="Calculation 2 8 5 6" xfId="51728" xr:uid="{0F1D3497-136B-4075-88F8-0F50270EFC0A}"/>
    <cellStyle name="Calculation 2 8 5_1" xfId="49284" xr:uid="{CBDA5F59-1F08-4404-A2B7-E3E8DCBEDF82}"/>
    <cellStyle name="Calculation 2 8 6" xfId="896" xr:uid="{F46DE22A-1F57-451D-A35B-9C6E749948CD}"/>
    <cellStyle name="Calculation 2 8 6 2" xfId="23370" xr:uid="{B2195E89-DE66-486D-8721-244498330DAE}"/>
    <cellStyle name="Calculation 2 8 6 3" xfId="47043" xr:uid="{A7337A54-D7E8-44A5-AE86-E3B2DDAD08D0}"/>
    <cellStyle name="Calculation 2 8 6 4" xfId="51729" xr:uid="{E461EB25-B2A2-40D4-B322-84F00E351203}"/>
    <cellStyle name="Calculation 2 8 6 5" xfId="51730" xr:uid="{8F6A3542-BE79-44AB-89ED-F4A06F569389}"/>
    <cellStyle name="Calculation 2 8 6_1" xfId="49285" xr:uid="{0882F9EC-4A0D-4171-A53B-EAFD6E6C8E11}"/>
    <cellStyle name="Calculation 2 8 7" xfId="23371" xr:uid="{E4819383-E89A-4BD3-B770-D838857E69C3}"/>
    <cellStyle name="Calculation 2 8 8" xfId="46127" xr:uid="{7F7DCEFA-F6B2-4A6C-A5A5-55A13DFB648A}"/>
    <cellStyle name="Calculation 2 8 9" xfId="47052" xr:uid="{202AEF9D-32D2-48AD-9FA1-D0F87889CCFC}"/>
    <cellStyle name="Calculation 2 8_1" xfId="49286" xr:uid="{DCDE1E5E-1E50-402C-BC24-1D74334501DF}"/>
    <cellStyle name="Calculation 2 9" xfId="897" xr:uid="{759C7F8B-4F50-4202-9A7E-7D43738C8147}"/>
    <cellStyle name="Calculation 2 9 2" xfId="898" xr:uid="{146886E6-80DD-4B4F-92FB-1BA35B09094F}"/>
    <cellStyle name="Calculation 2 9 2 2" xfId="23372" xr:uid="{C51859DD-FA38-4A94-841B-5F089CF8E530}"/>
    <cellStyle name="Calculation 2 9 2 3" xfId="47041" xr:uid="{5A704A97-0C65-4D66-A7A2-6225CB1FBBDE}"/>
    <cellStyle name="Calculation 2 9 2 4" xfId="51731" xr:uid="{EE2FB519-32E6-4A54-B18E-45FAF275E21C}"/>
    <cellStyle name="Calculation 2 9 2 5" xfId="51732" xr:uid="{8CB51333-2B56-4016-AB24-DF731BCF3990}"/>
    <cellStyle name="Calculation 2 9 2_1" xfId="49287" xr:uid="{A2E7AD3B-6564-48D4-BDB6-513F0CB0A964}"/>
    <cellStyle name="Calculation 2 9 3" xfId="23373" xr:uid="{6EE0A4ED-C759-4DA5-B393-C851EA277AF9}"/>
    <cellStyle name="Calculation 2 9 4" xfId="47042" xr:uid="{8E9C2D63-23D8-4A16-BA6C-F3F20B29CBA1}"/>
    <cellStyle name="Calculation 2 9 5" xfId="51733" xr:uid="{10CAEBE1-82C1-4297-BCE9-F93CD2C20C29}"/>
    <cellStyle name="Calculation 2 9 6" xfId="51734" xr:uid="{6FE3DA43-62A6-498E-9900-854AB943C0BB}"/>
    <cellStyle name="Calculation 2 9_1" xfId="49288" xr:uid="{98866F2A-8DDC-4167-B48E-6D2AB9332EA3}"/>
    <cellStyle name="Calculation 2_1" xfId="49289" xr:uid="{0017C88B-8B2E-47F7-A3E7-54AA5BBC685F}"/>
    <cellStyle name="Calculation 3" xfId="899" xr:uid="{4B1C109F-8E0B-4849-A46F-5B484EEA965C}"/>
    <cellStyle name="Calculation 3 10" xfId="900" xr:uid="{C4B93308-EDFF-4FF2-BA1D-5B50D2DE3727}"/>
    <cellStyle name="Calculation 3 10 2" xfId="901" xr:uid="{D8CBBD27-8A49-41B4-A59D-764AA6CAC8CD}"/>
    <cellStyle name="Calculation 3 10 2 2" xfId="23374" xr:uid="{7CDAE539-3328-4B71-8D39-8930251DD09D}"/>
    <cellStyle name="Calculation 3 10 2 3" xfId="47038" xr:uid="{D7220340-AD20-4712-9488-ADCE5F882579}"/>
    <cellStyle name="Calculation 3 10 2 4" xfId="51735" xr:uid="{238458D4-CF2D-405C-8394-E9C0CB6E8653}"/>
    <cellStyle name="Calculation 3 10 2 5" xfId="51736" xr:uid="{CEFCFB86-F7A5-44A9-BBB4-644695A06226}"/>
    <cellStyle name="Calculation 3 10 2_1" xfId="49290" xr:uid="{B62714DB-2A80-4EA4-A43E-9FF362BEA429}"/>
    <cellStyle name="Calculation 3 10 3" xfId="23375" xr:uid="{C181E382-C144-4247-9875-308846A21843}"/>
    <cellStyle name="Calculation 3 10 4" xfId="47039" xr:uid="{459ED331-6A3E-4349-9159-9EE232219581}"/>
    <cellStyle name="Calculation 3 10 5" xfId="51737" xr:uid="{E748CB52-5805-4A7A-AF0F-ADE965B00587}"/>
    <cellStyle name="Calculation 3 10 6" xfId="51738" xr:uid="{42B4B437-0956-4244-8118-F0902CA4DFDA}"/>
    <cellStyle name="Calculation 3 10_1" xfId="49291" xr:uid="{16FCF06D-6139-407E-8A5C-2FFB68F28A3C}"/>
    <cellStyle name="Calculation 3 11" xfId="902" xr:uid="{543DAC96-9FC8-43C8-B9F4-E68B1F30603A}"/>
    <cellStyle name="Calculation 3 11 2" xfId="903" xr:uid="{0442C72D-8DE0-4DAC-8D56-FB0CAAB6924B}"/>
    <cellStyle name="Calculation 3 11 2 2" xfId="23376" xr:uid="{7FC7D3D3-DD03-4D97-9474-8EFF121401D5}"/>
    <cellStyle name="Calculation 3 11 2 3" xfId="47034" xr:uid="{55A5A3C3-3AC3-49A0-93E9-2D0D58F46D2F}"/>
    <cellStyle name="Calculation 3 11 2 4" xfId="51739" xr:uid="{B0A0F92A-E4AE-4F45-A042-E0C9D000215E}"/>
    <cellStyle name="Calculation 3 11 2 5" xfId="51740" xr:uid="{A0059DDC-DBFF-4B8B-A2CC-6EE6750ECA3D}"/>
    <cellStyle name="Calculation 3 11 2_1" xfId="49292" xr:uid="{185B863C-3550-4CA0-A857-3A4392D7AD6C}"/>
    <cellStyle name="Calculation 3 11 3" xfId="23377" xr:uid="{700F87BE-9E7D-468B-8A64-4254B7232817}"/>
    <cellStyle name="Calculation 3 11 4" xfId="47035" xr:uid="{8DAE41CE-0637-4334-ADC3-652BF7B05FBA}"/>
    <cellStyle name="Calculation 3 11 5" xfId="51741" xr:uid="{0EF7F74F-777D-4E0E-BDAF-BCD5E7DC3527}"/>
    <cellStyle name="Calculation 3 11 6" xfId="51742" xr:uid="{7E200CEC-F47C-431F-AA68-2997001C1837}"/>
    <cellStyle name="Calculation 3 11_1" xfId="49293" xr:uid="{50D8F0AC-403E-4EDA-945B-730C9FC7F668}"/>
    <cellStyle name="Calculation 3 12" xfId="904" xr:uid="{07FC64EC-94D7-43EC-979F-5DDAFD5A2C10}"/>
    <cellStyle name="Calculation 3 12 2" xfId="905" xr:uid="{CD044C4B-C7CF-4115-AFE1-94C4D049E712}"/>
    <cellStyle name="Calculation 3 12 2 2" xfId="23378" xr:uid="{7F1D12E7-1314-4FDF-9727-56EACBA67DD1}"/>
    <cellStyle name="Calculation 3 12 2 3" xfId="47032" xr:uid="{2AA6B54A-EE1D-4633-8701-65AC250E556E}"/>
    <cellStyle name="Calculation 3 12 2 4" xfId="51743" xr:uid="{D8E2B641-08D7-4155-B2CE-7D0B765D7F89}"/>
    <cellStyle name="Calculation 3 12 2 5" xfId="51744" xr:uid="{FC308D72-B934-4C4B-8469-711CBF06E6C5}"/>
    <cellStyle name="Calculation 3 12 2_1" xfId="49294" xr:uid="{ADC3C1BB-400C-4CEC-808D-6D21E8124F1B}"/>
    <cellStyle name="Calculation 3 12 3" xfId="23379" xr:uid="{8B828989-CC4E-4E1E-8D63-D28F4BEEDBDB}"/>
    <cellStyle name="Calculation 3 12 4" xfId="47033" xr:uid="{ADF044E2-D21D-4854-A36D-FD8BFFFC8D29}"/>
    <cellStyle name="Calculation 3 12 5" xfId="51745" xr:uid="{26E92635-2CD1-4EF8-8A0A-9C6F98A5B851}"/>
    <cellStyle name="Calculation 3 12 6" xfId="51746" xr:uid="{E0F8A470-56FC-4016-B55D-B1CBA9975A6A}"/>
    <cellStyle name="Calculation 3 12_1" xfId="49295" xr:uid="{2DC34473-5BE7-4D72-BB82-326CC600C719}"/>
    <cellStyle name="Calculation 3 13" xfId="906" xr:uid="{4BA3F3F1-477E-4322-8FC6-FB050E206C6F}"/>
    <cellStyle name="Calculation 3 13 2" xfId="23380" xr:uid="{C08B3A4B-7288-4D57-BC38-92C97C688C9A}"/>
    <cellStyle name="Calculation 3 13 3" xfId="47031" xr:uid="{DBEEE428-6758-4850-8A85-67278ADAA17E}"/>
    <cellStyle name="Calculation 3 13 4" xfId="51747" xr:uid="{B6B84297-A476-4471-A06C-516D8E422E3A}"/>
    <cellStyle name="Calculation 3 13 5" xfId="51748" xr:uid="{1858B7EA-A3AC-4440-9220-22E5854EF568}"/>
    <cellStyle name="Calculation 3 13_1" xfId="49296" xr:uid="{E29F0460-3166-48F1-8C8F-62FB014EB350}"/>
    <cellStyle name="Calculation 3 14" xfId="23381" xr:uid="{B2DAFB74-8262-4ED4-8A20-75ED583D6CB9}"/>
    <cellStyle name="Calculation 3 15" xfId="46129" xr:uid="{D4C82B31-2D1F-455B-8BC0-6199F6C3A246}"/>
    <cellStyle name="Calculation 3 16" xfId="47040" xr:uid="{AA6CFFD5-E868-4375-BDDA-628505CE0685}"/>
    <cellStyle name="Calculation 3 17" xfId="51749" xr:uid="{9567473D-0B59-4C84-8A66-D59F87B722C2}"/>
    <cellStyle name="Calculation 3 18" xfId="51750" xr:uid="{2C514C38-0BE9-429B-B611-4A9CC4AA6FF3}"/>
    <cellStyle name="Calculation 3 2" xfId="907" xr:uid="{F5634A5C-F6B3-4D5E-B5AF-53803A38A8BC}"/>
    <cellStyle name="Calculation 3 2 10" xfId="47030" xr:uid="{B0CFC5F8-BE8D-4A5F-A17C-167DEC255247}"/>
    <cellStyle name="Calculation 3 2 11" xfId="51751" xr:uid="{6ADE96D4-E116-4443-9461-F454D0006805}"/>
    <cellStyle name="Calculation 3 2 2" xfId="908" xr:uid="{20701D00-78A7-4949-973E-9413F2AC845A}"/>
    <cellStyle name="Calculation 3 2 2 2" xfId="909" xr:uid="{3B3D2045-F8A6-4857-9FFB-02316D06302F}"/>
    <cellStyle name="Calculation 3 2 2 2 2" xfId="23382" xr:uid="{6330EE75-E5AB-4AF0-AF78-2FDAF2E70A5D}"/>
    <cellStyle name="Calculation 3 2 2 2 3" xfId="46132" xr:uid="{0C43CDBD-193B-4C71-A607-3012C63619CD}"/>
    <cellStyle name="Calculation 3 2 2 2 4" xfId="47792" xr:uid="{344CC100-94C3-426C-8AB7-C890FA9C6107}"/>
    <cellStyle name="Calculation 3 2 2 2 5" xfId="51752" xr:uid="{33728FB3-160A-4B8B-9D57-6EF8CB429E3A}"/>
    <cellStyle name="Calculation 3 2 2 2_1" xfId="49297" xr:uid="{FDE9FB04-8A46-4A6D-834C-EB8178B3BF93}"/>
    <cellStyle name="Calculation 3 2 2 3" xfId="23383" xr:uid="{CAB28B30-4C30-40B9-AE2E-5822E6AF6C43}"/>
    <cellStyle name="Calculation 3 2 2 4" xfId="46131" xr:uid="{AACEEBF2-290A-471F-8CA9-20A24CE7CEFE}"/>
    <cellStyle name="Calculation 3 2 2 5" xfId="47029" xr:uid="{326C621E-55AC-4D4B-A92C-B72C114654AE}"/>
    <cellStyle name="Calculation 3 2 2 6" xfId="51753" xr:uid="{0AD000BD-43C4-4A07-A20D-3A4D26C3B343}"/>
    <cellStyle name="Calculation 3 2 2_1" xfId="49298" xr:uid="{876C8DFE-172D-4AA7-9520-C48FF43866A7}"/>
    <cellStyle name="Calculation 3 2 3" xfId="910" xr:uid="{DBB34D6C-59A9-4782-84B4-68824D7A32F7}"/>
    <cellStyle name="Calculation 3 2 3 2" xfId="911" xr:uid="{F14DF0CB-EDB3-498A-818E-A6F2D639DA1D}"/>
    <cellStyle name="Calculation 3 2 3 2 2" xfId="23384" xr:uid="{FFEB9E8A-AA80-4200-A8F7-F7ABDC90FC6B}"/>
    <cellStyle name="Calculation 3 2 3 2 3" xfId="46134" xr:uid="{CC68DC07-94D2-4B31-B72B-6401E7ED6508}"/>
    <cellStyle name="Calculation 3 2 3 2 4" xfId="47790" xr:uid="{80D2B8FE-2DD1-4D03-A6DF-C4860E3D52BA}"/>
    <cellStyle name="Calculation 3 2 3 2 5" xfId="51754" xr:uid="{7B5CBAF7-DB02-44D8-8ED3-F5B35C2F0021}"/>
    <cellStyle name="Calculation 3 2 3 2_1" xfId="49299" xr:uid="{08724ADD-D836-4053-B1E8-173899E9E190}"/>
    <cellStyle name="Calculation 3 2 3 3" xfId="23385" xr:uid="{AC7DB3E8-1B3D-4357-93D0-FE800FF8F31F}"/>
    <cellStyle name="Calculation 3 2 3 4" xfId="46133" xr:uid="{F7A2CD72-41DC-4A83-9FCD-85A8084DFD14}"/>
    <cellStyle name="Calculation 3 2 3 5" xfId="47791" xr:uid="{8E36AAA5-2E5F-4AD2-AEE2-C0BC95418C44}"/>
    <cellStyle name="Calculation 3 2 3 6" xfId="51755" xr:uid="{4CBD9B6E-A7D3-4AC6-A7DA-07D70D9E2888}"/>
    <cellStyle name="Calculation 3 2 3_1" xfId="49300" xr:uid="{5903816F-6367-4A61-915F-1F08EA2716D5}"/>
    <cellStyle name="Calculation 3 2 4" xfId="912" xr:uid="{F4935A52-5CFC-4277-B3C8-B7D32B019E26}"/>
    <cellStyle name="Calculation 3 2 4 2" xfId="913" xr:uid="{444A1748-6381-4EEE-A5D0-2F7EBF6453D5}"/>
    <cellStyle name="Calculation 3 2 4 2 2" xfId="23386" xr:uid="{8A2F77DE-FC59-4D4C-BC08-7F5A485879C5}"/>
    <cellStyle name="Calculation 3 2 4 2 3" xfId="47789" xr:uid="{EAE5C3B0-CFFE-4A43-B0E0-96B814274FB6}"/>
    <cellStyle name="Calculation 3 2 4 2 4" xfId="51756" xr:uid="{E5936A5F-1041-453C-A7EA-E2F96ABD5A2C}"/>
    <cellStyle name="Calculation 3 2 4 2 5" xfId="51757" xr:uid="{A4D3B658-0996-4E8C-AE79-0FD707274155}"/>
    <cellStyle name="Calculation 3 2 4 2_1" xfId="49301" xr:uid="{3F0F2F43-3C55-4E0B-ACD4-03AED59E7CF7}"/>
    <cellStyle name="Calculation 3 2 4 3" xfId="23387" xr:uid="{A3EAD307-D805-4F12-ADCF-9DA61F23FC2A}"/>
    <cellStyle name="Calculation 3 2 4 4" xfId="46135" xr:uid="{21BC9023-524C-4D7F-9468-F40444925F50}"/>
    <cellStyle name="Calculation 3 2 4 5" xfId="47027" xr:uid="{B0659EA1-964C-4BB2-AB8E-82923B791908}"/>
    <cellStyle name="Calculation 3 2 4 6" xfId="51758" xr:uid="{65F37561-3450-454A-9EE3-BE8E322BDB84}"/>
    <cellStyle name="Calculation 3 2 4_1" xfId="49302" xr:uid="{A51B199F-590B-4A88-B69E-AE99A38BA396}"/>
    <cellStyle name="Calculation 3 2 5" xfId="914" xr:uid="{27B66A3D-4B78-4400-8494-556C252DF9A9}"/>
    <cellStyle name="Calculation 3 2 5 2" xfId="915" xr:uid="{A0B75C83-B6A6-41D8-88D5-CBF55F21C6D2}"/>
    <cellStyle name="Calculation 3 2 5 2 2" xfId="23388" xr:uid="{80ED28FA-C99F-41A2-A3C1-C3B4E14BE5CF}"/>
    <cellStyle name="Calculation 3 2 5 2 3" xfId="47025" xr:uid="{1E8270D8-509D-4C88-9302-F8C795CD7183}"/>
    <cellStyle name="Calculation 3 2 5 2 4" xfId="51759" xr:uid="{6D560CA6-E4BE-4D7C-8886-BA3EEED0DFC2}"/>
    <cellStyle name="Calculation 3 2 5 2 5" xfId="51760" xr:uid="{B16354F3-3228-4194-A530-72A363841887}"/>
    <cellStyle name="Calculation 3 2 5 2_1" xfId="49303" xr:uid="{64ACACE2-2E69-41C0-89AB-C20BA1BF693A}"/>
    <cellStyle name="Calculation 3 2 5 3" xfId="23389" xr:uid="{087FB104-302C-416B-922A-36202EAC4555}"/>
    <cellStyle name="Calculation 3 2 5 4" xfId="47026" xr:uid="{7ACD8C92-6182-4B5B-8F96-CB95B683ADD4}"/>
    <cellStyle name="Calculation 3 2 5 5" xfId="51761" xr:uid="{FA6387CB-21F0-4386-B6EE-2281F406A70F}"/>
    <cellStyle name="Calculation 3 2 5 6" xfId="51762" xr:uid="{12D201C2-8FC3-4A93-BDF9-F3297AB8F7E5}"/>
    <cellStyle name="Calculation 3 2 5_1" xfId="49304" xr:uid="{7C2185CA-3712-42C7-ADB6-D8E421BFC8D1}"/>
    <cellStyle name="Calculation 3 2 6" xfId="916" xr:uid="{E16A4E02-0875-47D2-8D01-2CE918A217C4}"/>
    <cellStyle name="Calculation 3 2 6 2" xfId="917" xr:uid="{9738156E-F3B0-415B-9D66-864FAC64FF21}"/>
    <cellStyle name="Calculation 3 2 6 2 2" xfId="23390" xr:uid="{AEFA2804-6F28-41D9-AA8C-4D29079E71F6}"/>
    <cellStyle name="Calculation 3 2 6 2 3" xfId="47023" xr:uid="{01D1CD65-DA07-4445-9976-FD5C48342D53}"/>
    <cellStyle name="Calculation 3 2 6 2 4" xfId="51763" xr:uid="{8B3A7168-36A9-41B6-ABA7-051D50772143}"/>
    <cellStyle name="Calculation 3 2 6 2 5" xfId="51764" xr:uid="{0020444F-7011-40F6-BCF9-D980E0191656}"/>
    <cellStyle name="Calculation 3 2 6 2_1" xfId="49305" xr:uid="{BB13B01E-20D1-440E-9D18-EA73319CFE32}"/>
    <cellStyle name="Calculation 3 2 6 3" xfId="23391" xr:uid="{8E56FFAC-C4E6-4692-8661-5868E17F3564}"/>
    <cellStyle name="Calculation 3 2 6 4" xfId="47024" xr:uid="{5DF3EFE9-4780-4841-96E8-7C19FBB73447}"/>
    <cellStyle name="Calculation 3 2 6 5" xfId="51765" xr:uid="{25231954-C671-478F-85ED-66B32979D704}"/>
    <cellStyle name="Calculation 3 2 6 6" xfId="51766" xr:uid="{6B4E9AA5-CDE0-4323-8C28-22CAE32C8AA6}"/>
    <cellStyle name="Calculation 3 2 6_1" xfId="49306" xr:uid="{2AA08673-F9A9-4441-8185-05B6EC8ADD45}"/>
    <cellStyle name="Calculation 3 2 7" xfId="918" xr:uid="{169B3810-FC65-442D-81FC-F46D85A3F101}"/>
    <cellStyle name="Calculation 3 2 7 2" xfId="23392" xr:uid="{8C00779C-D183-40D5-B1B5-144B2FAB65C7}"/>
    <cellStyle name="Calculation 3 2 7 3" xfId="47022" xr:uid="{4DFA5F6A-1189-4316-A947-BAAC87BC6996}"/>
    <cellStyle name="Calculation 3 2 7 4" xfId="51767" xr:uid="{01485828-7969-4DBE-8AD9-F20943DF92FD}"/>
    <cellStyle name="Calculation 3 2 7 5" xfId="51768" xr:uid="{DF33EC8C-4DC2-4B1F-B478-3247E7465FF1}"/>
    <cellStyle name="Calculation 3 2 7_1" xfId="49307" xr:uid="{8EB1B60B-4638-4A42-BAE5-79F30B6BFC66}"/>
    <cellStyle name="Calculation 3 2 8" xfId="23393" xr:uid="{CBCD0B29-BBF6-44BE-89CD-B17038A7D331}"/>
    <cellStyle name="Calculation 3 2 9" xfId="46130" xr:uid="{8CAA131A-F882-476E-BC58-E53855380A28}"/>
    <cellStyle name="Calculation 3 2_1" xfId="49308" xr:uid="{C0687A40-CCB9-4FDB-80B4-89847AA99376}"/>
    <cellStyle name="Calculation 3 3" xfId="919" xr:uid="{B6FF9AD1-A70C-453F-8D72-DD9BC5F16873}"/>
    <cellStyle name="Calculation 3 3 2" xfId="920" xr:uid="{4CCF8AFC-6E75-40E0-BC5A-466AD6037F38}"/>
    <cellStyle name="Calculation 3 3 2 2" xfId="921" xr:uid="{EAFF464D-73DB-4D39-8C06-B5E50FBE526E}"/>
    <cellStyle name="Calculation 3 3 2 2 2" xfId="23394" xr:uid="{0197419A-E3AF-4CF6-BED7-F97B62A7B146}"/>
    <cellStyle name="Calculation 3 3 2 2 3" xfId="46138" xr:uid="{277051A3-354F-4929-A189-B864A41875BC}"/>
    <cellStyle name="Calculation 3 3 2 2 4" xfId="47019" xr:uid="{7F34F885-438D-4145-9C03-695CB569426D}"/>
    <cellStyle name="Calculation 3 3 2 2 5" xfId="51769" xr:uid="{47AB8443-B93E-4497-99B4-114089763A2F}"/>
    <cellStyle name="Calculation 3 3 2 2_1" xfId="49309" xr:uid="{9DA1E195-E5FB-47BC-B4F7-D4C58AD64D6D}"/>
    <cellStyle name="Calculation 3 3 2 3" xfId="23395" xr:uid="{BDB5A039-60C8-4BFE-AB3B-ACBEDFD00E8F}"/>
    <cellStyle name="Calculation 3 3 2 4" xfId="46137" xr:uid="{48E1BB3F-EDEA-4BDC-850A-AB901A5E1939}"/>
    <cellStyle name="Calculation 3 3 2 5" xfId="47020" xr:uid="{0292FE50-2123-4A5A-BE2B-2554A61966AD}"/>
    <cellStyle name="Calculation 3 3 2 6" xfId="51770" xr:uid="{AD68B88E-D4F9-4CF6-82A4-3F9B3618A6D9}"/>
    <cellStyle name="Calculation 3 3 2_1" xfId="49310" xr:uid="{589B5A43-04BD-43EA-AA6D-0681C7D8AFE9}"/>
    <cellStyle name="Calculation 3 3 3" xfId="922" xr:uid="{1A344BED-D5DF-42F4-AB46-FF226A16718A}"/>
    <cellStyle name="Calculation 3 3 3 2" xfId="923" xr:uid="{741EE663-A65B-4D9D-AF86-D55F0B1EA34C}"/>
    <cellStyle name="Calculation 3 3 3 2 2" xfId="23396" xr:uid="{24DA5489-9B10-4108-9F33-D82C9A91FD9F}"/>
    <cellStyle name="Calculation 3 3 3 2 3" xfId="46140" xr:uid="{5C6BA1FE-FB41-4F31-81C0-20687479C721}"/>
    <cellStyle name="Calculation 3 3 3 2 4" xfId="47017" xr:uid="{E84BD13A-427F-4ABF-A9AE-242A34835678}"/>
    <cellStyle name="Calculation 3 3 3 2 5" xfId="51771" xr:uid="{F15E0675-580B-4F7F-8342-D885E49839F5}"/>
    <cellStyle name="Calculation 3 3 3 2_1" xfId="49311" xr:uid="{22330C65-2030-48AD-8153-FAA25A39108D}"/>
    <cellStyle name="Calculation 3 3 3 3" xfId="23397" xr:uid="{6F0BBD06-1021-445F-85BB-66EE6ED9362E}"/>
    <cellStyle name="Calculation 3 3 3 4" xfId="46139" xr:uid="{F1B4634C-F43F-4E63-B68E-316B8526B364}"/>
    <cellStyle name="Calculation 3 3 3 5" xfId="47018" xr:uid="{494A0689-D399-4F2F-8165-CDC6E24C5B5D}"/>
    <cellStyle name="Calculation 3 3 3 6" xfId="51772" xr:uid="{4BE25AA0-823F-4555-AA43-6894E306B47A}"/>
    <cellStyle name="Calculation 3 3 3_1" xfId="49312" xr:uid="{885DA400-59B6-49A3-91D8-BD3490274200}"/>
    <cellStyle name="Calculation 3 3 4" xfId="924" xr:uid="{2D1152F9-9D98-466F-B96D-C0FC0A5AB1B5}"/>
    <cellStyle name="Calculation 3 3 4 2" xfId="925" xr:uid="{47F4E7D7-14BF-484A-A3DB-FDFFBAF74CDF}"/>
    <cellStyle name="Calculation 3 3 4 2 2" xfId="23398" xr:uid="{11B527CF-9418-482D-9FB2-A1921B86F7ED}"/>
    <cellStyle name="Calculation 3 3 4 2 3" xfId="47015" xr:uid="{8729B9CD-65C3-4D51-818E-20DD1CCB312F}"/>
    <cellStyle name="Calculation 3 3 4 2 4" xfId="51773" xr:uid="{20C390A1-ECBA-4754-A594-7D7AE8DDE869}"/>
    <cellStyle name="Calculation 3 3 4 2 5" xfId="51774" xr:uid="{99D14B61-D956-4BA8-8A39-AF1F38B189A0}"/>
    <cellStyle name="Calculation 3 3 4 2_1" xfId="49313" xr:uid="{09BFEB49-97F3-47E5-97E9-7CE946EB3760}"/>
    <cellStyle name="Calculation 3 3 4 3" xfId="23399" xr:uid="{FE2D8E28-0073-430F-9873-A2350D5BA17E}"/>
    <cellStyle name="Calculation 3 3 4 4" xfId="46141" xr:uid="{25DEE220-BB24-4A34-8A31-51FD11807C81}"/>
    <cellStyle name="Calculation 3 3 4 5" xfId="47016" xr:uid="{1CAE358E-09FE-4FF8-AD05-FB47383A06AE}"/>
    <cellStyle name="Calculation 3 3 4 6" xfId="51775" xr:uid="{5B516B17-E698-42A9-A75D-A7A6D9C75BC0}"/>
    <cellStyle name="Calculation 3 3 4_1" xfId="49314" xr:uid="{6779FF0C-16C0-4C95-802C-C51691B363A0}"/>
    <cellStyle name="Calculation 3 3 5" xfId="926" xr:uid="{7978653E-0947-405B-868D-95F047B7D10F}"/>
    <cellStyle name="Calculation 3 3 5 2" xfId="23400" xr:uid="{166A210C-67F2-4F41-8F08-59058DB6F29F}"/>
    <cellStyle name="Calculation 3 3 5 3" xfId="47014" xr:uid="{AA06F5C2-7C3B-44DA-8E31-FCD94311CB41}"/>
    <cellStyle name="Calculation 3 3 5 4" xfId="51776" xr:uid="{E3759B6B-8026-4043-8427-F878E25FEF9D}"/>
    <cellStyle name="Calculation 3 3 5 5" xfId="51777" xr:uid="{F47AA0E8-9EC4-45FD-AA7F-80D0F86DC147}"/>
    <cellStyle name="Calculation 3 3 5_1" xfId="49315" xr:uid="{F2E45E9E-EE79-4859-BD3B-36164B40ABAC}"/>
    <cellStyle name="Calculation 3 3 6" xfId="23401" xr:uid="{1C9663ED-5097-467E-967D-7E956BB87688}"/>
    <cellStyle name="Calculation 3 3 7" xfId="46136" xr:uid="{A17A52BA-208C-4730-B5BF-3301E9EAEDAC}"/>
    <cellStyle name="Calculation 3 3 8" xfId="47021" xr:uid="{2B6DBC9E-CDCF-4749-A826-D90718017BA9}"/>
    <cellStyle name="Calculation 3 3 9" xfId="51778" xr:uid="{3E60B085-47EC-4553-B646-62A2FF4F8023}"/>
    <cellStyle name="Calculation 3 3_1" xfId="49316" xr:uid="{E2CF20A3-C9D4-40E4-862E-5F2FAE215016}"/>
    <cellStyle name="Calculation 3 4" xfId="927" xr:uid="{F985C6FE-E0A9-4422-B16A-AEAE6DDA2B9D}"/>
    <cellStyle name="Calculation 3 4 2" xfId="928" xr:uid="{238CE0FA-382E-4D57-8BFD-4D8480572785}"/>
    <cellStyle name="Calculation 3 4 2 2" xfId="23402" xr:uid="{1CBAE80E-534E-49B4-8482-130F845FC08D}"/>
    <cellStyle name="Calculation 3 4 2 2 2" xfId="46144" xr:uid="{0DC02B9C-0171-464A-B30C-F0DAA9CBD80C}"/>
    <cellStyle name="Calculation 3 4 2 2 3" xfId="47011" xr:uid="{E3BC9214-710C-4CE5-83C6-F36E0AFDA6C2}"/>
    <cellStyle name="Calculation 3 4 2 2_ICR" xfId="49317" xr:uid="{9D421F13-916B-4334-9EBD-AADF6455AF5D}"/>
    <cellStyle name="Calculation 3 4 2 3" xfId="46143" xr:uid="{F4473029-98AC-4A30-A59F-020EB0D0EDE4}"/>
    <cellStyle name="Calculation 3 4 2 4" xfId="47012" xr:uid="{0C298114-2B88-4C5D-B0A8-87F10F39BA12}"/>
    <cellStyle name="Calculation 3 4 2 5" xfId="51779" xr:uid="{AB204A55-11F9-45A0-A695-DA1D3980E19F}"/>
    <cellStyle name="Calculation 3 4 2_1" xfId="49318" xr:uid="{B8460BD5-D2B6-44D9-90B6-BC51015EFDEF}"/>
    <cellStyle name="Calculation 3 4 3" xfId="23403" xr:uid="{C006A962-BDF2-4BA3-B5A6-ED42C7C18F61}"/>
    <cellStyle name="Calculation 3 4 3 2" xfId="39711" xr:uid="{94F995C7-85A5-4DFB-B57A-E73941B97C21}"/>
    <cellStyle name="Calculation 3 4 3 2 2" xfId="47009" xr:uid="{3726609E-286D-4358-A642-405843414467}"/>
    <cellStyle name="Calculation 3 4 3 3" xfId="47010" xr:uid="{8CED0C56-118A-4301-871D-5B6352D62759}"/>
    <cellStyle name="Calculation 3 4 3_ICR" xfId="49319" xr:uid="{848DA38D-925A-42A0-90BB-AAA22B3E4FDB}"/>
    <cellStyle name="Calculation 3 4 4" xfId="39712" xr:uid="{A002ADB3-9484-4017-B173-ADE3734021D4}"/>
    <cellStyle name="Calculation 3 4 4 2" xfId="47008" xr:uid="{003FAA9B-DF8C-42BB-B73A-5B649B91F1D6}"/>
    <cellStyle name="Calculation 3 4 4_Apart tables" xfId="52566" xr:uid="{AD43DE14-28C7-4B4C-893B-6A609BC26BC6}"/>
    <cellStyle name="Calculation 3 4 5" xfId="46142" xr:uid="{4F0DD192-5E31-49EE-99BE-9CA2181067DB}"/>
    <cellStyle name="Calculation 3 4 6" xfId="47013" xr:uid="{7E167856-F537-4DE7-8CA9-83F54F993ABE}"/>
    <cellStyle name="Calculation 3 4_1" xfId="49320" xr:uid="{C58F601D-F48F-49AF-9CF5-4CB985627480}"/>
    <cellStyle name="Calculation 3 5" xfId="929" xr:uid="{02F0AEEE-51C8-4CDC-9337-03A8EA73E244}"/>
    <cellStyle name="Calculation 3 5 2" xfId="930" xr:uid="{40A7B2EE-437A-40CD-98BD-DF42F2DF05F1}"/>
    <cellStyle name="Calculation 3 5 2 2" xfId="23404" xr:uid="{42B8AFB3-1780-4C05-99B4-7AA080BCD52B}"/>
    <cellStyle name="Calculation 3 5 2 2 2" xfId="46147" xr:uid="{2551D52A-FAEF-4659-8E33-BE20F33A7140}"/>
    <cellStyle name="Calculation 3 5 2 2 3" xfId="47005" xr:uid="{52760FE5-62B7-4BD0-8487-9967F73AE282}"/>
    <cellStyle name="Calculation 3 5 2 2_ICR" xfId="49321" xr:uid="{01E21DCA-1046-420A-BD77-0F6AE1538187}"/>
    <cellStyle name="Calculation 3 5 2 3" xfId="46146" xr:uid="{CE219B2C-3A68-40E1-A1C1-B222F17512B3}"/>
    <cellStyle name="Calculation 3 5 2 4" xfId="47006" xr:uid="{CF85E084-EC3B-4A60-B600-D4C8F22F6707}"/>
    <cellStyle name="Calculation 3 5 2 5" xfId="51780" xr:uid="{413D4B85-202B-4F00-87B3-B0C05764E4E9}"/>
    <cellStyle name="Calculation 3 5 2_1" xfId="49322" xr:uid="{035305BE-8F43-443C-909E-D3C6CE0FD5CE}"/>
    <cellStyle name="Calculation 3 5 3" xfId="23405" xr:uid="{07C6427F-722E-4ACE-946A-027F9E4C1601}"/>
    <cellStyle name="Calculation 3 5 3 2" xfId="39713" xr:uid="{2FBCFDC8-643E-4B03-A57C-0D19C16EF374}"/>
    <cellStyle name="Calculation 3 5 3 2 2" xfId="47003" xr:uid="{0E970758-4C14-4FF8-968F-4A93E830598C}"/>
    <cellStyle name="Calculation 3 5 3 3" xfId="47004" xr:uid="{2654C53F-DCBF-4778-9649-BA56695E093E}"/>
    <cellStyle name="Calculation 3 5 3_ICR" xfId="49323" xr:uid="{5F21DECA-2ECA-4379-875E-0D69127407AC}"/>
    <cellStyle name="Calculation 3 5 4" xfId="39714" xr:uid="{FDA00F9B-0DF2-4CF2-95BF-B53DEFF50131}"/>
    <cellStyle name="Calculation 3 5 4 2" xfId="47002" xr:uid="{859DF3CF-D4B3-4A50-ABC0-B861320C6F6D}"/>
    <cellStyle name="Calculation 3 5 4_Apart tables" xfId="52567" xr:uid="{7CA2D3B3-52B0-4E6E-840F-A39853A154BC}"/>
    <cellStyle name="Calculation 3 5 5" xfId="46145" xr:uid="{C9CB9A63-A312-4963-A7FE-89B8EC7E4219}"/>
    <cellStyle name="Calculation 3 5 6" xfId="47007" xr:uid="{4CD7987E-5AD6-4E84-9AE1-ECE4C04E242B}"/>
    <cellStyle name="Calculation 3 5_1" xfId="49324" xr:uid="{215C6567-D534-413D-92A8-2EAF0315C072}"/>
    <cellStyle name="Calculation 3 6" xfId="931" xr:uid="{63E491F4-A2F4-4E86-864B-4DB5B865C266}"/>
    <cellStyle name="Calculation 3 6 2" xfId="932" xr:uid="{AD624658-05CE-43B2-BDC7-04018C4E5F4B}"/>
    <cellStyle name="Calculation 3 6 2 2" xfId="23406" xr:uid="{FD71D040-2A93-4D88-97C8-FE6C6C16F411}"/>
    <cellStyle name="Calculation 3 6 2 2 2" xfId="46150" xr:uid="{9BB87E14-5694-47C4-929D-442F11204DC5}"/>
    <cellStyle name="Calculation 3 6 2 2 3" xfId="46999" xr:uid="{FE3FA706-AF51-40A7-8A9C-3046B939592F}"/>
    <cellStyle name="Calculation 3 6 2 2_ICR" xfId="49325" xr:uid="{0B7B5DCB-6358-4675-A43D-CA5DA2325BFC}"/>
    <cellStyle name="Calculation 3 6 2 3" xfId="46149" xr:uid="{9FF8668E-EEBB-40E9-9164-DE5D6836597A}"/>
    <cellStyle name="Calculation 3 6 2 4" xfId="47000" xr:uid="{7AE30725-13A2-4624-9FB4-9CE3408E0B0F}"/>
    <cellStyle name="Calculation 3 6 2 5" xfId="51781" xr:uid="{B6E998FC-5DE3-4018-893D-039BB21533A9}"/>
    <cellStyle name="Calculation 3 6 2_1" xfId="49326" xr:uid="{C5F4656A-676E-4BCD-8204-7FA03929CBDA}"/>
    <cellStyle name="Calculation 3 6 3" xfId="23407" xr:uid="{5812BA65-985A-4FF5-8AF3-ADECBCC3EA00}"/>
    <cellStyle name="Calculation 3 6 3 2" xfId="39715" xr:uid="{E0B5C0A0-7D19-4251-8C21-2A2D9722131B}"/>
    <cellStyle name="Calculation 3 6 3 2 2" xfId="46997" xr:uid="{AA133522-2B16-4E3B-BB8C-E6E68D5B53F9}"/>
    <cellStyle name="Calculation 3 6 3 3" xfId="46998" xr:uid="{C177FF42-8E39-4B5F-8303-741BA249206C}"/>
    <cellStyle name="Calculation 3 6 3_ICR" xfId="49327" xr:uid="{B005DF96-9FCD-43AD-AF08-8481AC3B7D57}"/>
    <cellStyle name="Calculation 3 6 4" xfId="39716" xr:uid="{0A2C3EF9-BDA7-41A6-A8C0-0326773D61D5}"/>
    <cellStyle name="Calculation 3 6 4 2" xfId="46996" xr:uid="{7CF86F90-91CE-4AC1-A8C9-56C1050DE683}"/>
    <cellStyle name="Calculation 3 6 4_Apart tables" xfId="52568" xr:uid="{7DD6A9AF-E314-4569-AAF5-E3F0E42519FB}"/>
    <cellStyle name="Calculation 3 6 5" xfId="46148" xr:uid="{62C36861-78F1-4FA0-8977-E66C0814F95D}"/>
    <cellStyle name="Calculation 3 6 6" xfId="47001" xr:uid="{25AFC8D2-CF39-4B0C-90E2-405D9AE665B6}"/>
    <cellStyle name="Calculation 3 6_1" xfId="49328" xr:uid="{A16A0754-0627-48C7-AE1B-202C32F4E9AC}"/>
    <cellStyle name="Calculation 3 7" xfId="933" xr:uid="{B08D32C6-D7F9-42AD-9EDE-C39333A854B0}"/>
    <cellStyle name="Calculation 3 7 2" xfId="934" xr:uid="{F33C7C7D-2C0A-423E-9CC2-1D6CC9A96014}"/>
    <cellStyle name="Calculation 3 7 2 2" xfId="23408" xr:uid="{71764B31-EC8C-4283-B64B-30B8CCCDABF8}"/>
    <cellStyle name="Calculation 3 7 2 3" xfId="46152" xr:uid="{0BA316C2-1128-4C74-B260-985A5537BCE8}"/>
    <cellStyle name="Calculation 3 7 2 4" xfId="46994" xr:uid="{17A8032D-9698-4468-99EA-ACB3FFDC9050}"/>
    <cellStyle name="Calculation 3 7 2 5" xfId="51782" xr:uid="{BC6CA6C0-609B-46EE-9466-B4AD9F75D4B6}"/>
    <cellStyle name="Calculation 3 7 2_1" xfId="49329" xr:uid="{D1263F19-8C5D-4850-8089-6F8DD3BD8AA0}"/>
    <cellStyle name="Calculation 3 7 3" xfId="23409" xr:uid="{A4FBB26C-CE3A-4FF7-84F3-C15D6F0B454A}"/>
    <cellStyle name="Calculation 3 7 4" xfId="46151" xr:uid="{010A1F04-BFCF-4027-9407-32F1ACFA315F}"/>
    <cellStyle name="Calculation 3 7 5" xfId="46995" xr:uid="{C2F650B7-D6E2-43B1-B5CF-159F7AC38BCF}"/>
    <cellStyle name="Calculation 3 7 6" xfId="51783" xr:uid="{3EFF3CE8-FEA6-4EDC-9D61-3AA6F17FC329}"/>
    <cellStyle name="Calculation 3 7_1" xfId="49330" xr:uid="{EC909BEE-11FD-46D1-9A64-3B6D68C56840}"/>
    <cellStyle name="Calculation 3 8" xfId="935" xr:uid="{38F2DE4D-EEC4-4180-986D-7ACAC6473F83}"/>
    <cellStyle name="Calculation 3 8 2" xfId="936" xr:uid="{BDEAF63A-D3D1-455C-AA68-FA6197A9E8D3}"/>
    <cellStyle name="Calculation 3 8 2 2" xfId="23410" xr:uid="{257D8317-616C-404F-8DBA-7A4CBD20B096}"/>
    <cellStyle name="Calculation 3 8 2 3" xfId="46154" xr:uid="{D322B073-A3B4-470A-813F-390A385E6793}"/>
    <cellStyle name="Calculation 3 8 2 4" xfId="46992" xr:uid="{62FB0652-B1F1-4EA5-B505-874A5C22C97E}"/>
    <cellStyle name="Calculation 3 8 2 5" xfId="51784" xr:uid="{ABBE08C9-F4CE-4AC6-B7AA-197CBA2A58FC}"/>
    <cellStyle name="Calculation 3 8 2_1" xfId="49331" xr:uid="{80CCDF1E-979B-43BA-96DE-AD40756835DA}"/>
    <cellStyle name="Calculation 3 8 3" xfId="23411" xr:uid="{9A940987-3DAD-4F20-B4E6-94AACDD46E17}"/>
    <cellStyle name="Calculation 3 8 4" xfId="46153" xr:uid="{A4997D7C-764C-4ED7-A431-661AD5A8B031}"/>
    <cellStyle name="Calculation 3 8 5" xfId="46993" xr:uid="{72EA1CD4-3E54-4949-B855-EF672E269EE7}"/>
    <cellStyle name="Calculation 3 8 6" xfId="51785" xr:uid="{52C734FE-E25A-422A-BB8C-095979575DEF}"/>
    <cellStyle name="Calculation 3 8_1" xfId="49332" xr:uid="{BCFF085E-B790-40D0-BD18-76B51A29E6F1}"/>
    <cellStyle name="Calculation 3 9" xfId="937" xr:uid="{620D2E72-B6B6-4C22-A6D9-966598D32E26}"/>
    <cellStyle name="Calculation 3 9 2" xfId="938" xr:uid="{29577B4F-536A-42CF-A336-E4E8F33D4308}"/>
    <cellStyle name="Calculation 3 9 2 2" xfId="23412" xr:uid="{458FBA49-ADAA-4DC3-AF2A-8B95996DBBF9}"/>
    <cellStyle name="Calculation 3 9 2 3" xfId="46990" xr:uid="{A93546B6-0DE4-4926-8187-0C7E90D5D141}"/>
    <cellStyle name="Calculation 3 9 2 4" xfId="51786" xr:uid="{616F4005-2051-4CBB-8B02-9030B8A69C60}"/>
    <cellStyle name="Calculation 3 9 2 5" xfId="51787" xr:uid="{1A2EDC4B-7DA9-4D65-9403-7777E558DBED}"/>
    <cellStyle name="Calculation 3 9 2_1" xfId="49333" xr:uid="{5C94F203-8AC4-4381-95A6-53BFA9CA563D}"/>
    <cellStyle name="Calculation 3 9 3" xfId="23413" xr:uid="{10B6F383-8A41-48FD-8FEF-F2762531A813}"/>
    <cellStyle name="Calculation 3 9 4" xfId="46155" xr:uid="{A09F42ED-A0A3-400A-8296-DCBCCE9F35A8}"/>
    <cellStyle name="Calculation 3 9 5" xfId="46991" xr:uid="{CC84F594-EE52-459D-9A38-91CF4283D0B4}"/>
    <cellStyle name="Calculation 3 9 6" xfId="51788" xr:uid="{D3C4862F-D4EB-42D2-8907-AD6AD7D9E3C6}"/>
    <cellStyle name="Calculation 3 9_1" xfId="49334" xr:uid="{A063F9E8-2BA1-48EE-AF73-3383683DB3DC}"/>
    <cellStyle name="Calculation 3_1" xfId="49335" xr:uid="{A4410BB1-2C90-4B37-814F-B10992F39C6D}"/>
    <cellStyle name="Calculation 4" xfId="939" xr:uid="{E68FDA83-7854-4135-887A-9BDCC0404C11}"/>
    <cellStyle name="Calculation 4 10" xfId="940" xr:uid="{201CD786-B1D9-42B8-89A9-7C0E07963F00}"/>
    <cellStyle name="Calculation 4 10 2" xfId="941" xr:uid="{91AC2606-E05E-4A7E-925D-8922683D830F}"/>
    <cellStyle name="Calculation 4 10 2 2" xfId="23414" xr:uid="{00468830-64E2-4EAA-91D6-C3BE7E3691BB}"/>
    <cellStyle name="Calculation 4 10 2 3" xfId="46987" xr:uid="{365A26D8-54CC-4A29-86F5-170757DFB22D}"/>
    <cellStyle name="Calculation 4 10 2 4" xfId="51789" xr:uid="{0F1E4C68-46F6-45F3-BB78-79F00CA12E2C}"/>
    <cellStyle name="Calculation 4 10 2 5" xfId="51790" xr:uid="{3483A5AB-7C78-47E4-B1B5-4D2A4E1EB790}"/>
    <cellStyle name="Calculation 4 10 2_1" xfId="49336" xr:uid="{645CCCD0-7D45-4006-9F3E-BBFF32E5036F}"/>
    <cellStyle name="Calculation 4 10 3" xfId="23415" xr:uid="{F646433C-009E-4541-920C-148C6BA96A39}"/>
    <cellStyle name="Calculation 4 10 4" xfId="46988" xr:uid="{3089A555-BE5F-4041-B6F9-FF84B06999C5}"/>
    <cellStyle name="Calculation 4 10 5" xfId="51791" xr:uid="{E945C2B6-90E7-4EA8-967A-84F110A591EA}"/>
    <cellStyle name="Calculation 4 10 6" xfId="51792" xr:uid="{0104E86E-0700-4A2D-80E9-8563DED62114}"/>
    <cellStyle name="Calculation 4 10_1" xfId="49337" xr:uid="{624AC071-31FE-4371-B781-AEF688822C63}"/>
    <cellStyle name="Calculation 4 11" xfId="942" xr:uid="{E32D4D8B-760D-4D62-AED8-BBA43B5255B9}"/>
    <cellStyle name="Calculation 4 11 2" xfId="943" xr:uid="{71F3F3A8-160D-452C-8C66-110332DE11FC}"/>
    <cellStyle name="Calculation 4 11 2 2" xfId="23416" xr:uid="{9EFC80A3-134A-4722-B25D-495B4ED4E6CE}"/>
    <cellStyle name="Calculation 4 11 2 3" xfId="46985" xr:uid="{AD3BB45C-4A27-4537-A564-84D210B6E2A2}"/>
    <cellStyle name="Calculation 4 11 2 4" xfId="51793" xr:uid="{8BE228FA-F1CA-4848-82D1-6DA84619229E}"/>
    <cellStyle name="Calculation 4 11 2 5" xfId="51794" xr:uid="{8C98F8B3-F3B2-461B-8C55-BB882A566410}"/>
    <cellStyle name="Calculation 4 11 2_1" xfId="49338" xr:uid="{2AC14D46-1EA6-4C98-A953-F9AB7DD9E601}"/>
    <cellStyle name="Calculation 4 11 3" xfId="23417" xr:uid="{2671DD08-204D-4457-B61B-047C3A7D9D83}"/>
    <cellStyle name="Calculation 4 11 4" xfId="46986" xr:uid="{06D2B6C1-F609-431A-B05B-C3693874AA46}"/>
    <cellStyle name="Calculation 4 11 5" xfId="51795" xr:uid="{AD602630-D549-46FE-A4A0-B2140D09B520}"/>
    <cellStyle name="Calculation 4 11 6" xfId="51796" xr:uid="{C00BBFFE-15D5-4845-8C4A-85992F27B353}"/>
    <cellStyle name="Calculation 4 11_1" xfId="49339" xr:uid="{967ECFB5-4DD8-4F41-B449-D2878E82AB0A}"/>
    <cellStyle name="Calculation 4 12" xfId="944" xr:uid="{D5BF84B1-1546-4ECA-BE40-691A8DE33575}"/>
    <cellStyle name="Calculation 4 12 2" xfId="945" xr:uid="{C2FB5BC4-20AF-4D78-82DB-5930EB77F8EC}"/>
    <cellStyle name="Calculation 4 12 2 2" xfId="23418" xr:uid="{6D926C92-D86A-470F-8755-B73906846676}"/>
    <cellStyle name="Calculation 4 12 2 3" xfId="46983" xr:uid="{9B785BA5-FE1F-4CF9-9C37-DF8378A5CD46}"/>
    <cellStyle name="Calculation 4 12 2 4" xfId="51797" xr:uid="{67EE7823-6C32-4BA3-878C-3C278E347CBA}"/>
    <cellStyle name="Calculation 4 12 2 5" xfId="51798" xr:uid="{C1BAA1A6-FF17-45C4-88CE-22575BB2378F}"/>
    <cellStyle name="Calculation 4 12 2_1" xfId="49340" xr:uid="{8A8B8BF9-8B41-4AC1-A2AB-AC6140C986CA}"/>
    <cellStyle name="Calculation 4 12 3" xfId="23419" xr:uid="{83919499-6001-4AD9-B32F-67B790CAC464}"/>
    <cellStyle name="Calculation 4 12 4" xfId="46984" xr:uid="{EF054DF0-3307-4E11-AD11-BE70E9C0A366}"/>
    <cellStyle name="Calculation 4 12 5" xfId="51799" xr:uid="{F7648527-17E8-450A-99EC-323961A4C2F8}"/>
    <cellStyle name="Calculation 4 12 6" xfId="51800" xr:uid="{5B5F086F-9C50-4060-AC4A-C294D15B5B68}"/>
    <cellStyle name="Calculation 4 12_1" xfId="49341" xr:uid="{BDCF8CF8-2232-40CB-9A90-D87A29383D6F}"/>
    <cellStyle name="Calculation 4 13" xfId="946" xr:uid="{C458D517-0AF2-458F-8772-CE5F7920E5D6}"/>
    <cellStyle name="Calculation 4 13 2" xfId="23420" xr:uid="{A40BD2CA-6858-4E84-BB81-7A21AF142D30}"/>
    <cellStyle name="Calculation 4 13 3" xfId="46982" xr:uid="{A30353BF-AB51-42DC-822F-7DFFD794F227}"/>
    <cellStyle name="Calculation 4 13 4" xfId="51801" xr:uid="{4C3874B3-342D-4CF6-BF6E-C3C62A53AF4C}"/>
    <cellStyle name="Calculation 4 13 5" xfId="51802" xr:uid="{E2DF3EB0-EA63-4233-B27E-9622962E53D0}"/>
    <cellStyle name="Calculation 4 13_1" xfId="49342" xr:uid="{1BE40576-977D-4EB4-9B17-022A7132DA85}"/>
    <cellStyle name="Calculation 4 14" xfId="23421" xr:uid="{42F91B5F-A32A-48A3-A5E0-3FD1C480485B}"/>
    <cellStyle name="Calculation 4 15" xfId="46156" xr:uid="{191C8E61-E5EC-4B74-8752-82A9E1711C74}"/>
    <cellStyle name="Calculation 4 16" xfId="46989" xr:uid="{F569EBF3-317F-410C-BC98-A89D1836B475}"/>
    <cellStyle name="Calculation 4 17" xfId="51803" xr:uid="{D4D60715-3507-4C38-8AF0-28F27DBFA4C5}"/>
    <cellStyle name="Calculation 4 18" xfId="51804" xr:uid="{1B93C624-23C7-4ABB-92B8-EF67D2AB77E8}"/>
    <cellStyle name="Calculation 4 2" xfId="947" xr:uid="{4F644CDC-998D-48BD-9508-856AE6C82C76}"/>
    <cellStyle name="Calculation 4 2 2" xfId="948" xr:uid="{84F9602C-E9A1-4C0B-973A-39F833CB6E96}"/>
    <cellStyle name="Calculation 4 2 2 2" xfId="949" xr:uid="{013DA77C-92EE-432E-A604-68A5AFFC0D50}"/>
    <cellStyle name="Calculation 4 2 2 2 2" xfId="23422" xr:uid="{43B6A340-3E3F-4330-93DC-74D9C1E5717B}"/>
    <cellStyle name="Calculation 4 2 2 2 3" xfId="46979" xr:uid="{22B74D14-48C3-4C92-988E-492AC9DCA5FE}"/>
    <cellStyle name="Calculation 4 2 2 2 4" xfId="51805" xr:uid="{0B087F9B-9B61-41F7-AFE1-75DA29960EA8}"/>
    <cellStyle name="Calculation 4 2 2 2 5" xfId="51806" xr:uid="{A80F9DFE-881E-4D52-AE7A-ACD6CF988785}"/>
    <cellStyle name="Calculation 4 2 2 2_1" xfId="49343" xr:uid="{3C128D0B-D3C2-4C25-B23E-C013E48795D6}"/>
    <cellStyle name="Calculation 4 2 2 3" xfId="23423" xr:uid="{8A97D5F4-A916-4C6E-98B8-2D40CB3CC773}"/>
    <cellStyle name="Calculation 4 2 2 4" xfId="46158" xr:uid="{9F18B00A-7787-449D-A823-A529794DA616}"/>
    <cellStyle name="Calculation 4 2 2 5" xfId="46980" xr:uid="{6C01A265-7E58-47E5-BE49-5618A6B8AC73}"/>
    <cellStyle name="Calculation 4 2 2 6" xfId="51807" xr:uid="{A18E94DA-8845-44AD-AE1C-B7E6311C3770}"/>
    <cellStyle name="Calculation 4 2 2_1" xfId="49344" xr:uid="{820DFEE8-156B-4DBD-924A-7C01A41FED03}"/>
    <cellStyle name="Calculation 4 2 3" xfId="950" xr:uid="{0BFDD282-F752-42F6-84AE-406A06980A08}"/>
    <cellStyle name="Calculation 4 2 3 2" xfId="951" xr:uid="{C1507A71-9197-4575-B70E-EE4990DDE731}"/>
    <cellStyle name="Calculation 4 2 3 2 2" xfId="23424" xr:uid="{9D58D7DA-64EB-4633-A6E3-D4254915AD97}"/>
    <cellStyle name="Calculation 4 2 3 2 3" xfId="46977" xr:uid="{280C3387-2A85-4D99-B430-87D97E5E218F}"/>
    <cellStyle name="Calculation 4 2 3 2 4" xfId="51808" xr:uid="{0E40E087-DE74-4A0E-B152-EC7713F043CE}"/>
    <cellStyle name="Calculation 4 2 3 2 5" xfId="51809" xr:uid="{8A0D536A-EF60-4197-A4E7-2C1EA2464AE8}"/>
    <cellStyle name="Calculation 4 2 3 2_1" xfId="49345" xr:uid="{9EE5978F-A726-4529-8C4A-F901809171AB}"/>
    <cellStyle name="Calculation 4 2 3 3" xfId="23425" xr:uid="{B20BE77E-A3C9-46BF-977F-0E42B97D844D}"/>
    <cellStyle name="Calculation 4 2 3 4" xfId="46978" xr:uid="{1979B76B-C9E2-421A-BEAC-E1B0D883D20A}"/>
    <cellStyle name="Calculation 4 2 3 5" xfId="51810" xr:uid="{B4B120FF-C19E-4DFF-A707-95180D35698C}"/>
    <cellStyle name="Calculation 4 2 3 6" xfId="51811" xr:uid="{94C4C0EB-4ADF-46CD-A1A3-C9FFB74D9B6F}"/>
    <cellStyle name="Calculation 4 2 3_1" xfId="49346" xr:uid="{B4AF1FCA-84CE-467C-9A8D-A886440144E8}"/>
    <cellStyle name="Calculation 4 2 4" xfId="952" xr:uid="{EA52F640-454E-45D0-967E-E3DADFF476CB}"/>
    <cellStyle name="Calculation 4 2 4 2" xfId="23426" xr:uid="{0A405E0F-97E8-458E-A925-245C8E3E4436}"/>
    <cellStyle name="Calculation 4 2 4 3" xfId="46976" xr:uid="{56D9EC86-7FC0-4761-8AF1-94083C1C3E22}"/>
    <cellStyle name="Calculation 4 2 4 4" xfId="51812" xr:uid="{497FBF8E-7D98-45BF-8C2E-2CD79A5E6771}"/>
    <cellStyle name="Calculation 4 2 4 5" xfId="51813" xr:uid="{ADA6A449-1B73-4596-A989-CBDC1DE2B540}"/>
    <cellStyle name="Calculation 4 2 4_1" xfId="49347" xr:uid="{FDDED6C2-C458-42B4-A8CF-414D790F8F13}"/>
    <cellStyle name="Calculation 4 2 5" xfId="23427" xr:uid="{05A1A925-9957-478A-804E-BE495DC12A8B}"/>
    <cellStyle name="Calculation 4 2 6" xfId="46157" xr:uid="{77FCAB66-7800-4511-A8E6-E7C9FC717315}"/>
    <cellStyle name="Calculation 4 2 7" xfId="46981" xr:uid="{F4BDC766-3E69-4C18-BB36-9F60ABD65E30}"/>
    <cellStyle name="Calculation 4 2 8" xfId="51814" xr:uid="{5ABFEEB3-107E-4C04-AB65-488AEB226363}"/>
    <cellStyle name="Calculation 4 2_1" xfId="49348" xr:uid="{9DFF552D-1115-420B-A5B2-A9960672276C}"/>
    <cellStyle name="Calculation 4 3" xfId="953" xr:uid="{296B0DB1-E623-48AD-983C-29BA98DC6C92}"/>
    <cellStyle name="Calculation 4 3 2" xfId="954" xr:uid="{0954B74B-6C0D-41A1-BC50-43E50D6BFF74}"/>
    <cellStyle name="Calculation 4 3 2 2" xfId="23428" xr:uid="{6DA579A4-F041-4054-BE71-4B2898E2AB6E}"/>
    <cellStyle name="Calculation 4 3 2 3" xfId="46160" xr:uid="{03236E96-69A6-4305-919A-619A80FFF44A}"/>
    <cellStyle name="Calculation 4 3 2 4" xfId="46974" xr:uid="{5DF4F1BF-C6AE-4222-913D-302B23910240}"/>
    <cellStyle name="Calculation 4 3 2 5" xfId="51815" xr:uid="{DB18615E-A033-4DD1-8F7B-C1321A79E484}"/>
    <cellStyle name="Calculation 4 3 2_1" xfId="49349" xr:uid="{EA31F567-9BE5-45E6-B722-A50EB7AF09B6}"/>
    <cellStyle name="Calculation 4 3 3" xfId="23429" xr:uid="{4087FD3A-9B97-4B5A-A2F9-33875E2351F8}"/>
    <cellStyle name="Calculation 4 3 4" xfId="46159" xr:uid="{9C83A746-539E-48CC-9F79-7E06785C3E9A}"/>
    <cellStyle name="Calculation 4 3 5" xfId="46975" xr:uid="{2B94A4D3-1BB1-4150-85A2-9F9602BEC330}"/>
    <cellStyle name="Calculation 4 3 6" xfId="51816" xr:uid="{6459FDF2-85D4-48EE-9BF4-50056C54529A}"/>
    <cellStyle name="Calculation 4 3_1" xfId="49350" xr:uid="{8D11937D-A316-4661-B8E8-03B34AF6112B}"/>
    <cellStyle name="Calculation 4 4" xfId="955" xr:uid="{23DDA896-75A2-4CDA-B459-07A1A8116C51}"/>
    <cellStyle name="Calculation 4 4 2" xfId="956" xr:uid="{D3297F38-E25E-45D1-925A-4D168D71E3EB}"/>
    <cellStyle name="Calculation 4 4 2 2" xfId="23430" xr:uid="{E57EE96D-A6ED-4EE5-8254-B02D46944E00}"/>
    <cellStyle name="Calculation 4 4 2 3" xfId="46972" xr:uid="{0FC3EBFF-49CF-4498-9778-42A4A8A7953D}"/>
    <cellStyle name="Calculation 4 4 2 4" xfId="51817" xr:uid="{305EF9B1-1C27-4764-ABE5-915B68A905BD}"/>
    <cellStyle name="Calculation 4 4 2 5" xfId="51818" xr:uid="{0E2C786F-C201-4285-A2AC-43AC907E72DA}"/>
    <cellStyle name="Calculation 4 4 2_1" xfId="49351" xr:uid="{540018F1-5360-4CE0-A0E2-50954207E782}"/>
    <cellStyle name="Calculation 4 4 3" xfId="23431" xr:uid="{54C215BF-EB4B-4C37-9F7A-C718E1A26C15}"/>
    <cellStyle name="Calculation 4 4 4" xfId="46161" xr:uid="{9F23DA98-19C5-4E5F-ABAA-652C05FD3956}"/>
    <cellStyle name="Calculation 4 4 5" xfId="46973" xr:uid="{69BE03FC-F50A-40EA-94E9-7916ABBF45FD}"/>
    <cellStyle name="Calculation 4 4 6" xfId="51819" xr:uid="{2881FC03-0A2B-4417-86F0-57516676FB5D}"/>
    <cellStyle name="Calculation 4 4_1" xfId="49352" xr:uid="{9024EC94-13A6-4432-B2BC-1815C4827D70}"/>
    <cellStyle name="Calculation 4 5" xfId="957" xr:uid="{B98326E0-A010-45F5-9303-2F46DF859577}"/>
    <cellStyle name="Calculation 4 5 2" xfId="958" xr:uid="{BAE6FB84-087B-4108-B496-3219BF785B0B}"/>
    <cellStyle name="Calculation 4 5 2 2" xfId="23432" xr:uid="{B506FCE7-B202-4422-931A-3680CF3D5A8B}"/>
    <cellStyle name="Calculation 4 5 2 3" xfId="46970" xr:uid="{13648E47-F311-4355-B1BC-8F8A17195B55}"/>
    <cellStyle name="Calculation 4 5 2 4" xfId="51820" xr:uid="{60E9A280-7A7D-47AC-A0FC-A3C580EC7F03}"/>
    <cellStyle name="Calculation 4 5 2 5" xfId="51821" xr:uid="{6D8E51B8-6A34-4625-9CA2-C4A7851B0E7A}"/>
    <cellStyle name="Calculation 4 5 2_1" xfId="49353" xr:uid="{8763029E-0291-47D0-A846-3227523E06C4}"/>
    <cellStyle name="Calculation 4 5 3" xfId="23433" xr:uid="{C29623A1-60FD-4CE9-AE3D-60D801D504DE}"/>
    <cellStyle name="Calculation 4 5 4" xfId="46971" xr:uid="{B9879E44-E231-42DB-9D13-782AAACB0ECC}"/>
    <cellStyle name="Calculation 4 5 5" xfId="51822" xr:uid="{4E419483-CBFF-4748-AC4B-EBA99E4FC3AC}"/>
    <cellStyle name="Calculation 4 5 6" xfId="51823" xr:uid="{258D3F49-5EC2-4A22-AB6E-E889B2525E0F}"/>
    <cellStyle name="Calculation 4 5_1" xfId="49354" xr:uid="{570C9E44-1AE3-4E60-8B90-826AB7488467}"/>
    <cellStyle name="Calculation 4 6" xfId="959" xr:uid="{F5832D43-2356-485D-B2FE-EA046CCA0416}"/>
    <cellStyle name="Calculation 4 6 2" xfId="960" xr:uid="{2CC240C2-F7E6-40B7-81D4-A18B0D3EEBB5}"/>
    <cellStyle name="Calculation 4 6 2 2" xfId="23434" xr:uid="{2EAA99D4-C030-4DF9-B575-4C8B6F500EE6}"/>
    <cellStyle name="Calculation 4 6 2 3" xfId="46968" xr:uid="{36AD1F67-9BCA-4EAB-A236-3AA446848056}"/>
    <cellStyle name="Calculation 4 6 2 4" xfId="51824" xr:uid="{EFF535DE-4DA1-43D0-B991-A9125B94EEF3}"/>
    <cellStyle name="Calculation 4 6 2 5" xfId="51825" xr:uid="{198FCF10-4258-44C3-9E51-F9329D6AE093}"/>
    <cellStyle name="Calculation 4 6 2_1" xfId="49355" xr:uid="{B36D37E2-CAE3-4287-9AA1-B52FFB975448}"/>
    <cellStyle name="Calculation 4 6 3" xfId="23435" xr:uid="{53D2B55E-F4C1-4755-B020-AAA19A50E6E6}"/>
    <cellStyle name="Calculation 4 6 4" xfId="46969" xr:uid="{DA134289-5EFF-47C2-ADF2-5C265912BC2C}"/>
    <cellStyle name="Calculation 4 6 5" xfId="51826" xr:uid="{1BF9F273-93D8-40A2-B49D-22D138238466}"/>
    <cellStyle name="Calculation 4 6 6" xfId="51827" xr:uid="{7E683F25-1811-47FE-AF05-3A1A83458271}"/>
    <cellStyle name="Calculation 4 6_1" xfId="49356" xr:uid="{CFEFCBE9-9E2F-4B93-8339-F25DF6418CAB}"/>
    <cellStyle name="Calculation 4 7" xfId="961" xr:uid="{84E0D2E2-F3D3-48D2-9164-FABA0E3B82C7}"/>
    <cellStyle name="Calculation 4 7 2" xfId="962" xr:uid="{18B87D2D-CE73-4F3E-9EF9-80A96D071AB9}"/>
    <cellStyle name="Calculation 4 7 2 2" xfId="23436" xr:uid="{18BEF27B-3322-4E33-85C5-6308203DB1AB}"/>
    <cellStyle name="Calculation 4 7 2 3" xfId="46966" xr:uid="{B7983CF1-6B9E-469D-BEB2-97D30893042E}"/>
    <cellStyle name="Calculation 4 7 2 4" xfId="51828" xr:uid="{C99DBC0E-991A-4D5F-B4AB-B28B4AC7AAB1}"/>
    <cellStyle name="Calculation 4 7 2 5" xfId="51829" xr:uid="{450F3572-CB1E-4056-B78F-264DC2C44CED}"/>
    <cellStyle name="Calculation 4 7 2_1" xfId="49357" xr:uid="{B693D6C3-4B66-4298-8387-7B0321B34BC8}"/>
    <cellStyle name="Calculation 4 7 3" xfId="23437" xr:uid="{CECC8D5C-0BE3-4626-A961-292F8C7BB210}"/>
    <cellStyle name="Calculation 4 7 4" xfId="46967" xr:uid="{36ED343A-D14B-4D9F-8AF7-D24742A494EB}"/>
    <cellStyle name="Calculation 4 7 5" xfId="51830" xr:uid="{878EA345-1913-42C7-B29D-E1BD135ED872}"/>
    <cellStyle name="Calculation 4 7 6" xfId="51831" xr:uid="{EA9D96D8-3D6A-40D5-9C2A-56B4D2D268A1}"/>
    <cellStyle name="Calculation 4 7_1" xfId="49358" xr:uid="{DB87469C-E67F-4C0F-9643-47C02E3DC73F}"/>
    <cellStyle name="Calculation 4 8" xfId="963" xr:uid="{0D4FDED1-0730-4BC6-98F9-CDCE53DE0FC4}"/>
    <cellStyle name="Calculation 4 8 2" xfId="964" xr:uid="{8A076F37-C7F7-4A20-A27E-844FC7B21833}"/>
    <cellStyle name="Calculation 4 8 2 2" xfId="23438" xr:uid="{19808D89-91A4-443A-9695-84B8643E08A3}"/>
    <cellStyle name="Calculation 4 8 2 3" xfId="46964" xr:uid="{30A9A35E-4996-4AD5-AF9D-70BBAA048FBA}"/>
    <cellStyle name="Calculation 4 8 2 4" xfId="51832" xr:uid="{97AF23B4-9A1C-4C29-839C-4AB4537927D2}"/>
    <cellStyle name="Calculation 4 8 2 5" xfId="51833" xr:uid="{D5FC96F3-DF7D-4B05-BABD-6C8D9B70086D}"/>
    <cellStyle name="Calculation 4 8 2_1" xfId="49359" xr:uid="{76A45AD9-A568-4F6D-B2A6-357E7E1189A4}"/>
    <cellStyle name="Calculation 4 8 3" xfId="23439" xr:uid="{15CF7594-D6BC-4462-88A2-4A3D22680C6D}"/>
    <cellStyle name="Calculation 4 8 4" xfId="46965" xr:uid="{1C6DD2F8-016B-429B-A274-7C4A703B1F30}"/>
    <cellStyle name="Calculation 4 8 5" xfId="51834" xr:uid="{EC29F715-5441-40DF-8042-46DEFB951179}"/>
    <cellStyle name="Calculation 4 8 6" xfId="51835" xr:uid="{CDAC00E5-8EF9-4583-9FD4-687CBB8DDA2B}"/>
    <cellStyle name="Calculation 4 8_1" xfId="49360" xr:uid="{2EDEB61A-1869-4D00-A56E-0A0AA7461988}"/>
    <cellStyle name="Calculation 4 9" xfId="965" xr:uid="{C173378F-0E4A-4CE3-8493-9BCCF73F6B93}"/>
    <cellStyle name="Calculation 4 9 2" xfId="966" xr:uid="{64405AFD-3FBD-489C-8E08-E5B1DB7765A2}"/>
    <cellStyle name="Calculation 4 9 2 2" xfId="23440" xr:uid="{173F8C88-2F66-4CF8-878F-A3DC3E148EED}"/>
    <cellStyle name="Calculation 4 9 2 3" xfId="46962" xr:uid="{CE55C9A0-5A97-4EEB-826C-A52677EEC360}"/>
    <cellStyle name="Calculation 4 9 2 4" xfId="51836" xr:uid="{E7A25729-7DE2-4BDC-9DBE-E960F482EB5C}"/>
    <cellStyle name="Calculation 4 9 2 5" xfId="51837" xr:uid="{3EC46739-E3CC-41DB-9518-4D2A15A737DB}"/>
    <cellStyle name="Calculation 4 9 2_1" xfId="49361" xr:uid="{5E203589-C52F-4CFF-A1F4-BCB7FAC7260F}"/>
    <cellStyle name="Calculation 4 9 3" xfId="23441" xr:uid="{8C3A67D2-99E4-4748-973D-E39FA3C8103F}"/>
    <cellStyle name="Calculation 4 9 4" xfId="46963" xr:uid="{DFDAD3E4-3381-4418-BF7E-7754948A2F4A}"/>
    <cellStyle name="Calculation 4 9 5" xfId="51838" xr:uid="{D0525C66-0F9A-40FB-BFCA-81FF5A9A4D4F}"/>
    <cellStyle name="Calculation 4 9 6" xfId="51839" xr:uid="{9A072F7F-7DE8-4BF3-A453-5EDF3CD3CFC8}"/>
    <cellStyle name="Calculation 4 9_1" xfId="49362" xr:uid="{23AF3029-0146-41BC-A37F-250F8D9F733F}"/>
    <cellStyle name="Calculation 4_1" xfId="49363" xr:uid="{5C0D2449-E59C-4FD1-955C-30CDA0B7C8DE}"/>
    <cellStyle name="Calculation 5" xfId="967" xr:uid="{6EC7700C-9FB9-4CA8-BF2A-5C1F3CDDD5FA}"/>
    <cellStyle name="Calculation 5 10" xfId="968" xr:uid="{229109FA-4833-47DF-9153-41E83753227C}"/>
    <cellStyle name="Calculation 5 10 2" xfId="969" xr:uid="{D50FDF29-8D19-47D8-8FEE-0CC19E545F43}"/>
    <cellStyle name="Calculation 5 10 2 2" xfId="23442" xr:uid="{2C4D0DED-0A59-4AF4-995E-B722151A4644}"/>
    <cellStyle name="Calculation 5 10 2 3" xfId="46959" xr:uid="{8085C4C5-9DC7-4593-9059-2E9A5A377573}"/>
    <cellStyle name="Calculation 5 10 2 4" xfId="51840" xr:uid="{9D5DFFE0-92F6-45B7-8B9E-EF1C689FF91C}"/>
    <cellStyle name="Calculation 5 10 2 5" xfId="51841" xr:uid="{F14E9D35-22F3-4BEA-9F35-DCB15A9B3114}"/>
    <cellStyle name="Calculation 5 10 2_1" xfId="49364" xr:uid="{9446E267-FBFF-43E6-9FB0-02E96F2F2BEC}"/>
    <cellStyle name="Calculation 5 10 3" xfId="23443" xr:uid="{0756C465-09C0-4716-9B3D-D65DDBCB15A7}"/>
    <cellStyle name="Calculation 5 10 4" xfId="46960" xr:uid="{CA6222C8-6F09-4183-A473-EA660389E2BF}"/>
    <cellStyle name="Calculation 5 10 5" xfId="51842" xr:uid="{0897AB72-CFD9-4E59-BE12-44C8B807A903}"/>
    <cellStyle name="Calculation 5 10 6" xfId="51843" xr:uid="{7F1434AF-5FD9-44F6-938C-5BA92C4C317B}"/>
    <cellStyle name="Calculation 5 10_1" xfId="49365" xr:uid="{285D271F-9022-4B38-8923-A8641B5C7F3A}"/>
    <cellStyle name="Calculation 5 11" xfId="970" xr:uid="{FC3A641D-22B5-49BF-8DB4-675C67906D43}"/>
    <cellStyle name="Calculation 5 11 2" xfId="971" xr:uid="{E3C7A943-AD05-4AB6-A852-478FCFCA1361}"/>
    <cellStyle name="Calculation 5 11 2 2" xfId="23444" xr:uid="{7CE01C09-8672-4D61-869F-B50971A3CD14}"/>
    <cellStyle name="Calculation 5 11 2 3" xfId="46957" xr:uid="{928FFEF0-A5C3-4886-A2EF-1E70D6E2F01C}"/>
    <cellStyle name="Calculation 5 11 2 4" xfId="51844" xr:uid="{40D202BA-C248-4AFF-A21E-57FCA9580CAE}"/>
    <cellStyle name="Calculation 5 11 2 5" xfId="51845" xr:uid="{86C40A2F-1BE9-4E30-B892-BD8D57F0728D}"/>
    <cellStyle name="Calculation 5 11 2_1" xfId="49366" xr:uid="{B38BC19C-B0F0-40E5-A7A4-7CAFDF21A8FC}"/>
    <cellStyle name="Calculation 5 11 3" xfId="23445" xr:uid="{76593CEC-89AC-4F4E-802A-A779C1331A94}"/>
    <cellStyle name="Calculation 5 11 4" xfId="46958" xr:uid="{E3F700AB-BF1F-489A-9F7C-F7B567F7CAD8}"/>
    <cellStyle name="Calculation 5 11 5" xfId="51846" xr:uid="{FEF02E9D-8B96-42CD-A7B9-28811C76DD05}"/>
    <cellStyle name="Calculation 5 11 6" xfId="51847" xr:uid="{126AAA41-2C65-4B40-9E0E-E53A9B785BE0}"/>
    <cellStyle name="Calculation 5 11_1" xfId="49367" xr:uid="{DA139CF8-051C-4DE6-83B8-B9715C6374D5}"/>
    <cellStyle name="Calculation 5 12" xfId="972" xr:uid="{265FB79D-E974-4EC1-A560-F2F46A20C11D}"/>
    <cellStyle name="Calculation 5 12 2" xfId="973" xr:uid="{D7081435-D3C4-40C3-BA75-1D07AAD569CC}"/>
    <cellStyle name="Calculation 5 12 2 2" xfId="23446" xr:uid="{4604A4A0-3143-4B0F-A6A6-1A1D2A4059CD}"/>
    <cellStyle name="Calculation 5 12 2 3" xfId="46955" xr:uid="{9E2BDFE1-0294-40E9-9D2F-CE49FCC66104}"/>
    <cellStyle name="Calculation 5 12 2 4" xfId="51848" xr:uid="{1830AD4E-9B5B-4E13-81B0-B7F7C2957BA5}"/>
    <cellStyle name="Calculation 5 12 2 5" xfId="51849" xr:uid="{3AD12CAE-57B4-4A7A-8A94-9EDEEB57B32F}"/>
    <cellStyle name="Calculation 5 12 2_1" xfId="49368" xr:uid="{8C14D27E-9470-4645-9CCC-B1891E2F0326}"/>
    <cellStyle name="Calculation 5 12 3" xfId="23447" xr:uid="{FEF8D90A-B46C-4420-81D3-F924ACAE443D}"/>
    <cellStyle name="Calculation 5 12 4" xfId="46956" xr:uid="{D86FF0A9-F57B-47AF-84C7-964F8C7B21C1}"/>
    <cellStyle name="Calculation 5 12 5" xfId="51850" xr:uid="{75CCAED3-FA47-406A-A58D-DEE18B256983}"/>
    <cellStyle name="Calculation 5 12 6" xfId="51851" xr:uid="{0A42FED3-440D-48D3-9372-11BAA8700695}"/>
    <cellStyle name="Calculation 5 12_1" xfId="49369" xr:uid="{16B7DA97-54BA-4D41-B528-AB2482FFDE2D}"/>
    <cellStyle name="Calculation 5 13" xfId="974" xr:uid="{1298AC31-A176-4E57-B534-725F143F53D6}"/>
    <cellStyle name="Calculation 5 13 2" xfId="23448" xr:uid="{6A61FA04-8B9E-4BF6-9D99-FC5C4BD99C15}"/>
    <cellStyle name="Calculation 5 13 3" xfId="46954" xr:uid="{A2A946C3-1FFE-45A8-AA50-89D20759B782}"/>
    <cellStyle name="Calculation 5 13 4" xfId="51852" xr:uid="{7937C330-2012-43A4-A84A-3F932B0EA1C8}"/>
    <cellStyle name="Calculation 5 13 5" xfId="51853" xr:uid="{00320BE0-8A83-40D9-B855-156B3B7F8973}"/>
    <cellStyle name="Calculation 5 13_1" xfId="49370" xr:uid="{3117E830-D4C1-4FB2-9F92-55F7B0FA9CB9}"/>
    <cellStyle name="Calculation 5 14" xfId="23449" xr:uid="{52614817-9B31-4732-A141-CB16EA2EC150}"/>
    <cellStyle name="Calculation 5 15" xfId="46162" xr:uid="{2E7E32CD-04D2-4D9F-ADAF-CD67CD8AF898}"/>
    <cellStyle name="Calculation 5 16" xfId="46961" xr:uid="{26458135-48CB-43F3-99B5-0F40E234B4D4}"/>
    <cellStyle name="Calculation 5 17" xfId="51854" xr:uid="{265A8C72-6B41-4EE0-B74C-1A014F45D724}"/>
    <cellStyle name="Calculation 5 2" xfId="975" xr:uid="{6341592F-27A4-4B13-A14F-E5E54D938800}"/>
    <cellStyle name="Calculation 5 2 2" xfId="976" xr:uid="{CC486B48-01CD-4E77-AC60-ACB9A15CE5F2}"/>
    <cellStyle name="Calculation 5 2 2 2" xfId="977" xr:uid="{E8496457-7B27-45B1-9F5B-FACED6D01CF8}"/>
    <cellStyle name="Calculation 5 2 2 2 2" xfId="23450" xr:uid="{2518A77D-B352-4D22-A6F5-40E241F3A40C}"/>
    <cellStyle name="Calculation 5 2 2 2 3" xfId="46951" xr:uid="{22F6E7A9-5E92-4911-BE8F-314C5F07C162}"/>
    <cellStyle name="Calculation 5 2 2 2 4" xfId="51855" xr:uid="{4E17F717-F08C-4586-9161-0DBAD8E4B8ED}"/>
    <cellStyle name="Calculation 5 2 2 2 5" xfId="51856" xr:uid="{456E990E-389B-458B-85E9-B1879209909F}"/>
    <cellStyle name="Calculation 5 2 2 2_1" xfId="49371" xr:uid="{2179CD38-382C-4200-90B1-C2121B0BD72B}"/>
    <cellStyle name="Calculation 5 2 2 3" xfId="23451" xr:uid="{B5B51C75-BC0C-4F9E-8692-649008C1494A}"/>
    <cellStyle name="Calculation 5 2 2 4" xfId="46952" xr:uid="{98449730-6180-43E8-ABC8-22CF41CEF83C}"/>
    <cellStyle name="Calculation 5 2 2 5" xfId="51857" xr:uid="{78D44993-3063-4843-AFD7-CC06476B90FD}"/>
    <cellStyle name="Calculation 5 2 2 6" xfId="51858" xr:uid="{BC07F2F1-6B0D-41CC-93A1-86292C615F24}"/>
    <cellStyle name="Calculation 5 2 2_1" xfId="49372" xr:uid="{E28380DC-2F69-4DE3-9B69-0D2AF8F1C8B2}"/>
    <cellStyle name="Calculation 5 2 3" xfId="978" xr:uid="{ABD1F20B-7451-450B-B757-22A6EDFE318E}"/>
    <cellStyle name="Calculation 5 2 3 2" xfId="979" xr:uid="{0B04B1A2-B5A9-475B-A3C1-CCEB5A41D9F8}"/>
    <cellStyle name="Calculation 5 2 3 2 2" xfId="23452" xr:uid="{AB2DCBC6-B2AF-486D-A47B-6BA05D8A4407}"/>
    <cellStyle name="Calculation 5 2 3 2 3" xfId="46949" xr:uid="{BE58E443-14DB-486F-AE41-1A5B03B0C126}"/>
    <cellStyle name="Calculation 5 2 3 2 4" xfId="51859" xr:uid="{9833D4C0-4AB5-40BD-B396-8E520A268822}"/>
    <cellStyle name="Calculation 5 2 3 2 5" xfId="51860" xr:uid="{713EFBA7-803E-47FE-954A-5F701CB1C545}"/>
    <cellStyle name="Calculation 5 2 3 2_1" xfId="49373" xr:uid="{C58249DA-8767-48A0-8CA6-92F70577E207}"/>
    <cellStyle name="Calculation 5 2 3 3" xfId="23453" xr:uid="{1588BDC8-A156-42CE-A8A6-5EEA77F9D983}"/>
    <cellStyle name="Calculation 5 2 3 4" xfId="46950" xr:uid="{F02A5ABB-5132-4FD8-8425-59884AD2A69C}"/>
    <cellStyle name="Calculation 5 2 3 5" xfId="51861" xr:uid="{E4B270DF-0A9F-4B65-B346-E8711C472D34}"/>
    <cellStyle name="Calculation 5 2 3 6" xfId="51862" xr:uid="{0F25851F-9027-4BA2-A041-761AB2DFA903}"/>
    <cellStyle name="Calculation 5 2 3_1" xfId="49374" xr:uid="{408A5FA9-FE36-4816-9E0A-5EA27446262D}"/>
    <cellStyle name="Calculation 5 2 4" xfId="980" xr:uid="{0CC82B4F-1E70-4D54-9B6B-721C1C0880EE}"/>
    <cellStyle name="Calculation 5 2 4 2" xfId="23454" xr:uid="{10C0201D-BC94-4F55-BFF4-01A9E71230F0}"/>
    <cellStyle name="Calculation 5 2 4 3" xfId="46948" xr:uid="{8270A00B-37DA-43C9-817A-00807C0198E0}"/>
    <cellStyle name="Calculation 5 2 4 4" xfId="51863" xr:uid="{9C0A442B-E0AD-452C-84DE-D6998CA55626}"/>
    <cellStyle name="Calculation 5 2 4 5" xfId="51864" xr:uid="{CAE58053-B111-4FF4-9EB9-3CDF7F3651BF}"/>
    <cellStyle name="Calculation 5 2 4_1" xfId="49375" xr:uid="{D31A0CF2-05EC-4619-A088-A5CF94D65338}"/>
    <cellStyle name="Calculation 5 2 5" xfId="23455" xr:uid="{03269EE6-D4EA-492A-9BCF-429487C7AE97}"/>
    <cellStyle name="Calculation 5 2 6" xfId="46163" xr:uid="{A0A7F7C1-6763-441A-B50C-9C3D3FC644B7}"/>
    <cellStyle name="Calculation 5 2 7" xfId="46953" xr:uid="{5A426455-BF69-4946-9F38-8D7A1D391991}"/>
    <cellStyle name="Calculation 5 2 8" xfId="51865" xr:uid="{65ADB900-B287-4781-9E59-A46EC5BD1175}"/>
    <cellStyle name="Calculation 5 2_1" xfId="49376" xr:uid="{E19477C5-5DAD-4BCF-AE61-FB29DCD9CFA6}"/>
    <cellStyle name="Calculation 5 3" xfId="981" xr:uid="{42DF4986-5FF8-41E3-849F-84C6416E7382}"/>
    <cellStyle name="Calculation 5 3 2" xfId="982" xr:uid="{68257E21-052B-4171-9266-0E9F8D14514B}"/>
    <cellStyle name="Calculation 5 3 2 2" xfId="23456" xr:uid="{DCFAE075-4DA4-42AE-B09A-1ECCE7E16EFE}"/>
    <cellStyle name="Calculation 5 3 2 3" xfId="46946" xr:uid="{D056023B-B2F2-477A-A718-D7A1D797C5AE}"/>
    <cellStyle name="Calculation 5 3 2 4" xfId="51866" xr:uid="{84E8CFFD-71A7-4081-B6B1-59243296AAB0}"/>
    <cellStyle name="Calculation 5 3 2 5" xfId="51867" xr:uid="{008BEA22-D704-4CC9-8586-3DAEC44965CC}"/>
    <cellStyle name="Calculation 5 3 2_1" xfId="49377" xr:uid="{FC3AED86-59B3-44D8-B6F2-4CC3A4EA91C4}"/>
    <cellStyle name="Calculation 5 3 3" xfId="23457" xr:uid="{E21F396D-DB10-4AE7-AC8D-27667948A73C}"/>
    <cellStyle name="Calculation 5 3 4" xfId="46947" xr:uid="{E24CCE56-DB31-4E4B-A065-0B9006F3B256}"/>
    <cellStyle name="Calculation 5 3 5" xfId="51868" xr:uid="{79AF3643-62A6-4187-A46C-461A4B42AB15}"/>
    <cellStyle name="Calculation 5 3 6" xfId="51869" xr:uid="{5F44B994-DDE4-430E-891D-645DB1E363EF}"/>
    <cellStyle name="Calculation 5 3_1" xfId="49378" xr:uid="{C5C9A3A3-8F79-4F09-B01A-8809D301FA14}"/>
    <cellStyle name="Calculation 5 4" xfId="983" xr:uid="{8106CB01-75DD-4DE4-ACD9-D9E0FBE380BF}"/>
    <cellStyle name="Calculation 5 4 2" xfId="984" xr:uid="{83F1E53F-2F71-4359-8CDB-2545ED6B1F55}"/>
    <cellStyle name="Calculation 5 4 2 2" xfId="23458" xr:uid="{F3E7EA1F-FDCF-43E7-95CA-93998A101765}"/>
    <cellStyle name="Calculation 5 4 2 3" xfId="46944" xr:uid="{CE7DD0D6-B955-4CCE-B2FA-3ECA099ED4AA}"/>
    <cellStyle name="Calculation 5 4 2 4" xfId="51870" xr:uid="{9B13E6A6-F36E-4470-8D47-17625B1D55A3}"/>
    <cellStyle name="Calculation 5 4 2 5" xfId="51871" xr:uid="{9193086D-6359-4059-B2B3-2BD06EA8CCC3}"/>
    <cellStyle name="Calculation 5 4 2_1" xfId="49379" xr:uid="{ABBCB390-FF70-4401-82A3-EE6473142FE0}"/>
    <cellStyle name="Calculation 5 4 3" xfId="23459" xr:uid="{D01E79B5-E784-4ED7-B866-CFD73D8F177A}"/>
    <cellStyle name="Calculation 5 4 4" xfId="46945" xr:uid="{DD43663A-7B1D-4BF1-849C-E00CC260AF32}"/>
    <cellStyle name="Calculation 5 4 5" xfId="51872" xr:uid="{651240C1-884E-49D9-80E6-11B51CCBDC43}"/>
    <cellStyle name="Calculation 5 4 6" xfId="51873" xr:uid="{B2646857-BC8E-40B6-B540-2852885A334A}"/>
    <cellStyle name="Calculation 5 4_1" xfId="49380" xr:uid="{FBA1A564-B9B1-42AA-BEF7-DF4A22074AE0}"/>
    <cellStyle name="Calculation 5 5" xfId="985" xr:uid="{66008A1B-B55A-4858-A6F8-01F3826B5039}"/>
    <cellStyle name="Calculation 5 5 2" xfId="986" xr:uid="{03A9FA82-40ED-4A9C-BCC0-29ADAC38B52A}"/>
    <cellStyle name="Calculation 5 5 2 2" xfId="23460" xr:uid="{01700D5B-7BC1-46F4-A692-CFB9D4547739}"/>
    <cellStyle name="Calculation 5 5 2 3" xfId="46942" xr:uid="{415733EC-E564-40BF-BAC4-C24A9C452FB2}"/>
    <cellStyle name="Calculation 5 5 2 4" xfId="51874" xr:uid="{8A5AF8F8-6C4D-4C97-A2BC-751AABE1C294}"/>
    <cellStyle name="Calculation 5 5 2 5" xfId="51875" xr:uid="{D871BF3F-B04D-4513-893F-61C47C31EBF1}"/>
    <cellStyle name="Calculation 5 5 2_1" xfId="49381" xr:uid="{D636997F-9F33-4F3A-ADD9-D561CB584FAF}"/>
    <cellStyle name="Calculation 5 5 3" xfId="23461" xr:uid="{740954B2-7CD3-4711-8B03-7A9692F2BD44}"/>
    <cellStyle name="Calculation 5 5 4" xfId="46943" xr:uid="{D2F852BE-84A6-4527-BB91-300BF618EBFE}"/>
    <cellStyle name="Calculation 5 5 5" xfId="51876" xr:uid="{DC321A8C-1263-4947-A02B-56C842C43639}"/>
    <cellStyle name="Calculation 5 5 6" xfId="51877" xr:uid="{3E9FA6CE-81D1-4F80-BBCB-DCD0991CA3B6}"/>
    <cellStyle name="Calculation 5 5_1" xfId="49382" xr:uid="{D941A656-8AEC-4306-B786-F0A3D33F68D0}"/>
    <cellStyle name="Calculation 5 6" xfId="987" xr:uid="{BC95BCB8-B988-4828-8987-C2B85D7C8BA2}"/>
    <cellStyle name="Calculation 5 6 2" xfId="988" xr:uid="{53FCC460-753B-404C-9659-34810A4843C6}"/>
    <cellStyle name="Calculation 5 6 2 2" xfId="23462" xr:uid="{D84A1D5B-DF59-49CB-9FF8-9EC7B6D960B4}"/>
    <cellStyle name="Calculation 5 6 2 3" xfId="46940" xr:uid="{464C849C-4EA8-4695-8938-58C1E0DFA4C4}"/>
    <cellStyle name="Calculation 5 6 2 4" xfId="51878" xr:uid="{56137DD1-810F-443B-8363-62A3EF933D66}"/>
    <cellStyle name="Calculation 5 6 2 5" xfId="51879" xr:uid="{1CB52E8F-CDA8-4D76-A503-20DDD1ABBEA0}"/>
    <cellStyle name="Calculation 5 6 2_1" xfId="49383" xr:uid="{38A5CAF0-F5B0-4CB6-AB17-F972540ED6E2}"/>
    <cellStyle name="Calculation 5 6 3" xfId="23463" xr:uid="{221E78C0-947D-414A-AE63-195E24A9FDD5}"/>
    <cellStyle name="Calculation 5 6 4" xfId="46941" xr:uid="{E33DE3BA-F1A0-43DE-A3AC-637710D1EC88}"/>
    <cellStyle name="Calculation 5 6 5" xfId="51880" xr:uid="{A78977CA-B2A8-45FD-83EB-FC62FE3CEC45}"/>
    <cellStyle name="Calculation 5 6 6" xfId="51881" xr:uid="{8423EC06-D621-4797-B8BE-7BB8DF41BC72}"/>
    <cellStyle name="Calculation 5 6_1" xfId="49384" xr:uid="{9CDB23EE-7BC9-45DB-AE6A-36FF0FE9B55D}"/>
    <cellStyle name="Calculation 5 7" xfId="989" xr:uid="{C27C5790-0770-41C7-8B22-6624004B5A6D}"/>
    <cellStyle name="Calculation 5 7 2" xfId="990" xr:uid="{4398DBD3-1939-4FFD-8EC4-69BAC7EF4CB3}"/>
    <cellStyle name="Calculation 5 7 2 2" xfId="23464" xr:uid="{85E2C255-602D-47AF-AC68-E84D7C207430}"/>
    <cellStyle name="Calculation 5 7 2 3" xfId="46938" xr:uid="{03694909-5ACE-4DE5-8768-89BF264BEF80}"/>
    <cellStyle name="Calculation 5 7 2 4" xfId="51882" xr:uid="{708140B6-AF00-43ED-9B97-733EB9D47B4E}"/>
    <cellStyle name="Calculation 5 7 2 5" xfId="51883" xr:uid="{69D9811D-03DF-44D9-BD2C-DE7A41EF7080}"/>
    <cellStyle name="Calculation 5 7 2_1" xfId="49385" xr:uid="{A5F57984-982B-416D-8E3C-1ADA320B9B1E}"/>
    <cellStyle name="Calculation 5 7 3" xfId="23465" xr:uid="{3B2ADBA2-DAC1-45EA-AC5C-EA83AE12430B}"/>
    <cellStyle name="Calculation 5 7 4" xfId="46939" xr:uid="{9052C7A2-F3DE-4884-A502-BFC9BA661ECD}"/>
    <cellStyle name="Calculation 5 7 5" xfId="51884" xr:uid="{49E3427B-D569-4F2D-92A2-C34A8231EC1C}"/>
    <cellStyle name="Calculation 5 7 6" xfId="51885" xr:uid="{4C79CDC5-B61B-46A0-9BB5-31BCB8715588}"/>
    <cellStyle name="Calculation 5 7_1" xfId="49386" xr:uid="{34EA2DFF-867C-412E-8B11-0D2008FBBDEE}"/>
    <cellStyle name="Calculation 5 8" xfId="991" xr:uid="{C08DB7AC-DA5E-4691-AF1D-FFD154C938EC}"/>
    <cellStyle name="Calculation 5 8 2" xfId="992" xr:uid="{964524A8-922D-45F9-87C6-52AA05D08458}"/>
    <cellStyle name="Calculation 5 8 2 2" xfId="23466" xr:uid="{571B118C-4BAC-4B9E-9BA3-302CCDECADC9}"/>
    <cellStyle name="Calculation 5 8 2 3" xfId="46936" xr:uid="{44ECCBB0-B08E-4335-B8D1-AF2D84A78F27}"/>
    <cellStyle name="Calculation 5 8 2 4" xfId="51886" xr:uid="{6219C95A-C5A1-41CC-BA7E-201EF8141F55}"/>
    <cellStyle name="Calculation 5 8 2 5" xfId="51887" xr:uid="{608E82CB-B34C-4D5D-8151-4CFA567306E4}"/>
    <cellStyle name="Calculation 5 8 2_1" xfId="49387" xr:uid="{2EA54754-4E5C-4735-A5A2-4BA22DEC67B7}"/>
    <cellStyle name="Calculation 5 8 3" xfId="23467" xr:uid="{55B4BCB0-6D31-4305-87DB-70C37F6A36CB}"/>
    <cellStyle name="Calculation 5 8 4" xfId="46937" xr:uid="{422B517C-F283-492C-8797-02AA99A2527A}"/>
    <cellStyle name="Calculation 5 8 5" xfId="51888" xr:uid="{233D692F-8DA6-44F0-8201-B37D7E255A2E}"/>
    <cellStyle name="Calculation 5 8 6" xfId="51889" xr:uid="{81A2C8F3-266A-4316-AB67-22F977D68DC6}"/>
    <cellStyle name="Calculation 5 8_1" xfId="49388" xr:uid="{00984DA8-1F59-4231-9713-2BE36214ED87}"/>
    <cellStyle name="Calculation 5 9" xfId="993" xr:uid="{0DBB873D-420C-44E6-A123-F19C07D737D2}"/>
    <cellStyle name="Calculation 5 9 2" xfId="994" xr:uid="{77BE42B7-9C31-4419-854C-9722525A14BA}"/>
    <cellStyle name="Calculation 5 9 2 2" xfId="23468" xr:uid="{CB6A02B2-FEDC-49C2-A5FC-094E4AA255F0}"/>
    <cellStyle name="Calculation 5 9 2 3" xfId="46934" xr:uid="{C6DFFC59-0A1B-47A1-9351-F8985D323697}"/>
    <cellStyle name="Calculation 5 9 2 4" xfId="51890" xr:uid="{96C5BD98-9E80-418D-8A30-75EB423E9030}"/>
    <cellStyle name="Calculation 5 9 2 5" xfId="51891" xr:uid="{FED4718A-3B33-45E7-A98B-5B31C361DC32}"/>
    <cellStyle name="Calculation 5 9 2_1" xfId="49389" xr:uid="{0200F975-9FD0-489E-AAA2-29CBBEAD252E}"/>
    <cellStyle name="Calculation 5 9 3" xfId="23469" xr:uid="{A1D7DADF-BC68-45D0-8418-8D2655F1BA59}"/>
    <cellStyle name="Calculation 5 9 4" xfId="46935" xr:uid="{1197BC23-21FA-4B65-A86C-50844DC78DDE}"/>
    <cellStyle name="Calculation 5 9 5" xfId="51892" xr:uid="{6C1EDEAE-B817-40DC-84A4-DA0BC83439E0}"/>
    <cellStyle name="Calculation 5 9 6" xfId="51893" xr:uid="{98975CC5-D645-4E2C-8D59-D56A3295D6BE}"/>
    <cellStyle name="Calculation 5 9_1" xfId="49390" xr:uid="{523DB907-1762-4DC7-979E-FCE98308E20A}"/>
    <cellStyle name="Calculation 5_1" xfId="49391" xr:uid="{9915C939-7F92-48FC-A2F8-8BAC000A4F0E}"/>
    <cellStyle name="Calculation 6" xfId="995" xr:uid="{4E900A03-8B88-4FC8-8B47-F08B4356C19A}"/>
    <cellStyle name="Calculation 6 10" xfId="996" xr:uid="{3126F974-6AC4-4904-A6B7-B95B649AA4B1}"/>
    <cellStyle name="Calculation 6 10 2" xfId="997" xr:uid="{3131A2F8-5C24-42F8-AC98-D213383988A6}"/>
    <cellStyle name="Calculation 6 10 2 2" xfId="23470" xr:uid="{B17F0CE2-0741-409E-B875-B31EFDADA85B}"/>
    <cellStyle name="Calculation 6 10 2 3" xfId="46931" xr:uid="{A8657877-0ED2-45FE-BDF4-009C5C435408}"/>
    <cellStyle name="Calculation 6 10 2 4" xfId="51894" xr:uid="{3022F79B-4273-4C50-81F0-8E0D1D7AE7C3}"/>
    <cellStyle name="Calculation 6 10 2 5" xfId="51895" xr:uid="{FB0EBA28-283B-47F4-9581-6E1407DFC27A}"/>
    <cellStyle name="Calculation 6 10 2_1" xfId="49392" xr:uid="{39C381BE-8B27-4701-AEAD-4DBFB4F59870}"/>
    <cellStyle name="Calculation 6 10 3" xfId="23471" xr:uid="{65F3E995-5FAB-46BA-B1E7-C7B4C3C25E87}"/>
    <cellStyle name="Calculation 6 10 4" xfId="46932" xr:uid="{154B0BBC-569B-4488-8FDC-DCE08EBDE807}"/>
    <cellStyle name="Calculation 6 10 5" xfId="51896" xr:uid="{B34B7836-506A-40BD-9BBA-2B0C5C27CF1C}"/>
    <cellStyle name="Calculation 6 10 6" xfId="51897" xr:uid="{556B2232-6EB4-4DD5-A695-502CD5E8AC2D}"/>
    <cellStyle name="Calculation 6 10_1" xfId="49393" xr:uid="{EFB5D80C-56EC-4241-897F-80986514ADDC}"/>
    <cellStyle name="Calculation 6 11" xfId="998" xr:uid="{50623F71-3F95-4E3A-B7AB-32C23A5B7FC0}"/>
    <cellStyle name="Calculation 6 11 2" xfId="23472" xr:uid="{7D2D191F-571A-4A62-A1BF-914C000EA7E0}"/>
    <cellStyle name="Calculation 6 11 3" xfId="46930" xr:uid="{687D202A-0058-457D-9A66-258BB9681094}"/>
    <cellStyle name="Calculation 6 11 4" xfId="51898" xr:uid="{37C09CFE-1657-4EC1-B916-801F4E286937}"/>
    <cellStyle name="Calculation 6 11 5" xfId="51899" xr:uid="{88BDDCB6-4897-4A51-86E2-B902CE7D12AB}"/>
    <cellStyle name="Calculation 6 11_1" xfId="49394" xr:uid="{E990AFAE-81D1-476C-A57F-CC4079297A0E}"/>
    <cellStyle name="Calculation 6 12" xfId="23473" xr:uid="{5054042E-56BA-4138-BF67-91E04063F995}"/>
    <cellStyle name="Calculation 6 13" xfId="46164" xr:uid="{875465B8-8017-4362-9C7E-834BAB4B0F4A}"/>
    <cellStyle name="Calculation 6 14" xfId="46933" xr:uid="{CABFC8E2-12EA-437E-81F0-E22D2A729DDD}"/>
    <cellStyle name="Calculation 6 15" xfId="51900" xr:uid="{61F70BDA-9D1D-4770-92E9-B945640F2C22}"/>
    <cellStyle name="Calculation 6 2" xfId="999" xr:uid="{633A48C7-8A19-427B-B54A-DB43B9893424}"/>
    <cellStyle name="Calculation 6 2 2" xfId="1000" xr:uid="{F7ED4639-C2AA-4B9E-B1DB-EE25F51410B5}"/>
    <cellStyle name="Calculation 6 2 2 2" xfId="1001" xr:uid="{AE117A6D-3DF0-4F2F-8926-F97B820D57DB}"/>
    <cellStyle name="Calculation 6 2 2 2 2" xfId="23474" xr:uid="{2FB6664D-BBE4-4B37-8F46-37DE033FA33D}"/>
    <cellStyle name="Calculation 6 2 2 2 3" xfId="46927" xr:uid="{E4223BFF-B391-43FD-A921-84F73543D584}"/>
    <cellStyle name="Calculation 6 2 2 2 4" xfId="51901" xr:uid="{CE5BC009-6A2A-4138-B9FA-FA426B4B9292}"/>
    <cellStyle name="Calculation 6 2 2 2 5" xfId="51902" xr:uid="{7999A646-7FFB-4ECC-9EA4-99F05AEFF032}"/>
    <cellStyle name="Calculation 6 2 2 2_1" xfId="49395" xr:uid="{69A10493-14A4-477F-AC48-133D8B83A227}"/>
    <cellStyle name="Calculation 6 2 2 3" xfId="23475" xr:uid="{CDC7C3ED-490C-4571-856A-75468F4EC0D6}"/>
    <cellStyle name="Calculation 6 2 2 4" xfId="46928" xr:uid="{6FD452DE-831D-487B-B1B3-5F855B6DEF36}"/>
    <cellStyle name="Calculation 6 2 2 5" xfId="51903" xr:uid="{389DD947-58C3-42DE-8657-16F45209AAD4}"/>
    <cellStyle name="Calculation 6 2 2 6" xfId="51904" xr:uid="{A568B17C-271E-4EC1-94C2-7457101CA2B3}"/>
    <cellStyle name="Calculation 6 2 2_1" xfId="49396" xr:uid="{6B9A6A63-3E00-4B22-B3E8-E3964259C336}"/>
    <cellStyle name="Calculation 6 2 3" xfId="1002" xr:uid="{C3335BC7-8EC1-482B-9B0F-6CA44C096189}"/>
    <cellStyle name="Calculation 6 2 3 2" xfId="1003" xr:uid="{97AE2D61-61AB-42F0-8F19-8C463CA4AF67}"/>
    <cellStyle name="Calculation 6 2 3 2 2" xfId="23476" xr:uid="{75883D59-A929-4DC2-AF44-C51EC8C1B1D4}"/>
    <cellStyle name="Calculation 6 2 3 2 3" xfId="46925" xr:uid="{7A6C2111-1B10-47F9-ADCC-524E1CFD9B5D}"/>
    <cellStyle name="Calculation 6 2 3 2 4" xfId="51905" xr:uid="{E1CFD5FA-40B1-491E-A577-4A73A61DF2E0}"/>
    <cellStyle name="Calculation 6 2 3 2 5" xfId="51906" xr:uid="{B23108B8-0477-442A-928A-E97A443F86E4}"/>
    <cellStyle name="Calculation 6 2 3 2_1" xfId="49397" xr:uid="{E2EF3689-580B-4867-A423-47A9722EE075}"/>
    <cellStyle name="Calculation 6 2 3 3" xfId="23477" xr:uid="{3DC222D7-69A5-4227-8819-F0465CE12C84}"/>
    <cellStyle name="Calculation 6 2 3 4" xfId="46926" xr:uid="{3EB261F8-E43A-44F3-BE86-23C64D243D84}"/>
    <cellStyle name="Calculation 6 2 3 5" xfId="51907" xr:uid="{2004AE34-E988-4920-8331-AE54E02B2CE1}"/>
    <cellStyle name="Calculation 6 2 3 6" xfId="51908" xr:uid="{34F748B9-85FF-491B-8917-4CA56FEE3CC4}"/>
    <cellStyle name="Calculation 6 2 3_1" xfId="49398" xr:uid="{D9F29F05-086D-416A-9760-4B047DBD910C}"/>
    <cellStyle name="Calculation 6 2 4" xfId="1004" xr:uid="{BFB30E81-4F31-48CF-80EC-A9B60C16D91C}"/>
    <cellStyle name="Calculation 6 2 4 2" xfId="23478" xr:uid="{0267F4DB-D6BF-4F3B-9240-B1432F8B2AFF}"/>
    <cellStyle name="Calculation 6 2 4 3" xfId="46924" xr:uid="{45E28454-98A6-407D-8D6E-39EB869F2CE2}"/>
    <cellStyle name="Calculation 6 2 4 4" xfId="51909" xr:uid="{79787367-619E-47B1-ADD5-A55C854F9053}"/>
    <cellStyle name="Calculation 6 2 4 5" xfId="51910" xr:uid="{B73E96D0-3EF4-448A-B5D1-5D06AB5F5594}"/>
    <cellStyle name="Calculation 6 2 4_1" xfId="49399" xr:uid="{F2A7D0DC-6DBA-4DFB-9AC1-439F64725580}"/>
    <cellStyle name="Calculation 6 2 5" xfId="23479" xr:uid="{67B23A38-B42D-4AEE-B131-9E149AEBA653}"/>
    <cellStyle name="Calculation 6 2 6" xfId="46165" xr:uid="{43917C36-E3BE-428A-AD24-68C073164DF6}"/>
    <cellStyle name="Calculation 6 2 7" xfId="46929" xr:uid="{B9814554-1DA7-4471-83E6-FDE1A1E6DF45}"/>
    <cellStyle name="Calculation 6 2 8" xfId="51911" xr:uid="{FCA5929E-9063-49A8-A3EE-5F8CB6F25F19}"/>
    <cellStyle name="Calculation 6 2_1" xfId="49400" xr:uid="{FA831B7C-F097-4D58-B9FC-5670528BCA15}"/>
    <cellStyle name="Calculation 6 3" xfId="1005" xr:uid="{2DB24339-8C6B-4B63-8C54-1900AA9D3FB6}"/>
    <cellStyle name="Calculation 6 3 2" xfId="1006" xr:uid="{BD179450-322F-4549-8A0B-4D351B6F56DB}"/>
    <cellStyle name="Calculation 6 3 2 2" xfId="23480" xr:uid="{8FCE0BCF-1C2A-4782-B3B6-B7C05A9131B3}"/>
    <cellStyle name="Calculation 6 3 2 3" xfId="46922" xr:uid="{E3E71B18-1066-4E94-9D8D-F9C2747B8987}"/>
    <cellStyle name="Calculation 6 3 2 4" xfId="51912" xr:uid="{74E0AEA1-F711-4EA1-8E03-FE737FB6848E}"/>
    <cellStyle name="Calculation 6 3 2 5" xfId="51913" xr:uid="{3C883F64-9B76-4F7F-9869-F3BB7DFAB227}"/>
    <cellStyle name="Calculation 6 3 2_1" xfId="49401" xr:uid="{7508CE6A-802D-4E20-8261-A15529316C5B}"/>
    <cellStyle name="Calculation 6 3 3" xfId="23481" xr:uid="{965CF1BD-E324-4987-99E5-B8BFD650E852}"/>
    <cellStyle name="Calculation 6 3 4" xfId="46923" xr:uid="{AF6621D2-A319-4F58-B030-A4A2722F1CD4}"/>
    <cellStyle name="Calculation 6 3 5" xfId="51914" xr:uid="{7BE17E54-7C32-49A3-953E-4CB7E4AB570C}"/>
    <cellStyle name="Calculation 6 3 6" xfId="51915" xr:uid="{363BDF27-E3D5-431D-B939-F7EBBF145414}"/>
    <cellStyle name="Calculation 6 3_1" xfId="49402" xr:uid="{9746EC24-5B27-40F9-8D78-F38AAB30FADA}"/>
    <cellStyle name="Calculation 6 4" xfId="1007" xr:uid="{DC4BAFD4-B8DD-4F7B-9BA0-14F1A3CE2A6E}"/>
    <cellStyle name="Calculation 6 4 2" xfId="1008" xr:uid="{98291D0F-A736-4090-9EF3-F18A531C1F6C}"/>
    <cellStyle name="Calculation 6 4 2 2" xfId="23482" xr:uid="{DB317EED-306C-44DC-8B98-B8E5D3F3A506}"/>
    <cellStyle name="Calculation 6 4 2 3" xfId="46920" xr:uid="{02380D03-B92E-498F-BCD5-50502B6D5DC1}"/>
    <cellStyle name="Calculation 6 4 2 4" xfId="51916" xr:uid="{F08B73D8-B489-4366-977D-40942FF40DE1}"/>
    <cellStyle name="Calculation 6 4 2 5" xfId="51917" xr:uid="{E86A7788-37A4-474C-B299-B6F245B46FDF}"/>
    <cellStyle name="Calculation 6 4 2_1" xfId="49403" xr:uid="{5FA50363-64E7-4931-BD8D-B0518E439D4E}"/>
    <cellStyle name="Calculation 6 4 3" xfId="23483" xr:uid="{C8ED9D0B-106C-4513-B9E6-195EC229B041}"/>
    <cellStyle name="Calculation 6 4 4" xfId="46921" xr:uid="{68C1F12A-28F4-4424-8E0E-0432B2F2E418}"/>
    <cellStyle name="Calculation 6 4 5" xfId="51918" xr:uid="{DCC061E9-8F9B-47F9-A600-643AC08E5FBB}"/>
    <cellStyle name="Calculation 6 4 6" xfId="51919" xr:uid="{200E854F-F920-4D39-922C-F28514C6820F}"/>
    <cellStyle name="Calculation 6 4_1" xfId="49404" xr:uid="{62C6D499-A98A-4E44-9950-3D82137479CD}"/>
    <cellStyle name="Calculation 6 5" xfId="1009" xr:uid="{92DFDF58-0D5D-4F01-B9DA-89C93CDAF405}"/>
    <cellStyle name="Calculation 6 5 2" xfId="1010" xr:uid="{FA75BD08-BE21-49A7-9839-DB8EAC1D17A8}"/>
    <cellStyle name="Calculation 6 5 2 2" xfId="23484" xr:uid="{40E3E4D9-7933-41C0-BC7A-6E30055079C6}"/>
    <cellStyle name="Calculation 6 5 2 3" xfId="46918" xr:uid="{A3976C6B-73B4-459F-BDA2-9140033BD091}"/>
    <cellStyle name="Calculation 6 5 2 4" xfId="51920" xr:uid="{331D477F-1336-4B06-85A3-DD699ED78B31}"/>
    <cellStyle name="Calculation 6 5 2 5" xfId="51921" xr:uid="{D003B049-00A1-443F-A7BF-129F81412E97}"/>
    <cellStyle name="Calculation 6 5 2_1" xfId="49405" xr:uid="{F0D07CC4-2D59-48F6-82BF-3E3E1CEC76B0}"/>
    <cellStyle name="Calculation 6 5 3" xfId="23485" xr:uid="{C8973D97-868F-4CB7-A4E5-3C97B881B78C}"/>
    <cellStyle name="Calculation 6 5 4" xfId="46919" xr:uid="{21329DF5-3F65-40E7-834A-CDCCDBB3E643}"/>
    <cellStyle name="Calculation 6 5 5" xfId="51922" xr:uid="{836775E5-047F-4EE5-A165-E49026CCD802}"/>
    <cellStyle name="Calculation 6 5 6" xfId="51923" xr:uid="{D9E7C911-D58B-4A73-BBC4-849C72E38CE6}"/>
    <cellStyle name="Calculation 6 5_1" xfId="49406" xr:uid="{C5702B9A-DD44-4654-86E7-6D6589ABFD6D}"/>
    <cellStyle name="Calculation 6 6" xfId="1011" xr:uid="{16C984D6-020F-4424-9824-166F7E6DA44F}"/>
    <cellStyle name="Calculation 6 6 2" xfId="1012" xr:uid="{B66A5A0F-79F4-4A87-AC9D-1971459ECDF5}"/>
    <cellStyle name="Calculation 6 6 2 2" xfId="23486" xr:uid="{34E628D9-8F95-4772-9448-E8B7E38B8651}"/>
    <cellStyle name="Calculation 6 6 2 3" xfId="46916" xr:uid="{4B79718A-FF47-47DF-BEC6-9F56F3545DD4}"/>
    <cellStyle name="Calculation 6 6 2 4" xfId="51924" xr:uid="{8849D8DD-DFB4-4999-B2B5-73504AE41636}"/>
    <cellStyle name="Calculation 6 6 2 5" xfId="51925" xr:uid="{5A9FBA4C-277E-4D1B-B1F9-52F77C4E52C9}"/>
    <cellStyle name="Calculation 6 6 2_1" xfId="49407" xr:uid="{9E83774B-D293-4282-9A42-949EA5AE716E}"/>
    <cellStyle name="Calculation 6 6 3" xfId="23487" xr:uid="{5CF34BE9-9EB8-4D1A-9304-8D520BF2F263}"/>
    <cellStyle name="Calculation 6 6 4" xfId="46917" xr:uid="{A7663497-490C-47BC-9C9A-BE0E4B8431C6}"/>
    <cellStyle name="Calculation 6 6 5" xfId="51926" xr:uid="{7F02DFFE-3BD7-464F-9078-3532FF5E15BB}"/>
    <cellStyle name="Calculation 6 6 6" xfId="51927" xr:uid="{4F5A7242-95E5-41BA-90F9-5AC50236391B}"/>
    <cellStyle name="Calculation 6 6_1" xfId="49408" xr:uid="{12D629D7-E442-48DC-B75A-A673A29FF4CF}"/>
    <cellStyle name="Calculation 6 7" xfId="1013" xr:uid="{77ADE99B-B2F2-4F01-9356-FD91DD5CAE87}"/>
    <cellStyle name="Calculation 6 7 2" xfId="1014" xr:uid="{81D528AB-E4DE-49B7-885D-B9697D12FD40}"/>
    <cellStyle name="Calculation 6 7 2 2" xfId="23488" xr:uid="{0B61571E-0B93-4825-A163-5148BC9BBB81}"/>
    <cellStyle name="Calculation 6 7 2 3" xfId="46914" xr:uid="{273B053D-906E-46A9-9539-209FC48CF1D2}"/>
    <cellStyle name="Calculation 6 7 2 4" xfId="51928" xr:uid="{B0A10CE8-DAD3-41A5-B562-183D617B9625}"/>
    <cellStyle name="Calculation 6 7 2 5" xfId="51929" xr:uid="{25100838-DFC3-42C1-AD4B-90ED864BD027}"/>
    <cellStyle name="Calculation 6 7 2_1" xfId="49409" xr:uid="{97777541-74BF-4F59-BC77-2EFB80ED5E11}"/>
    <cellStyle name="Calculation 6 7 3" xfId="23489" xr:uid="{1A1975DF-52A2-4DF3-942D-9B868B8DC83D}"/>
    <cellStyle name="Calculation 6 7 4" xfId="46915" xr:uid="{8A1B0917-C8EC-4470-96F9-4F901CACE671}"/>
    <cellStyle name="Calculation 6 7 5" xfId="51930" xr:uid="{07993129-5B93-462D-ACD2-146240BA1675}"/>
    <cellStyle name="Calculation 6 7 6" xfId="51931" xr:uid="{C7D3F105-B37E-4C24-8990-5F154A835254}"/>
    <cellStyle name="Calculation 6 7_1" xfId="49410" xr:uid="{35E7946A-B336-49A1-8632-9A81E5D7D08B}"/>
    <cellStyle name="Calculation 6 8" xfId="1015" xr:uid="{DF8AD985-F1B1-4481-BB8E-6FCC83440945}"/>
    <cellStyle name="Calculation 6 8 2" xfId="1016" xr:uid="{45FC4191-1398-4899-A9A3-E4636E9FCF87}"/>
    <cellStyle name="Calculation 6 8 2 2" xfId="23490" xr:uid="{ED02910C-EF70-452F-9BC8-AF331274D1C6}"/>
    <cellStyle name="Calculation 6 8 2 3" xfId="46912" xr:uid="{5F1B5D65-C98C-4291-8111-E40C42BB5F4D}"/>
    <cellStyle name="Calculation 6 8 2 4" xfId="51932" xr:uid="{38648D7E-98E0-4975-A090-EDCC75244772}"/>
    <cellStyle name="Calculation 6 8 2 5" xfId="51933" xr:uid="{AE6D4E9C-9065-4F21-9B6F-A4241F2EC27C}"/>
    <cellStyle name="Calculation 6 8 2_1" xfId="49411" xr:uid="{692868A6-D76F-4C70-8F64-7CF25C4807FE}"/>
    <cellStyle name="Calculation 6 8 3" xfId="23491" xr:uid="{B01D244C-1653-4B9F-A7FA-276FA8B302AF}"/>
    <cellStyle name="Calculation 6 8 4" xfId="46913" xr:uid="{6019F281-5288-48C2-BECF-656DE46E7B0A}"/>
    <cellStyle name="Calculation 6 8 5" xfId="51934" xr:uid="{B26EDB60-ED21-4A26-99DC-8AFF48992AE3}"/>
    <cellStyle name="Calculation 6 8 6" xfId="51935" xr:uid="{0FDDAC1D-3850-49B4-9500-DBD7F60A84FE}"/>
    <cellStyle name="Calculation 6 8_1" xfId="49412" xr:uid="{13F7482A-38F9-45D5-8F0F-F16D8B7C6D5A}"/>
    <cellStyle name="Calculation 6 9" xfId="1017" xr:uid="{2E7694FA-1CC6-4EE1-8C7B-F74AE237B5A2}"/>
    <cellStyle name="Calculation 6 9 2" xfId="1018" xr:uid="{E5D104FD-88D1-4C48-91FA-1A9224E2B286}"/>
    <cellStyle name="Calculation 6 9 2 2" xfId="23492" xr:uid="{1D0E1A35-56D4-4DFB-B4B5-6CA78F497F57}"/>
    <cellStyle name="Calculation 6 9 2 3" xfId="46910" xr:uid="{26ACC7A2-D1C3-4ABD-8FA8-5C510BECDC4F}"/>
    <cellStyle name="Calculation 6 9 2 4" xfId="51936" xr:uid="{67E524FE-04B8-4495-A651-CDB8947C9716}"/>
    <cellStyle name="Calculation 6 9 2 5" xfId="51937" xr:uid="{DAB37FDC-06CD-4AD5-BCC0-B58301040894}"/>
    <cellStyle name="Calculation 6 9 2_1" xfId="49413" xr:uid="{08CD67D4-37B6-4C4C-99D0-4264BD26A075}"/>
    <cellStyle name="Calculation 6 9 3" xfId="23493" xr:uid="{92A25227-B971-40A4-983E-B7CC6C6822CA}"/>
    <cellStyle name="Calculation 6 9 4" xfId="46911" xr:uid="{53A87F4B-EC2D-4C02-A4D0-064CFEAFE958}"/>
    <cellStyle name="Calculation 6 9 5" xfId="51938" xr:uid="{48AA0744-B7EB-45E1-AA20-7E8714F294A3}"/>
    <cellStyle name="Calculation 6 9 6" xfId="51939" xr:uid="{6658B659-EDE9-44F7-8A61-36FE31757F7F}"/>
    <cellStyle name="Calculation 6 9_1" xfId="49414" xr:uid="{D563EAC8-2288-44BC-B4A0-598A1D9FC881}"/>
    <cellStyle name="Calculation 6_1" xfId="49415" xr:uid="{2C33E0F7-912B-4A5D-8FEB-9F064869AFCE}"/>
    <cellStyle name="Calculation 7" xfId="1019" xr:uid="{67F04914-82F9-4EDD-92A2-52EE8C67E7F3}"/>
    <cellStyle name="Calculation 7 10" xfId="51940" xr:uid="{FB3DC8E0-D550-4208-B991-7C22E9E51908}"/>
    <cellStyle name="Calculation 7 2" xfId="1020" xr:uid="{F8188AFF-D696-478F-9BA8-9A3B967119B7}"/>
    <cellStyle name="Calculation 7 2 2" xfId="1021" xr:uid="{CE1EBE63-D32E-4958-968D-8E39F0BBB6E4}"/>
    <cellStyle name="Calculation 7 2 2 2" xfId="23494" xr:uid="{B68519D4-1FFB-4191-AECB-3ADC39F974CE}"/>
    <cellStyle name="Calculation 7 2 2 3" xfId="46907" xr:uid="{FB025DD3-D877-4755-BE3A-B47B4669AAB8}"/>
    <cellStyle name="Calculation 7 2 2 4" xfId="51941" xr:uid="{3DA3EA25-160B-42A7-9A06-7DAEAA52C945}"/>
    <cellStyle name="Calculation 7 2 2 5" xfId="51942" xr:uid="{4E088011-F6A7-4430-8E7B-4C7ED5D3F741}"/>
    <cellStyle name="Calculation 7 2 2_1" xfId="49416" xr:uid="{226B6D66-236B-4DA1-AF2A-A1EA8EFF4E7A}"/>
    <cellStyle name="Calculation 7 2 3" xfId="23495" xr:uid="{75985833-D369-43BF-9702-1AEEDCAAB590}"/>
    <cellStyle name="Calculation 7 2 4" xfId="46175" xr:uid="{BD42FEAE-7721-445A-959A-AC6E0F551CFF}"/>
    <cellStyle name="Calculation 7 2 5" xfId="46908" xr:uid="{B78D3C44-659D-493A-8DC5-4239B59D7F46}"/>
    <cellStyle name="Calculation 7 2 6" xfId="51943" xr:uid="{9E23D05A-4F1D-48C9-9A7A-5F74FDA093B8}"/>
    <cellStyle name="Calculation 7 2_1" xfId="49417" xr:uid="{DC24F4D2-A021-404B-A770-CFEFDC498347}"/>
    <cellStyle name="Calculation 7 3" xfId="1022" xr:uid="{E88E30D7-9E40-48DC-A98E-4789F34CA397}"/>
    <cellStyle name="Calculation 7 3 2" xfId="1023" xr:uid="{9E3CEC12-34D1-4B19-9EBA-6C924781E3A5}"/>
    <cellStyle name="Calculation 7 3 2 2" xfId="23496" xr:uid="{61C04F53-125E-46C0-B36B-8193F9172D32}"/>
    <cellStyle name="Calculation 7 3 2 3" xfId="46905" xr:uid="{F6D23D3F-86D7-4851-AC5A-5414B40C901E}"/>
    <cellStyle name="Calculation 7 3 2 4" xfId="51944" xr:uid="{A16BD6E7-1661-480C-A6B5-2E68DB5EE048}"/>
    <cellStyle name="Calculation 7 3 2 5" xfId="51945" xr:uid="{9969F7C5-9CF3-45CC-A511-9802EB666247}"/>
    <cellStyle name="Calculation 7 3 2_1" xfId="49418" xr:uid="{C4C83C94-C9CC-4067-9887-60358E010D55}"/>
    <cellStyle name="Calculation 7 3 3" xfId="23497" xr:uid="{1BB81713-A9CB-4E4F-9AF4-0C4D4FF43A5D}"/>
    <cellStyle name="Calculation 7 3 4" xfId="46906" xr:uid="{98167CC0-7DA4-4C43-8197-B988F908AEE7}"/>
    <cellStyle name="Calculation 7 3 5" xfId="51946" xr:uid="{D0B750FF-28F7-4BF7-914B-6DD27AB6AC9D}"/>
    <cellStyle name="Calculation 7 3 6" xfId="51947" xr:uid="{426D891E-9EB1-4EC0-99F3-3D9F05F9FFA2}"/>
    <cellStyle name="Calculation 7 3_1" xfId="49419" xr:uid="{266E7E72-EE83-45E6-90E7-2B82EDA4E516}"/>
    <cellStyle name="Calculation 7 4" xfId="1024" xr:uid="{26A3DB90-861E-41BB-B40E-BE832EF7A74B}"/>
    <cellStyle name="Calculation 7 4 2" xfId="1025" xr:uid="{56273E59-B17E-405C-A640-F8FFCC96F0C3}"/>
    <cellStyle name="Calculation 7 4 2 2" xfId="23498" xr:uid="{E4074FDC-A54E-4A89-A2A1-1B4B96EE6CB1}"/>
    <cellStyle name="Calculation 7 4 2 3" xfId="46902" xr:uid="{2FFF0E7F-E4CA-4888-B865-E3176AB1A1C3}"/>
    <cellStyle name="Calculation 7 4 2 4" xfId="51948" xr:uid="{B5B6EE64-C812-489C-86D8-9723756FF5FA}"/>
    <cellStyle name="Calculation 7 4 2 5" xfId="51949" xr:uid="{971FF4EF-E3E2-4C26-B687-8B4D52AE430E}"/>
    <cellStyle name="Calculation 7 4 2_1" xfId="49420" xr:uid="{B47D8054-B5CC-4F2E-84BF-9890E00A09E9}"/>
    <cellStyle name="Calculation 7 4 3" xfId="23499" xr:uid="{B5FDF34A-13B6-479E-85E7-434CFF1D9A30}"/>
    <cellStyle name="Calculation 7 4 4" xfId="46903" xr:uid="{1B2BCF93-8FBB-4E70-AE42-D2442C8BB677}"/>
    <cellStyle name="Calculation 7 4 5" xfId="51950" xr:uid="{C2AF9F87-DEE0-47A7-B917-36E35C5E376A}"/>
    <cellStyle name="Calculation 7 4 6" xfId="51951" xr:uid="{22BA7A37-DE91-40BE-8624-1DCDDEDEA46A}"/>
    <cellStyle name="Calculation 7 4_1" xfId="49421" xr:uid="{9CBEFE77-137D-458F-9E9E-FA0B0221ACE1}"/>
    <cellStyle name="Calculation 7 5" xfId="1026" xr:uid="{00D84EAB-723B-4354-895A-320491F682EC}"/>
    <cellStyle name="Calculation 7 5 2" xfId="1027" xr:uid="{873FC840-F574-4443-8678-5FC96FB53BDE}"/>
    <cellStyle name="Calculation 7 5 2 2" xfId="23500" xr:uid="{0ED83715-F40E-4D12-99A0-AB9D2BF83518}"/>
    <cellStyle name="Calculation 7 5 2 3" xfId="46900" xr:uid="{158B4DB6-8D6D-469C-A517-EC022F3CD556}"/>
    <cellStyle name="Calculation 7 5 2 4" xfId="51952" xr:uid="{7583BDDA-C87F-4036-A7F7-91ABAA7FF40F}"/>
    <cellStyle name="Calculation 7 5 2 5" xfId="51953" xr:uid="{1526FB61-04BA-46BF-8BA7-D5602E045840}"/>
    <cellStyle name="Calculation 7 5 2_1" xfId="49422" xr:uid="{2D0E6515-CE99-4D55-A084-80001D6D0F8D}"/>
    <cellStyle name="Calculation 7 5 3" xfId="23501" xr:uid="{3D6E6D44-111D-4320-8C98-2C73C1549431}"/>
    <cellStyle name="Calculation 7 5 4" xfId="46901" xr:uid="{B40F6231-67F7-4F40-8FE8-7E47F00D5F1E}"/>
    <cellStyle name="Calculation 7 5 5" xfId="51954" xr:uid="{F7C4CA04-00AB-419E-89EC-875707556D05}"/>
    <cellStyle name="Calculation 7 5 6" xfId="51955" xr:uid="{DECF029E-3B65-4841-AFE8-053320A3F4F6}"/>
    <cellStyle name="Calculation 7 5_1" xfId="49423" xr:uid="{2D221A05-01E4-4B24-8890-64CB1E36CE71}"/>
    <cellStyle name="Calculation 7 6" xfId="1028" xr:uid="{5AB6C3C9-541E-4CA8-A7CC-CCF3B4259961}"/>
    <cellStyle name="Calculation 7 6 2" xfId="23502" xr:uid="{E6B2E2B9-A2DD-4931-9610-30CEA48A4A53}"/>
    <cellStyle name="Calculation 7 6 3" xfId="46899" xr:uid="{99A4A66E-4285-4F06-BC39-D8AEC21223A7}"/>
    <cellStyle name="Calculation 7 6 4" xfId="51956" xr:uid="{F174735A-CCE5-4265-A1DD-C067BF95683E}"/>
    <cellStyle name="Calculation 7 6 5" xfId="51957" xr:uid="{2B6B97C7-C1D2-44BA-A188-475EF418AC1C}"/>
    <cellStyle name="Calculation 7 6_1" xfId="49424" xr:uid="{985AF1FA-DB6F-4FBC-A256-A668953A8FED}"/>
    <cellStyle name="Calculation 7 7" xfId="23503" xr:uid="{9C10B1B2-B40C-429B-A2C2-9A6E8F96F573}"/>
    <cellStyle name="Calculation 7 8" xfId="46174" xr:uid="{BFED64D5-A687-40F6-BA93-1F836A7862F6}"/>
    <cellStyle name="Calculation 7 9" xfId="46909" xr:uid="{C8461220-76E0-4ACB-B53A-AA48816FC82C}"/>
    <cellStyle name="Calculation 7_1" xfId="49425" xr:uid="{82F37C5F-76E5-43AE-A716-30635C65A986}"/>
    <cellStyle name="Calculation 8" xfId="1029" xr:uid="{B48F93CD-0E14-4614-89D4-F1963C7AA422}"/>
    <cellStyle name="Calculation 8 10" xfId="51958" xr:uid="{F02767C5-0A85-4426-A597-4500FE68F3FE}"/>
    <cellStyle name="Calculation 8 2" xfId="1030" xr:uid="{E4A6F1E7-1ACC-44A9-B261-838BCB104B51}"/>
    <cellStyle name="Calculation 8 2 2" xfId="1031" xr:uid="{DCD1A35D-9448-40D8-B0A9-BA7D4D96F5D4}"/>
    <cellStyle name="Calculation 8 2 2 2" xfId="23504" xr:uid="{0304B135-3C78-45DF-ADE0-4089A7AAAE27}"/>
    <cellStyle name="Calculation 8 2 2 3" xfId="46896" xr:uid="{734897EA-B878-441F-A38A-8DB3F3F1266F}"/>
    <cellStyle name="Calculation 8 2 2 4" xfId="51959" xr:uid="{D4E30337-3E89-46BC-8DE2-A121184166ED}"/>
    <cellStyle name="Calculation 8 2 2 5" xfId="51960" xr:uid="{99E6FF5D-72C3-4B06-A4F0-4B90FF98227A}"/>
    <cellStyle name="Calculation 8 2 2_1" xfId="49426" xr:uid="{5074542A-316A-47BB-A0B8-65AFA9BA50C4}"/>
    <cellStyle name="Calculation 8 2 3" xfId="23505" xr:uid="{007AFF9F-D3AF-4F90-A4E1-3A56F653B42E}"/>
    <cellStyle name="Calculation 8 2 4" xfId="46185" xr:uid="{FB4FD3BA-A956-440A-9193-665A2953B67F}"/>
    <cellStyle name="Calculation 8 2 5" xfId="46897" xr:uid="{392AFB72-4489-439F-96FF-2AD6D4DAF7CD}"/>
    <cellStyle name="Calculation 8 2 6" xfId="51961" xr:uid="{BAC15D7D-D66F-4EEA-B223-B3D692B6E67A}"/>
    <cellStyle name="Calculation 8 2_1" xfId="49427" xr:uid="{3E6AA9F4-BD36-4A69-AB51-884330FDB207}"/>
    <cellStyle name="Calculation 8 3" xfId="1032" xr:uid="{84CF8536-E2BB-4575-9D88-C4C23A4163E3}"/>
    <cellStyle name="Calculation 8 3 2" xfId="1033" xr:uid="{D42F1F06-E66F-41E1-9F81-7C4FBF066AFB}"/>
    <cellStyle name="Calculation 8 3 2 2" xfId="23506" xr:uid="{3E7535BD-7159-49A3-BFE5-149503EE1B6C}"/>
    <cellStyle name="Calculation 8 3 2 3" xfId="46894" xr:uid="{1C476E29-2013-4BB1-BB9A-07AE75D1A39D}"/>
    <cellStyle name="Calculation 8 3 2 4" xfId="51962" xr:uid="{0F4AB266-29F3-4B18-862C-5B22D98D9DB8}"/>
    <cellStyle name="Calculation 8 3 2 5" xfId="51963" xr:uid="{C5052DFC-A265-40F0-8CDC-547152878E3B}"/>
    <cellStyle name="Calculation 8 3 2_1" xfId="49428" xr:uid="{263FFD3F-D37B-4090-AD85-43616631DBC2}"/>
    <cellStyle name="Calculation 8 3 3" xfId="23507" xr:uid="{35E30E0D-9993-4A78-8592-2EE02757165D}"/>
    <cellStyle name="Calculation 8 3 4" xfId="46895" xr:uid="{92EBE726-598B-4E46-8B65-75557786B23D}"/>
    <cellStyle name="Calculation 8 3 5" xfId="51964" xr:uid="{FC87A11A-5618-4EDC-9D71-EBD6A274C1A6}"/>
    <cellStyle name="Calculation 8 3 6" xfId="51965" xr:uid="{9108C701-5D30-4EC4-98EC-4BE152F097D0}"/>
    <cellStyle name="Calculation 8 3_1" xfId="49429" xr:uid="{DF163E35-6E2D-4F33-A155-24FED5011287}"/>
    <cellStyle name="Calculation 8 4" xfId="1034" xr:uid="{5D4BA072-40A4-4903-974F-5729DE06B85F}"/>
    <cellStyle name="Calculation 8 4 2" xfId="1035" xr:uid="{46823EAB-11C0-44FC-B972-432DD4B5E1F5}"/>
    <cellStyle name="Calculation 8 4 2 2" xfId="23508" xr:uid="{6A52661B-970E-45CA-B8E6-54B08DAA3095}"/>
    <cellStyle name="Calculation 8 4 2 3" xfId="46892" xr:uid="{16EB5B14-A61E-4F81-933F-461E54128454}"/>
    <cellStyle name="Calculation 8 4 2 4" xfId="51966" xr:uid="{08807BA4-841E-4E46-AB7B-239C5E4CE6D2}"/>
    <cellStyle name="Calculation 8 4 2 5" xfId="51967" xr:uid="{9BDC5A96-F38C-48FE-86D0-53F915708462}"/>
    <cellStyle name="Calculation 8 4 2_1" xfId="49430" xr:uid="{F53A4B40-22A3-4471-8248-6F9E077E7D12}"/>
    <cellStyle name="Calculation 8 4 3" xfId="23509" xr:uid="{6E794FEC-5FDB-4072-9824-40DB4D1B9D03}"/>
    <cellStyle name="Calculation 8 4 4" xfId="46893" xr:uid="{9FB5B208-B079-4FA2-9B39-399D72826F60}"/>
    <cellStyle name="Calculation 8 4 5" xfId="51968" xr:uid="{D24D1F36-1034-493C-95C9-C4A55BE5793A}"/>
    <cellStyle name="Calculation 8 4 6" xfId="51969" xr:uid="{D5F7F15A-0255-4184-B165-35D1AA216ED1}"/>
    <cellStyle name="Calculation 8 4_1" xfId="49431" xr:uid="{4C3BB441-AB1F-4BC9-8046-61FCDC44CD09}"/>
    <cellStyle name="Calculation 8 5" xfId="1036" xr:uid="{8655AC92-BA96-4BBF-81EC-0D0F682EFE6A}"/>
    <cellStyle name="Calculation 8 5 2" xfId="1037" xr:uid="{6E3883FC-0861-45D0-986C-58ADDE2F8FA1}"/>
    <cellStyle name="Calculation 8 5 2 2" xfId="23510" xr:uid="{BAA2D157-67A2-44EB-92D5-75A4FA460FF3}"/>
    <cellStyle name="Calculation 8 5 2 3" xfId="46890" xr:uid="{13C48497-BBEB-477F-A215-C2F71A67C6BD}"/>
    <cellStyle name="Calculation 8 5 2 4" xfId="51970" xr:uid="{FB04731D-9A7F-44C4-BDF3-2A8A320256A5}"/>
    <cellStyle name="Calculation 8 5 2 5" xfId="51971" xr:uid="{96E99C5A-049F-4D7B-BE4F-369EB718EC60}"/>
    <cellStyle name="Calculation 8 5 2_1" xfId="49432" xr:uid="{2C1A2539-A843-4720-9A61-6804B24F7E25}"/>
    <cellStyle name="Calculation 8 5 3" xfId="23511" xr:uid="{B9F8F316-D914-4314-AA87-24DA3775ECEC}"/>
    <cellStyle name="Calculation 8 5 4" xfId="46891" xr:uid="{9AAE07DA-D089-483A-8277-A5472DC5D693}"/>
    <cellStyle name="Calculation 8 5 5" xfId="51972" xr:uid="{6FEBC6B2-8CCA-4F82-804C-FF37BE2CD23C}"/>
    <cellStyle name="Calculation 8 5 6" xfId="51973" xr:uid="{C9A70914-9DEA-4A65-9A90-B41B12EA0067}"/>
    <cellStyle name="Calculation 8 5_1" xfId="49433" xr:uid="{9F1C796A-B651-441E-8E96-01EE860E950C}"/>
    <cellStyle name="Calculation 8 6" xfId="1038" xr:uid="{A8A07C6F-E83D-4995-8A17-88437CA36D6D}"/>
    <cellStyle name="Calculation 8 6 2" xfId="23512" xr:uid="{8061956F-0828-4C18-B291-77A93415230F}"/>
    <cellStyle name="Calculation 8 6 3" xfId="46889" xr:uid="{0BF35B83-6CD3-44D1-B7F3-F609FDF5B82B}"/>
    <cellStyle name="Calculation 8 6 4" xfId="51974" xr:uid="{E59A749D-0826-429E-8E7C-59E2E85DD235}"/>
    <cellStyle name="Calculation 8 6 5" xfId="51975" xr:uid="{0A0FCB69-218D-4D69-BBA9-465F64E18711}"/>
    <cellStyle name="Calculation 8 6_1" xfId="49434" xr:uid="{6D234BB6-5498-4BD7-87C2-5C76CE822921}"/>
    <cellStyle name="Calculation 8 7" xfId="23513" xr:uid="{27DD3045-AA65-4B0B-AECB-C9DB7EF366F7}"/>
    <cellStyle name="Calculation 8 8" xfId="46184" xr:uid="{3CF30F81-453B-4742-AAAB-0E7A03B3CCF2}"/>
    <cellStyle name="Calculation 8 9" xfId="46898" xr:uid="{C5D9CF9E-1539-401D-AA00-AE81F9A63C24}"/>
    <cellStyle name="Calculation 8_1" xfId="49435" xr:uid="{F23F1513-2637-4BDE-B87B-0D2680981E2A}"/>
    <cellStyle name="Calculation 9" xfId="1039" xr:uid="{561BA3B7-C6AF-4F69-854D-F26F137D5A5F}"/>
    <cellStyle name="Calculation 9 2" xfId="1040" xr:uid="{4699C2DF-04EF-41D3-93C2-30DB103DF262}"/>
    <cellStyle name="Calculation 9 2 2" xfId="23514" xr:uid="{51618E79-96E4-461D-926F-BDA41A8F3202}"/>
    <cellStyle name="Calculation 9 2 3" xfId="46195" xr:uid="{CA907FF3-83DA-4B79-997F-C74E39A22B0C}"/>
    <cellStyle name="Calculation 9 2 4" xfId="46887" xr:uid="{AF0BC8F1-15A3-4DCE-85B0-C89AAA0A2601}"/>
    <cellStyle name="Calculation 9 2 5" xfId="51976" xr:uid="{ABA602B1-3129-4348-B3C9-99C5B3CA6D64}"/>
    <cellStyle name="Calculation 9 2_1" xfId="49436" xr:uid="{936F33A2-3884-4076-835B-18EB4F6F1BC9}"/>
    <cellStyle name="Calculation 9 3" xfId="23515" xr:uid="{1952927F-2D9C-4381-9B9A-50CA72C42FDF}"/>
    <cellStyle name="Calculation 9 4" xfId="46194" xr:uid="{A3E2EBE0-495C-42E7-9CDE-B94B3E36D44E}"/>
    <cellStyle name="Calculation 9 5" xfId="46888" xr:uid="{9B09F8A1-40B6-4313-ACCA-AC24D5F5CD20}"/>
    <cellStyle name="Calculation 9 6" xfId="51977" xr:uid="{59F7BED9-5005-4EB4-94E1-681CFA0F63A2}"/>
    <cellStyle name="Calculation 9_1" xfId="49437" xr:uid="{2AB80409-9749-4F67-96B0-6458DC377788}"/>
    <cellStyle name="Cálculo" xfId="39717" xr:uid="{8019E0AF-39B9-4AA2-8B2A-68366E133F52}"/>
    <cellStyle name="Cálculo 10" xfId="39718" xr:uid="{797A8F92-C720-4B17-BFB3-7FBD63760DC6}"/>
    <cellStyle name="Cálculo 10 2" xfId="39719" xr:uid="{B1C91423-FFFC-4C2A-9EBF-8FC2BC239F4B}"/>
    <cellStyle name="Cálculo 10 2 2" xfId="46883" xr:uid="{92624187-6BEB-49DF-AD6B-541BF9B569D1}"/>
    <cellStyle name="Cálculo 10 3" xfId="46884" xr:uid="{52BA66A5-16AA-4E3C-8992-D0A108CCE27A}"/>
    <cellStyle name="Cálculo 11" xfId="39720" xr:uid="{162440F8-6687-462D-8C13-42C69E8C56F2}"/>
    <cellStyle name="Cálculo 11 2" xfId="46882" xr:uid="{C2461C91-DDFC-4D55-9A75-D57BCDCDA969}"/>
    <cellStyle name="Cálculo 12" xfId="46885" xr:uid="{1894D054-5B8F-4181-BCFE-F744F352E87A}"/>
    <cellStyle name="Cálculo 2" xfId="39721" xr:uid="{9FF974D7-0688-49F2-86CB-327D05F7587E}"/>
    <cellStyle name="Cálculo 2 2" xfId="39722" xr:uid="{12A685A1-A498-4E76-A13A-7632FC61890F}"/>
    <cellStyle name="Cálculo 2 2 2" xfId="39723" xr:uid="{32C361D5-A4D2-4763-93EC-021DFDE12AB8}"/>
    <cellStyle name="Cálculo 2 2 2 2" xfId="46879" xr:uid="{421D3C60-0312-4347-B95C-569D1B6EE28E}"/>
    <cellStyle name="Cálculo 2 2 3" xfId="46880" xr:uid="{9E058CB2-A589-4FDC-AFC0-B789F6F18552}"/>
    <cellStyle name="Cálculo 2 3" xfId="39724" xr:uid="{5DF221BD-B6E4-4B94-8632-3D0E20B91001}"/>
    <cellStyle name="Cálculo 2 3 2" xfId="39725" xr:uid="{D333A814-9E4E-45F1-9776-0A074AD8B792}"/>
    <cellStyle name="Cálculo 2 3 2 2" xfId="46877" xr:uid="{8B526800-366C-4796-9DA3-D5ACF1E2DD48}"/>
    <cellStyle name="Cálculo 2 3 3" xfId="46878" xr:uid="{120BCC3E-8AA0-4DCC-9AB0-35A13C6399C1}"/>
    <cellStyle name="Cálculo 2 4" xfId="39726" xr:uid="{8986FD45-671C-43C5-B2B9-353B01522848}"/>
    <cellStyle name="Cálculo 2 4 2" xfId="46876" xr:uid="{8E5C1DE6-1C38-4D6F-AE46-3A8BDCF4192E}"/>
    <cellStyle name="Cálculo 2 5" xfId="46881" xr:uid="{208B8960-C3F6-4264-A9BD-309EFEF8B73A}"/>
    <cellStyle name="Cálculo 3" xfId="39727" xr:uid="{A1C7088B-AA3F-44DC-B95C-8D5F3F58A66B}"/>
    <cellStyle name="Cálculo 3 2" xfId="39728" xr:uid="{F9B354D8-CFF7-41D1-82B2-2DDECFD57AEB}"/>
    <cellStyle name="Cálculo 3 2 2" xfId="39729" xr:uid="{DA2461AA-A44B-4FAA-8E0C-0E6642844D11}"/>
    <cellStyle name="Cálculo 3 2 2 2" xfId="46873" xr:uid="{F60CE5D3-95E3-44D8-94F6-8645166EFB6A}"/>
    <cellStyle name="Cálculo 3 2 3" xfId="46874" xr:uid="{0E950157-F303-4288-8175-54362959EBC3}"/>
    <cellStyle name="Cálculo 3 3" xfId="39730" xr:uid="{9E0D497D-31BB-49C9-9EDF-D1D2357819E3}"/>
    <cellStyle name="Cálculo 3 3 2" xfId="39731" xr:uid="{958A8C14-B9AD-4B72-9139-BCCFCCD92D07}"/>
    <cellStyle name="Cálculo 3 3 2 2" xfId="46871" xr:uid="{DE911B90-C3EA-405E-9FF7-FB4ACA1503AE}"/>
    <cellStyle name="Cálculo 3 3 3" xfId="46872" xr:uid="{4E0DDB2A-C0D2-4D4C-AFB8-C7D6F46D0AB3}"/>
    <cellStyle name="Cálculo 3 4" xfId="39732" xr:uid="{2C603E4F-D111-40A2-9EF7-C275BD0FCE5E}"/>
    <cellStyle name="Cálculo 3 4 2" xfId="46870" xr:uid="{12129C42-7E15-43F3-9023-7C4A0F94E662}"/>
    <cellStyle name="Cálculo 3 5" xfId="46875" xr:uid="{315063DA-6B0A-4A59-9EE9-2269D3371C20}"/>
    <cellStyle name="Cálculo 4" xfId="39733" xr:uid="{2FF5A043-D703-40D9-ACEF-602E70D2686F}"/>
    <cellStyle name="Cálculo 4 2" xfId="39734" xr:uid="{214CB7E1-5623-42BB-B315-0C84DBD57834}"/>
    <cellStyle name="Cálculo 4 2 2" xfId="39735" xr:uid="{9B2E4BFD-A626-4A85-8F67-1D6292264043}"/>
    <cellStyle name="Cálculo 4 2 2 2" xfId="46867" xr:uid="{F2451827-450D-4C7E-A45B-C1A8B5FC895C}"/>
    <cellStyle name="Cálculo 4 2 3" xfId="46868" xr:uid="{FF14E1F9-3DCD-4907-94CB-D7FD6AB5936A}"/>
    <cellStyle name="Cálculo 4 3" xfId="39736" xr:uid="{EE98B42F-3CBD-4D96-9FE0-CAEB39DCC1E1}"/>
    <cellStyle name="Cálculo 4 3 2" xfId="39737" xr:uid="{F7BF9EEC-BC41-473F-BFAF-E2C4966F1745}"/>
    <cellStyle name="Cálculo 4 3 2 2" xfId="46865" xr:uid="{BFF6EE9A-F8FB-4E09-A08D-D473B8896F79}"/>
    <cellStyle name="Cálculo 4 3 3" xfId="46866" xr:uid="{34B6A5FD-FA10-4C44-ACCC-1F06C5FF7539}"/>
    <cellStyle name="Cálculo 4 4" xfId="39738" xr:uid="{05D91BEE-F83E-430E-B1CD-F4AB6ED3B8D4}"/>
    <cellStyle name="Cálculo 4 4 2" xfId="46864" xr:uid="{9BE586FE-C265-4ED3-9276-856FA5AE85D4}"/>
    <cellStyle name="Cálculo 4 5" xfId="46869" xr:uid="{2CD2613A-DA94-429B-9297-3A43CA3EF99D}"/>
    <cellStyle name="Cálculo 5" xfId="39739" xr:uid="{EB5CBFB9-47AD-4320-A60F-5B9844F237B2}"/>
    <cellStyle name="Cálculo 5 2" xfId="39740" xr:uid="{78261500-307B-4E65-B587-3EC70BF7C4CF}"/>
    <cellStyle name="Cálculo 5 2 2" xfId="39741" xr:uid="{B9FF7C72-9264-4468-9D8D-37028895D913}"/>
    <cellStyle name="Cálculo 5 2 2 2" xfId="46861" xr:uid="{336A6A7C-154D-4ABF-BB24-79E64425917F}"/>
    <cellStyle name="Cálculo 5 2 3" xfId="46862" xr:uid="{DC56556A-E668-42A2-B1CB-4D8696DB6D61}"/>
    <cellStyle name="Cálculo 5 3" xfId="39742" xr:uid="{01CBB60E-BF91-495F-AF21-EF7C91E26D6C}"/>
    <cellStyle name="Cálculo 5 3 2" xfId="39743" xr:uid="{C448C519-4D94-4B6F-8829-C6E7CA9EE474}"/>
    <cellStyle name="Cálculo 5 3 2 2" xfId="46859" xr:uid="{646D1EDE-C5C2-4899-B9B7-E76B3E5F9ECF}"/>
    <cellStyle name="Cálculo 5 3 3" xfId="46860" xr:uid="{5E3F36F8-748A-42FC-9A0E-23BBE58DF648}"/>
    <cellStyle name="Cálculo 5 4" xfId="39744" xr:uid="{D9D3A40C-F5FA-43B9-B69C-070976B171AD}"/>
    <cellStyle name="Cálculo 5 4 2" xfId="46858" xr:uid="{4DF2113F-BFE6-4629-8A96-669D6B5A0574}"/>
    <cellStyle name="Cálculo 5 5" xfId="46863" xr:uid="{F63ED4E8-AA4A-4695-AFDC-29FE631170A3}"/>
    <cellStyle name="Cálculo 6" xfId="39745" xr:uid="{417325F7-AE39-4210-B719-A91AF8FDEAAF}"/>
    <cellStyle name="Cálculo 6 2" xfId="39746" xr:uid="{CFC0D00F-524D-4683-94A4-9249F068F206}"/>
    <cellStyle name="Cálculo 6 2 2" xfId="39747" xr:uid="{E8980526-D5BD-4C29-803D-1852634D7FAD}"/>
    <cellStyle name="Cálculo 6 2 2 2" xfId="46855" xr:uid="{E1151CFC-8202-49C2-B621-A93B66F8BDCB}"/>
    <cellStyle name="Cálculo 6 2 3" xfId="46856" xr:uid="{CA449565-03F8-4F73-AE67-15D52B86FD4C}"/>
    <cellStyle name="Cálculo 6 3" xfId="39748" xr:uid="{10A3113F-0A2F-41C5-95C8-6F7EBD6C9A23}"/>
    <cellStyle name="Cálculo 6 3 2" xfId="39749" xr:uid="{95B55964-D501-46B8-A7BC-8D2D2DBBB037}"/>
    <cellStyle name="Cálculo 6 3 2 2" xfId="46853" xr:uid="{80907DF0-AC41-4E99-94A0-4D6C194962B5}"/>
    <cellStyle name="Cálculo 6 3 3" xfId="46854" xr:uid="{6C37A2DA-526B-46EF-94CD-60C075185161}"/>
    <cellStyle name="Cálculo 6 4" xfId="39750" xr:uid="{428BBE0D-4D31-41C0-8C75-11A544FC0468}"/>
    <cellStyle name="Cálculo 6 4 2" xfId="46852" xr:uid="{F1222FBF-B42F-416D-AD9A-5E20D424C9DF}"/>
    <cellStyle name="Cálculo 6 5" xfId="46857" xr:uid="{505814C4-5052-49E3-B492-5276325105AF}"/>
    <cellStyle name="Cálculo 7" xfId="39751" xr:uid="{4C969C3F-541B-4606-8C19-EB06ECA90EF9}"/>
    <cellStyle name="Cálculo 7 2" xfId="39752" xr:uid="{FD24D742-CA97-4973-8650-139576F05705}"/>
    <cellStyle name="Cálculo 7 2 2" xfId="39753" xr:uid="{F18D13E1-606B-4B72-859E-514F30097254}"/>
    <cellStyle name="Cálculo 7 2 2 2" xfId="46849" xr:uid="{77A8E0C7-443B-4694-9DF4-1F66C44BBDD4}"/>
    <cellStyle name="Cálculo 7 2 3" xfId="46850" xr:uid="{BCAF6790-326A-40DF-A76D-8E29CFBB2C2A}"/>
    <cellStyle name="Cálculo 7 3" xfId="39754" xr:uid="{82D98EC5-3F96-4D39-A101-6C5C4932DCFF}"/>
    <cellStyle name="Cálculo 7 3 2" xfId="39755" xr:uid="{AEA859B8-C32B-4E62-9B1D-BFA8954426B3}"/>
    <cellStyle name="Cálculo 7 3 2 2" xfId="46847" xr:uid="{A3DBBF74-0180-4193-BE51-6BD71A2B9773}"/>
    <cellStyle name="Cálculo 7 3 3" xfId="46848" xr:uid="{68B50A6D-D7EF-4E74-BA5D-DCE7F61E6100}"/>
    <cellStyle name="Cálculo 7 4" xfId="39756" xr:uid="{AEB44F39-7694-47C4-8AE0-150C7BFC1086}"/>
    <cellStyle name="Cálculo 7 4 2" xfId="46846" xr:uid="{3CBE624A-1840-45B6-A360-D277C78C7B14}"/>
    <cellStyle name="Cálculo 7 5" xfId="46851" xr:uid="{F1C42C87-7642-43AE-BB3B-B8427475750C}"/>
    <cellStyle name="Cálculo 8" xfId="39757" xr:uid="{D860FC83-C946-4899-B23E-A942DF45DAF6}"/>
    <cellStyle name="Cálculo 8 2" xfId="39758" xr:uid="{1DA68ABB-F36E-4D3E-9AD7-2B011147C8F3}"/>
    <cellStyle name="Cálculo 8 2 2" xfId="46844" xr:uid="{005AF1DD-CE4A-40E4-BDC0-CB4C9A473853}"/>
    <cellStyle name="Cálculo 8 3" xfId="46845" xr:uid="{6AEBF2EE-F980-41AA-A50F-01135B0CD980}"/>
    <cellStyle name="Cálculo 9" xfId="39759" xr:uid="{957AFC0B-AED0-4EE5-8421-379112095369}"/>
    <cellStyle name="Cálculo 9 2" xfId="39760" xr:uid="{3C70B1E6-8166-4540-87BB-1BC87A81FF14}"/>
    <cellStyle name="Cálculo 9 2 2" xfId="46842" xr:uid="{5B7A042E-503F-4418-9980-B793DE4052B1}"/>
    <cellStyle name="Cálculo 9 3" xfId="46843" xr:uid="{A79BC564-E635-455D-8AC8-02A10F12D544}"/>
    <cellStyle name="Case" xfId="42469" xr:uid="{E8B11F82-1659-4D63-8400-27C2059FEF08}"/>
    <cellStyle name="Case 2" xfId="42470" xr:uid="{58D656E4-4429-4EAB-804E-1D70E38211C8}"/>
    <cellStyle name="Cash Flow Statement" xfId="42471" xr:uid="{5A8B275A-E1B5-46FB-AE5C-053D2E2080DD}"/>
    <cellStyle name="Cash Flow Statement 2" xfId="42472" xr:uid="{99A1335F-4B9F-4C8F-9D2F-227B15A6AF95}"/>
    <cellStyle name="Celda de comprobación" xfId="39761" xr:uid="{A6262910-6F0F-4F26-83A8-4638616BD11E}"/>
    <cellStyle name="Celda vinculada" xfId="39762" xr:uid="{7F327A07-11B3-4C28-85CC-567A5B43F27E}"/>
    <cellStyle name="Cellule liée 2" xfId="48054" xr:uid="{49C70A8E-4609-4551-AC94-F9D689B166A1}"/>
    <cellStyle name="Cellule liée 2 2" xfId="48055" xr:uid="{32AE931D-5770-45CE-B856-1ADE4D8E9CA4}"/>
    <cellStyle name="Cellule liée 3" xfId="48056" xr:uid="{1EA68690-C15D-48AC-83D2-1EDEC55FA8D5}"/>
    <cellStyle name="Cellule liée 4" xfId="48057" xr:uid="{6B28FA82-7CF0-4308-8C0B-85F15BA42A0B}"/>
    <cellStyle name="Célula Ligada" xfId="39763" xr:uid="{229992A8-9687-45C5-BF63-107E757B0D32}"/>
    <cellStyle name="Check" xfId="42473" xr:uid="{F7E7AE29-E8FC-4D11-84CB-6F3E210C8F81}"/>
    <cellStyle name="Check Cell" xfId="15" builtinId="23" customBuiltin="1"/>
    <cellStyle name="Check Cell 10" xfId="1041" xr:uid="{354B5A33-6C13-4FDC-A2CB-C800F59AAC18}"/>
    <cellStyle name="Check Cell 10 2" xfId="1042" xr:uid="{A8A8DBB7-2DDF-4921-8AEE-C91347CC9440}"/>
    <cellStyle name="Check Cell 10_3. Loans" xfId="23516" xr:uid="{F4482431-AF04-44D6-BC9E-43A21DD3F9F2}"/>
    <cellStyle name="Check Cell 11" xfId="1043" xr:uid="{0170390C-EA06-43DC-8B88-14F577E4D1B7}"/>
    <cellStyle name="Check Cell 11 2" xfId="1044" xr:uid="{4312FE25-B375-4883-9EC9-B3F4E6C71795}"/>
    <cellStyle name="Check Cell 11_3. Loans" xfId="23517" xr:uid="{E239746E-3455-4A38-A235-B8C1848F0B58}"/>
    <cellStyle name="Check Cell 12" xfId="23518" xr:uid="{55ED4DF1-818A-4F84-8017-397F5990AB2D}"/>
    <cellStyle name="Check Cell 12 2" xfId="47766" xr:uid="{67F73CEA-3104-4DD5-B879-B9B0EF082CA9}"/>
    <cellStyle name="Check Cell 12_ICR" xfId="49438" xr:uid="{A1E9010A-A259-4327-9F26-E779898DFCFE}"/>
    <cellStyle name="Check Cell 13" xfId="23519" xr:uid="{2EC9F01B-9162-4FDB-B20F-59876FA640B8}"/>
    <cellStyle name="Check Cell 14" xfId="23520" xr:uid="{26A330A6-ACEF-4A74-A0D0-97797CA77F96}"/>
    <cellStyle name="Check Cell 15" xfId="23521" xr:uid="{71B1213F-C159-469A-8051-AB2F408EA481}"/>
    <cellStyle name="Check Cell 16" xfId="23522" xr:uid="{165EEE45-AB02-4318-8920-9B642D4F72E0}"/>
    <cellStyle name="Check Cell 17" xfId="23523" xr:uid="{D94BBF98-85B6-4EE7-B21C-8B6FA0C366B6}"/>
    <cellStyle name="Check Cell 18" xfId="23524" xr:uid="{FF105568-9507-4BA8-A173-C1F6C75EBA0C}"/>
    <cellStyle name="Check Cell 19" xfId="23525" xr:uid="{58282B7A-4012-4FE5-91D4-37B8F565C77E}"/>
    <cellStyle name="Check Cell 2" xfId="157" xr:uid="{FC12CF19-C4D7-4572-88F2-D2A44390715D}"/>
    <cellStyle name="Check Cell 2 10" xfId="1045" xr:uid="{90799083-1DB3-43C6-BC70-CCE3B85A883C}"/>
    <cellStyle name="Check Cell 2 10 2" xfId="1046" xr:uid="{1532D1E9-E7BE-48C0-B8BD-930BDF79A052}"/>
    <cellStyle name="Check Cell 2 10_3. Loans" xfId="23526" xr:uid="{70917A5A-DD01-47BC-AECB-544CE02A9084}"/>
    <cellStyle name="Check Cell 2 11" xfId="1047" xr:uid="{97024E7D-FCD2-442B-9F2E-D060875CD4EA}"/>
    <cellStyle name="Check Cell 2 11 2" xfId="1048" xr:uid="{0A534622-7684-49F9-A48C-4E9275F99A70}"/>
    <cellStyle name="Check Cell 2 11_3. Loans" xfId="23527" xr:uid="{2F9B513F-8FAA-4C94-BE00-A7E2958B8B52}"/>
    <cellStyle name="Check Cell 2 12" xfId="1049" xr:uid="{384120A2-0259-42C6-AD56-EECF39789532}"/>
    <cellStyle name="Check Cell 2 12 2" xfId="1050" xr:uid="{EA0DBD7C-D734-4F85-842A-5729CDCDE806}"/>
    <cellStyle name="Check Cell 2 12_3. Loans" xfId="23528" xr:uid="{87321540-08C1-4479-AF67-FF1859B6D4D9}"/>
    <cellStyle name="Check Cell 2 13" xfId="1051" xr:uid="{0239EF09-01CA-4A4C-BE51-76458F6F3806}"/>
    <cellStyle name="Check Cell 2 13 2" xfId="1052" xr:uid="{5A15AA2F-1D58-4BB3-9367-698B855FC396}"/>
    <cellStyle name="Check Cell 2 13_3. Loans" xfId="23529" xr:uid="{B52BEB19-EF71-4C2D-86B7-C29118017EF3}"/>
    <cellStyle name="Check Cell 2 14" xfId="1053" xr:uid="{2BA05EF8-8FFA-4FBF-8DDD-BDD7FB7E6715}"/>
    <cellStyle name="Check Cell 2 14 2" xfId="1054" xr:uid="{34BF7E6B-3C27-482A-BE68-FF8CCFE7C1F1}"/>
    <cellStyle name="Check Cell 2 14_3. Loans" xfId="23530" xr:uid="{320F53EC-7695-43E4-87CF-3641B6E6274E}"/>
    <cellStyle name="Check Cell 2 15" xfId="1055" xr:uid="{EF3CD15F-DE9A-430D-9307-EB0439BF8099}"/>
    <cellStyle name="Check Cell 2 16" xfId="38318" xr:uid="{FCACE5F5-2E2F-4EA9-B40A-9E69F9753D17}"/>
    <cellStyle name="Check Cell 2 17" xfId="38315" xr:uid="{2777EDB7-A07F-42BA-9311-96C2A343CDF5}"/>
    <cellStyle name="Check Cell 2 2" xfId="1056" xr:uid="{7B661DD4-02AB-4779-8134-E16A7D60BDE5}"/>
    <cellStyle name="Check Cell 2 2 2" xfId="1057" xr:uid="{0D225E81-875C-44C6-AE43-2FA0B08389BB}"/>
    <cellStyle name="Check Cell 2 2 2 2" xfId="1058" xr:uid="{C767B69B-1F53-4B08-AC34-49950E952B62}"/>
    <cellStyle name="Check Cell 2 2 2 2 2" xfId="1059" xr:uid="{D5FF8674-0174-4833-8A93-7CCE34CF1BCE}"/>
    <cellStyle name="Check Cell 2 2 2 2_3. Loans" xfId="23531" xr:uid="{67345CEC-636E-418C-ABB0-43E30A333502}"/>
    <cellStyle name="Check Cell 2 2 2 3" xfId="1060" xr:uid="{2C545168-E066-4502-9FEE-EC0A168A8E4D}"/>
    <cellStyle name="Check Cell 2 2 2 3 2" xfId="1061" xr:uid="{4F295F9B-1727-4254-8349-FC6DDA7557F2}"/>
    <cellStyle name="Check Cell 2 2 2 3_3. Loans" xfId="23532" xr:uid="{4B76F769-DB07-4423-8DC8-074BF649397F}"/>
    <cellStyle name="Check Cell 2 2 2 4" xfId="1062" xr:uid="{4C8407FD-A7A0-4987-98DF-0B3075DD774B}"/>
    <cellStyle name="Check Cell 2 2 2_3. Loans" xfId="23533" xr:uid="{18DE085C-D4F1-4CF7-ABEC-97ECDA39754F}"/>
    <cellStyle name="Check Cell 2 2 3" xfId="1063" xr:uid="{158E2E32-58C6-42B4-81CC-87A2D350FB52}"/>
    <cellStyle name="Check Cell 2 2 3 2" xfId="1064" xr:uid="{81F26C51-97F6-4E10-86BF-2EB808AD932C}"/>
    <cellStyle name="Check Cell 2 2 3 2 2" xfId="1065" xr:uid="{E1D03D86-A489-4CBB-A160-8139C6DD91E6}"/>
    <cellStyle name="Check Cell 2 2 3 2_3. Loans" xfId="23534" xr:uid="{A6BE4F8D-BBA6-4607-9F62-8F5980C9D004}"/>
    <cellStyle name="Check Cell 2 2 3 3" xfId="1066" xr:uid="{B0D7F954-5FF1-4118-95E0-594EDC1E9D8F}"/>
    <cellStyle name="Check Cell 2 2 3_3. Loans" xfId="23535" xr:uid="{7D928D3E-84DF-4947-A7C6-A913F4BCFF52}"/>
    <cellStyle name="Check Cell 2 2 4" xfId="1067" xr:uid="{7DE8B1D8-88F0-49E4-A6A8-2804A4C8B922}"/>
    <cellStyle name="Check Cell 2 2 4 2" xfId="1068" xr:uid="{2F344136-7707-4C9A-9EFD-8521D7A32809}"/>
    <cellStyle name="Check Cell 2 2 4_3. Loans" xfId="23536" xr:uid="{86703BB7-620E-471D-948A-B857BFF79E39}"/>
    <cellStyle name="Check Cell 2 2 5" xfId="1069" xr:uid="{1A254ACA-FD0B-4EEB-95C4-7E6F226B6320}"/>
    <cellStyle name="Check Cell 2 2 5 2" xfId="1070" xr:uid="{88ECEB52-C5E9-4B35-90E6-322E812B99BB}"/>
    <cellStyle name="Check Cell 2 2 5_3. Loans" xfId="23537" xr:uid="{D0D8FB1D-1460-456A-BE57-39C3287BDC03}"/>
    <cellStyle name="Check Cell 2 2 6" xfId="1071" xr:uid="{750B50D5-564E-49ED-A759-4554D74626BA}"/>
    <cellStyle name="Check Cell 2 2 6 2" xfId="1072" xr:uid="{78CEB76E-1326-45F5-B9B3-5F7FF19118E3}"/>
    <cellStyle name="Check Cell 2 2 6_3. Loans" xfId="23538" xr:uid="{D40518D4-BBC0-4E5E-B691-CEBAACB96A86}"/>
    <cellStyle name="Check Cell 2 2 7" xfId="1073" xr:uid="{B1786F3D-70CE-48AA-916B-F592AA2FA386}"/>
    <cellStyle name="Check Cell 2 2 7 2" xfId="1074" xr:uid="{4A728C19-155A-4F54-9281-7F6A0F75DABF}"/>
    <cellStyle name="Check Cell 2 2 7_3. Loans" xfId="23539" xr:uid="{3BD893E2-901D-48BD-8E75-4C540BDCD603}"/>
    <cellStyle name="Check Cell 2 2 8" xfId="1075" xr:uid="{1408F1F1-FB33-424C-93FF-A4D7A38BF8D5}"/>
    <cellStyle name="Check Cell 2 2 8 2" xfId="1076" xr:uid="{FD43E39D-E784-4B9A-AE97-D5BE1778AD2A}"/>
    <cellStyle name="Check Cell 2 2 8_3. Loans" xfId="23540" xr:uid="{66FEADE9-3CB6-40FA-AC21-22C1FE8E6361}"/>
    <cellStyle name="Check Cell 2 2 9" xfId="1077" xr:uid="{C790E012-F08D-4A73-AA0B-70A75224E52F}"/>
    <cellStyle name="Check Cell 2 2_3. Loans" xfId="23541" xr:uid="{C4D29D8C-67DD-4379-8058-6237DB5BA87D}"/>
    <cellStyle name="Check Cell 2 3" xfId="1078" xr:uid="{0F6A04AE-0B02-4F5F-90A1-75CA90431F54}"/>
    <cellStyle name="Check Cell 2 3 10" xfId="33679" xr:uid="{BA115319-F3C0-4228-A409-7C5E7C437123}"/>
    <cellStyle name="Check Cell 2 3 2" xfId="1079" xr:uid="{16F2D615-6CB4-45ED-8F22-A8AE592C332B}"/>
    <cellStyle name="Check Cell 2 3 2 2" xfId="1080" xr:uid="{C4F5C039-C705-4D03-87C0-3DEEFE62AE3B}"/>
    <cellStyle name="Check Cell 2 3 2 2 2" xfId="1081" xr:uid="{1A170DC7-32C3-49FB-9D7B-1688CACD595B}"/>
    <cellStyle name="Check Cell 2 3 2 2_3. Loans" xfId="23542" xr:uid="{AE00E386-3AEC-4274-A5E5-4A99253737CC}"/>
    <cellStyle name="Check Cell 2 3 2 3" xfId="1082" xr:uid="{52D571AA-1DDC-4D46-A59E-1C1CA2D9528F}"/>
    <cellStyle name="Check Cell 2 3 2_3. Loans" xfId="23543" xr:uid="{348CBA06-922B-48C1-AE58-005E8D2ACCD3}"/>
    <cellStyle name="Check Cell 2 3 3" xfId="1083" xr:uid="{66AEA5EE-78C1-4989-A91A-C96C45CB1974}"/>
    <cellStyle name="Check Cell 2 3 3 2" xfId="1084" xr:uid="{1E266A8E-EACE-432B-8A91-2BEA2F0B7544}"/>
    <cellStyle name="Check Cell 2 3 3 2 2" xfId="1085" xr:uid="{1F0972EB-E229-421D-A307-1283EADAB77D}"/>
    <cellStyle name="Check Cell 2 3 3 2_3. Loans" xfId="23544" xr:uid="{754BF43F-B261-4AAF-80AC-0A29BFB7D2B5}"/>
    <cellStyle name="Check Cell 2 3 3 3" xfId="1086" xr:uid="{9935B5BC-9F7A-4E59-9399-AAA89AD70619}"/>
    <cellStyle name="Check Cell 2 3 3_3. Loans" xfId="23545" xr:uid="{6F744D61-0706-4543-AFDE-938F608F960D}"/>
    <cellStyle name="Check Cell 2 3 4" xfId="1087" xr:uid="{2D4E3899-6925-4B23-B3F2-B165D030EC60}"/>
    <cellStyle name="Check Cell 2 3 4 2" xfId="1088" xr:uid="{932403C2-D8DF-43B0-AE94-BCE860A6FE10}"/>
    <cellStyle name="Check Cell 2 3 4_3. Loans" xfId="23546" xr:uid="{29BB1BA8-46F7-4970-9F87-BAD7514678E4}"/>
    <cellStyle name="Check Cell 2 3 5" xfId="1089" xr:uid="{B1DF68B7-9126-4AF3-90B1-E1C84D793796}"/>
    <cellStyle name="Check Cell 2 3 5 2" xfId="1090" xr:uid="{064D6B2F-543B-4518-8D33-220BEB292727}"/>
    <cellStyle name="Check Cell 2 3 5_3. Loans" xfId="23547" xr:uid="{DBB651ED-9439-4AF6-9FDB-B41D57844421}"/>
    <cellStyle name="Check Cell 2 3 6" xfId="1091" xr:uid="{11664FFD-5A7A-4F82-B15A-FF55597640DE}"/>
    <cellStyle name="Check Cell 2 3 6 2" xfId="1092" xr:uid="{364D19EF-7333-419D-9393-6DA326AA769E}"/>
    <cellStyle name="Check Cell 2 3 6_3. Loans" xfId="23548" xr:uid="{67A09884-E06D-45FE-A869-00A74129100B}"/>
    <cellStyle name="Check Cell 2 3 7" xfId="1093" xr:uid="{7AB20FA9-DCF9-48BA-9F49-4DD8826C3BF5}"/>
    <cellStyle name="Check Cell 2 3 7 2" xfId="1094" xr:uid="{2C8DCABB-B496-4502-A441-767158BE6C44}"/>
    <cellStyle name="Check Cell 2 3 7_3. Loans" xfId="23549" xr:uid="{733AFD3D-8CA8-452E-A489-00854BF31F96}"/>
    <cellStyle name="Check Cell 2 3 8" xfId="1095" xr:uid="{33ED693A-95E7-4906-9741-494C956F408D}"/>
    <cellStyle name="Check Cell 2 3 8 2" xfId="1096" xr:uid="{2D53ED0F-1BE8-4301-9A00-FD6D0BA93223}"/>
    <cellStyle name="Check Cell 2 3 8_3. Loans" xfId="23550" xr:uid="{2B8C1628-E6D6-4C06-A3D4-F024D4D9D63B}"/>
    <cellStyle name="Check Cell 2 3 9" xfId="1097" xr:uid="{DF399573-CD17-4E6D-8F62-1AF6C2BBD0B0}"/>
    <cellStyle name="Check Cell 2 3_3. Loans" xfId="23551" xr:uid="{7768836D-B5BC-4E14-9104-DFB4D9D9617F}"/>
    <cellStyle name="Check Cell 2 4" xfId="1098" xr:uid="{EC248C68-78B2-482C-9E81-11CE0F0D45EB}"/>
    <cellStyle name="Check Cell 2 4 2" xfId="1099" xr:uid="{A675CAA1-B727-4C19-9D18-77E71E39381F}"/>
    <cellStyle name="Check Cell 2 4 2 2" xfId="1100" xr:uid="{4974E3E8-64B6-47B2-9378-C97E910BF5DB}"/>
    <cellStyle name="Check Cell 2 4 2 2 2" xfId="1101" xr:uid="{3823BBD2-E05E-4DE5-9E6D-0C8C9EC866F1}"/>
    <cellStyle name="Check Cell 2 4 2 2_3. Loans" xfId="23552" xr:uid="{C5467C3E-1515-4F60-86B6-0CE5A61C9354}"/>
    <cellStyle name="Check Cell 2 4 2 3" xfId="1102" xr:uid="{189AA62B-D286-43BF-8CE5-D2B23AEA27C0}"/>
    <cellStyle name="Check Cell 2 4 2_3. Loans" xfId="23553" xr:uid="{A058EB69-0147-415C-A4C5-1F45C9C6BAB7}"/>
    <cellStyle name="Check Cell 2 4 3" xfId="1103" xr:uid="{5E83F0D3-5717-4F90-80F5-7A7E488AF4CB}"/>
    <cellStyle name="Check Cell 2 4 3 2" xfId="1104" xr:uid="{9E8F2F0B-EE75-444C-ACC4-67E673FEFCB9}"/>
    <cellStyle name="Check Cell 2 4 3 2 2" xfId="1105" xr:uid="{2FAE6AD7-CEFD-4E87-BB8E-209A6716C9AC}"/>
    <cellStyle name="Check Cell 2 4 3 2_3. Loans" xfId="23554" xr:uid="{6616AE5A-07FB-494A-A751-9D700AFC7198}"/>
    <cellStyle name="Check Cell 2 4 3 3" xfId="1106" xr:uid="{9EA21969-A35A-44E9-A86B-51C5F13D7086}"/>
    <cellStyle name="Check Cell 2 4 3_3. Loans" xfId="23555" xr:uid="{67C8504E-1582-4DD5-919A-562725E42925}"/>
    <cellStyle name="Check Cell 2 4 4" xfId="1107" xr:uid="{8DFC7B13-22C5-427F-8EA6-58D3AE0A5F9C}"/>
    <cellStyle name="Check Cell 2 4 4 2" xfId="1108" xr:uid="{56609518-8BCF-4726-A535-1F63AC0698F1}"/>
    <cellStyle name="Check Cell 2 4 4_3. Loans" xfId="23556" xr:uid="{8979044C-C1A0-4FD2-B7FC-11FCA8EB8359}"/>
    <cellStyle name="Check Cell 2 4 5" xfId="1109" xr:uid="{B9B31339-D069-45BB-B046-F512AAA66DF4}"/>
    <cellStyle name="Check Cell 2 4 5 2" xfId="1110" xr:uid="{5C23EB29-6736-4DF8-95AA-D23B12B32D70}"/>
    <cellStyle name="Check Cell 2 4 5_3. Loans" xfId="23557" xr:uid="{0F5CAAE3-B026-4D0A-8C76-4DA44766D0AC}"/>
    <cellStyle name="Check Cell 2 4 6" xfId="1111" xr:uid="{575161A4-A734-4336-B188-8F55E599662A}"/>
    <cellStyle name="Check Cell 2 4 6 2" xfId="1112" xr:uid="{3ACFF70F-0755-4066-9B87-77027B4E26B3}"/>
    <cellStyle name="Check Cell 2 4 6_3. Loans" xfId="23558" xr:uid="{72B948FA-98D5-49FF-90C1-FEB99BBCDDE3}"/>
    <cellStyle name="Check Cell 2 4 7" xfId="1113" xr:uid="{5BF2EEA8-32A0-4F3A-81D1-E5750BC431BB}"/>
    <cellStyle name="Check Cell 2 4 7 2" xfId="1114" xr:uid="{E1BC4324-1656-430F-B00B-3AB0EC96F2D1}"/>
    <cellStyle name="Check Cell 2 4 7_3. Loans" xfId="23559" xr:uid="{4B7F864B-6C97-4C0A-9EDD-DF4B09550F75}"/>
    <cellStyle name="Check Cell 2 4 8" xfId="1115" xr:uid="{7C5593F0-7F43-4A09-B421-48FB595D1597}"/>
    <cellStyle name="Check Cell 2 4 8 2" xfId="1116" xr:uid="{F0ACCB95-8CAE-460F-941E-A6D00279B282}"/>
    <cellStyle name="Check Cell 2 4 8_3. Loans" xfId="23560" xr:uid="{86634DD6-CBA4-4D14-973B-69CD4B26456C}"/>
    <cellStyle name="Check Cell 2 4 9" xfId="1117" xr:uid="{9D7BE76C-A9D8-4A55-9AF3-7CA2F61D22BD}"/>
    <cellStyle name="Check Cell 2 4_3. Loans" xfId="23561" xr:uid="{58303A64-2102-4BF6-A13A-73B15462AE6C}"/>
    <cellStyle name="Check Cell 2 5" xfId="1118" xr:uid="{97A443D9-124B-4F6B-97A4-35CE3D8CFC88}"/>
    <cellStyle name="Check Cell 2 5 10" xfId="1119" xr:uid="{01AD5116-6128-42D5-93B5-DA96EBDD8280}"/>
    <cellStyle name="Check Cell 2 5 2" xfId="1120" xr:uid="{C3DF5EBF-02E3-4CA8-8828-3958FD7C5E67}"/>
    <cellStyle name="Check Cell 2 5 2 2" xfId="1121" xr:uid="{C4313925-10A9-41D4-80DF-C74AAF545D75}"/>
    <cellStyle name="Check Cell 2 5 2_3. Loans" xfId="23562" xr:uid="{F0F72C33-F4B5-491B-9203-2685D5596E1B}"/>
    <cellStyle name="Check Cell 2 5 3" xfId="1122" xr:uid="{087F3E06-D7A5-4AA1-A112-59FDA5CDA0BF}"/>
    <cellStyle name="Check Cell 2 5 3 2" xfId="1123" xr:uid="{2067F416-4B2C-4D60-B927-C92EC4FAFD4A}"/>
    <cellStyle name="Check Cell 2 5 3_3. Loans" xfId="23563" xr:uid="{FF4A9BBF-02B2-4B49-B066-10E0713EFEBD}"/>
    <cellStyle name="Check Cell 2 5 4" xfId="1124" xr:uid="{24164F7F-C395-4117-81F5-F228E0660706}"/>
    <cellStyle name="Check Cell 2 5 4 2" xfId="1125" xr:uid="{4FA3E22B-84C1-46CA-9D3D-795E9C0C6891}"/>
    <cellStyle name="Check Cell 2 5 4_3. Loans" xfId="23564" xr:uid="{CAD1EFED-E48A-47A6-BFA9-B0F471C0C3A4}"/>
    <cellStyle name="Check Cell 2 5 5" xfId="1126" xr:uid="{F40B2FEE-D265-4C25-8FA8-6E2BD585DB82}"/>
    <cellStyle name="Check Cell 2 5 5 2" xfId="1127" xr:uid="{9475C507-3839-438C-A570-BBD4A690C7C9}"/>
    <cellStyle name="Check Cell 2 5 5_3. Loans" xfId="23565" xr:uid="{233B82AC-96FD-47A2-9988-9195F7E28437}"/>
    <cellStyle name="Check Cell 2 5 6" xfId="1128" xr:uid="{8D97FC48-EAF6-44B4-B991-8BBF919248B5}"/>
    <cellStyle name="Check Cell 2 5 6 2" xfId="1129" xr:uid="{B40E7F53-76F6-450C-B338-3195BF9F73AB}"/>
    <cellStyle name="Check Cell 2 5 6_3. Loans" xfId="23566" xr:uid="{29542BD2-304B-4ABA-9CBF-9DFAB037F410}"/>
    <cellStyle name="Check Cell 2 5 7" xfId="1130" xr:uid="{14BB692D-DFEC-4709-A83B-3B17803979F0}"/>
    <cellStyle name="Check Cell 2 5 7 2" xfId="1131" xr:uid="{BE518167-2B61-4671-BDEA-31F6A21DE0CC}"/>
    <cellStyle name="Check Cell 2 5 7_3. Loans" xfId="23567" xr:uid="{60CDDB2D-A86E-4A97-A40A-7759F9D85A1C}"/>
    <cellStyle name="Check Cell 2 5 8" xfId="1132" xr:uid="{46DD697E-2ADF-4479-9CB1-9D2EB80980E0}"/>
    <cellStyle name="Check Cell 2 5 8 2" xfId="1133" xr:uid="{7E9DB3D4-C45A-4274-B637-B49EF40C9333}"/>
    <cellStyle name="Check Cell 2 5 8_3. Loans" xfId="23568" xr:uid="{95D07F29-D887-4C71-AA14-BF300F52EF3F}"/>
    <cellStyle name="Check Cell 2 5 9" xfId="1134" xr:uid="{D54E782C-9A90-4B66-921A-DD9E55B29374}"/>
    <cellStyle name="Check Cell 2 5_3. Loans" xfId="23569" xr:uid="{168010D4-B1EC-46F5-AF90-1980D0C3E2DB}"/>
    <cellStyle name="Check Cell 2 6" xfId="1135" xr:uid="{55BACAB6-D0A6-416A-A428-77ACBC404CEC}"/>
    <cellStyle name="Check Cell 2 6 2" xfId="1136" xr:uid="{9FD07A77-6B8A-4CC6-9350-51063E224AE1}"/>
    <cellStyle name="Check Cell 2 6 2 2" xfId="1137" xr:uid="{95D92EB1-4826-45D8-9AA0-2908D75AA64F}"/>
    <cellStyle name="Check Cell 2 6 2_3. Loans" xfId="23570" xr:uid="{3CF83CB9-AC70-4111-9F6F-20A978A26411}"/>
    <cellStyle name="Check Cell 2 6 3" xfId="1138" xr:uid="{57B62163-BA1E-44E1-949B-67BF02B96213}"/>
    <cellStyle name="Check Cell 2 6 3 2" xfId="1139" xr:uid="{E93629F5-DD16-455F-BE10-07CFACF865E5}"/>
    <cellStyle name="Check Cell 2 6 3_3. Loans" xfId="23571" xr:uid="{99ABB045-34BC-4E03-9DB5-F17B110120D1}"/>
    <cellStyle name="Check Cell 2 6 4" xfId="1140" xr:uid="{6FBF52E3-DAE8-49A7-9048-9753DD9785D2}"/>
    <cellStyle name="Check Cell 2 6_3. Loans" xfId="23572" xr:uid="{67D36F46-9621-49BA-A02C-083928AE98E4}"/>
    <cellStyle name="Check Cell 2 7" xfId="1141" xr:uid="{A5F24562-E6C1-4AEA-AE47-EC474B797226}"/>
    <cellStyle name="Check Cell 2 7 2" xfId="1142" xr:uid="{9D7A5C4B-D432-4CF6-9BE1-F316711C6247}"/>
    <cellStyle name="Check Cell 2 7 2 2" xfId="1143" xr:uid="{673931FB-1806-4440-BE68-4C2F355641CA}"/>
    <cellStyle name="Check Cell 2 7 2_3. Loans" xfId="23573" xr:uid="{441197A0-F51C-4E9D-ACA7-49969A1FA511}"/>
    <cellStyle name="Check Cell 2 7 3" xfId="1144" xr:uid="{68F8AC85-F0CC-4242-9733-3B13EFB61CE0}"/>
    <cellStyle name="Check Cell 2 7 3 2" xfId="1145" xr:uid="{7A2F46D4-84F5-4727-9CAC-DF2C401E2015}"/>
    <cellStyle name="Check Cell 2 7 3_3. Loans" xfId="23574" xr:uid="{0D807EB2-2A93-41E6-BB23-4CD9BC510083}"/>
    <cellStyle name="Check Cell 2 7 4" xfId="1146" xr:uid="{2703A5AD-59BC-4721-A16A-F3BC190517B7}"/>
    <cellStyle name="Check Cell 2 7_3. Loans" xfId="23575" xr:uid="{0B538EAF-98FD-458D-86DA-D3C6DBCCC1FD}"/>
    <cellStyle name="Check Cell 2 8" xfId="1147" xr:uid="{D206DBB4-5C63-464C-9147-57D53042C034}"/>
    <cellStyle name="Check Cell 2 8 2" xfId="1148" xr:uid="{08309F83-0C16-4D5B-B113-990F0654204D}"/>
    <cellStyle name="Check Cell 2 8 2 2" xfId="1149" xr:uid="{C89E09A7-B9F6-4E0E-B7D8-D987BDD25539}"/>
    <cellStyle name="Check Cell 2 8 2_3. Loans" xfId="23576" xr:uid="{FF28C94F-C9A9-4245-A3EE-F2668AAA3253}"/>
    <cellStyle name="Check Cell 2 8 3" xfId="1150" xr:uid="{AC702886-FA4F-47BC-B957-13E1172595BC}"/>
    <cellStyle name="Check Cell 2 8 3 2" xfId="1151" xr:uid="{02BA1698-D01E-49FB-928D-3BB0D9FD5038}"/>
    <cellStyle name="Check Cell 2 8 3_3. Loans" xfId="23577" xr:uid="{6D8834FD-23F5-4328-95D9-B4E24F646D18}"/>
    <cellStyle name="Check Cell 2 8 4" xfId="1152" xr:uid="{6B4ED3C4-C3C4-46C7-9061-354837E664D9}"/>
    <cellStyle name="Check Cell 2 8_3. Loans" xfId="23578" xr:uid="{8050BC93-78A3-4FED-AFE4-323F05AA0F2F}"/>
    <cellStyle name="Check Cell 2 9" xfId="1153" xr:uid="{254B382F-52AE-417C-AE02-AF88CFDFCA36}"/>
    <cellStyle name="Check Cell 2 9 2" xfId="1154" xr:uid="{48A4B269-0F9C-45AA-9BE5-D31C6D699364}"/>
    <cellStyle name="Check Cell 2 9_3. Loans" xfId="23579" xr:uid="{16F520B2-08F2-4D96-A6B7-088882FC1B20}"/>
    <cellStyle name="Check Cell 2_2. Property deals" xfId="23580" xr:uid="{B7F1359E-FE13-44E1-AF7F-76B247F6EC2A}"/>
    <cellStyle name="Check Cell 20" xfId="23581" xr:uid="{FC4EC7C1-DDA8-40B2-8E37-BE1668962B3D}"/>
    <cellStyle name="Check Cell 21" xfId="23582" xr:uid="{D9152ED8-65B9-4D9E-B16E-224B8616DD1B}"/>
    <cellStyle name="Check Cell 22" xfId="23583" xr:uid="{853D8B7A-D3F0-45AD-A298-DA9035F2E9BE}"/>
    <cellStyle name="Check Cell 23" xfId="23584" xr:uid="{CA389BC2-CB45-4C0A-9561-18BD5ECFBAE3}"/>
    <cellStyle name="Check Cell 24" xfId="23585" xr:uid="{D3C8AF64-8A42-4152-855A-832F06771549}"/>
    <cellStyle name="Check Cell 25" xfId="23586" xr:uid="{0D6ED29D-1BCD-479D-94D6-BB16FBCE69E6}"/>
    <cellStyle name="Check Cell 26" xfId="45064" xr:uid="{12C2EFFD-814A-4FBE-B6D0-34A53D72C01A}"/>
    <cellStyle name="Check Cell 27" xfId="45065" xr:uid="{F166E8C4-7C47-446C-B3FC-8A3575AE5441}"/>
    <cellStyle name="Check Cell 28" xfId="45066" xr:uid="{15DDEAEC-B6C3-4D4F-8FB2-83B5C56B0302}"/>
    <cellStyle name="Check Cell 29" xfId="53221" xr:uid="{1C24BCB1-A662-458D-8692-7D90870CAAC9}"/>
    <cellStyle name="Check Cell 3" xfId="1155" xr:uid="{E0A07598-AC43-4F18-B1D8-082F464C2799}"/>
    <cellStyle name="Check Cell 3 10" xfId="33680" xr:uid="{19F6CF5D-F9AA-44A0-8682-969B9BC9DEAE}"/>
    <cellStyle name="Check Cell 3 11" xfId="46358" xr:uid="{A0584169-AFD2-4FB4-B386-80F7CEC19B89}"/>
    <cellStyle name="Check Cell 3 2" xfId="1156" xr:uid="{6176AA48-06A6-4BB7-8BD6-B3E91660546A}"/>
    <cellStyle name="Check Cell 3 2 2" xfId="1157" xr:uid="{FC355870-E628-4B7E-811C-12C6F5DD9F80}"/>
    <cellStyle name="Check Cell 3 2 2 2" xfId="1158" xr:uid="{C5429A9F-EDE4-4DB4-851C-EF3BBBB08154}"/>
    <cellStyle name="Check Cell 3 2 2_3. Loans" xfId="23587" xr:uid="{95520F95-D151-4259-BBD1-93D0FF0BCD57}"/>
    <cellStyle name="Check Cell 3 2 3" xfId="1159" xr:uid="{FE25F132-1B40-4484-87C5-9AA1427DD92D}"/>
    <cellStyle name="Check Cell 3 2 3 2" xfId="1160" xr:uid="{F72B30F5-1BEA-43FC-A2CC-6303C5E3D4D1}"/>
    <cellStyle name="Check Cell 3 2 3_3. Loans" xfId="23588" xr:uid="{D2252CAD-E143-422F-919C-F0817B372918}"/>
    <cellStyle name="Check Cell 3 2 4" xfId="1161" xr:uid="{B34E1F9F-9E8E-45BB-8BAA-E2F048A4E5AB}"/>
    <cellStyle name="Check Cell 3 2_3. Loans" xfId="23589" xr:uid="{6116FCE7-3CC8-4DA5-B507-F859FCD9F0D7}"/>
    <cellStyle name="Check Cell 3 3" xfId="1162" xr:uid="{A0F912F3-B7AA-4B26-8F0F-AAA1CC06A191}"/>
    <cellStyle name="Check Cell 3 3 2" xfId="1163" xr:uid="{8251D2A4-742A-4453-B590-CFA4FC78B2F3}"/>
    <cellStyle name="Check Cell 3 3 2 2" xfId="1164" xr:uid="{3202883D-BC30-4799-826B-79E3A5558A77}"/>
    <cellStyle name="Check Cell 3 3 2_3. Loans" xfId="23590" xr:uid="{05AC6076-8766-49BA-9282-C88B67E7C233}"/>
    <cellStyle name="Check Cell 3 3 3" xfId="1165" xr:uid="{C5315224-D3B0-496C-873E-F7F0CA6EEBB4}"/>
    <cellStyle name="Check Cell 3 3_3. Loans" xfId="23591" xr:uid="{D53C9509-274F-4093-8C95-54220EE8F25F}"/>
    <cellStyle name="Check Cell 3 4" xfId="1166" xr:uid="{1530C704-99C5-4086-8F58-369ECA1696D9}"/>
    <cellStyle name="Check Cell 3 4 2" xfId="1167" xr:uid="{A0FA37B5-435D-4613-91FF-9042BB0EFE4C}"/>
    <cellStyle name="Check Cell 3 4_3. Loans" xfId="23592" xr:uid="{747C6147-F5AA-4808-ABAD-9E4DE7166A98}"/>
    <cellStyle name="Check Cell 3 5" xfId="1168" xr:uid="{198ECFC0-BB23-4871-87DF-9C67AF15F6BC}"/>
    <cellStyle name="Check Cell 3 5 2" xfId="1169" xr:uid="{7CC344BB-BE94-4057-A764-EBB1B1697C69}"/>
    <cellStyle name="Check Cell 3 5_3. Loans" xfId="23593" xr:uid="{B31CAC51-2B41-408B-B254-08BBCD883DC7}"/>
    <cellStyle name="Check Cell 3 6" xfId="1170" xr:uid="{2B4A9A36-3F85-4953-BE7E-2B1407DE1F86}"/>
    <cellStyle name="Check Cell 3 6 2" xfId="1171" xr:uid="{34BFAE80-AE59-4313-83A9-CE15A7B64021}"/>
    <cellStyle name="Check Cell 3 6_3. Loans" xfId="23594" xr:uid="{C2919DB4-096E-4F86-A2B5-B1FDC6949B90}"/>
    <cellStyle name="Check Cell 3 7" xfId="1172" xr:uid="{F464E33A-9B36-40C1-B12E-B8858BBE35B0}"/>
    <cellStyle name="Check Cell 3 7 2" xfId="1173" xr:uid="{0B9069A9-A822-4EB3-B333-EA1B20525E16}"/>
    <cellStyle name="Check Cell 3 7_3. Loans" xfId="23595" xr:uid="{0CFC0F29-66D1-4662-8456-732255D0B88F}"/>
    <cellStyle name="Check Cell 3 8" xfId="1174" xr:uid="{B5578993-05D5-44DD-9448-B5DD42BB3496}"/>
    <cellStyle name="Check Cell 3 8 2" xfId="1175" xr:uid="{819483F7-4C5A-405C-9F26-8599055A9693}"/>
    <cellStyle name="Check Cell 3 8_3. Loans" xfId="23596" xr:uid="{3BFA41AC-394B-4922-BFAB-2EB4C6C73EE0}"/>
    <cellStyle name="Check Cell 3 9" xfId="1176" xr:uid="{73F942A0-1209-47C0-9D4C-79B212A5D620}"/>
    <cellStyle name="Check Cell 3_2. Property deals" xfId="23597" xr:uid="{A132262F-5B1D-4F0F-B176-AE811DAFCC5F}"/>
    <cellStyle name="Check Cell 4" xfId="1177" xr:uid="{1FBD7364-F84B-4447-A638-BD42E51C12F3}"/>
    <cellStyle name="Check Cell 4 10" xfId="46380" xr:uid="{9BC65D94-F00E-4676-985F-47959A617756}"/>
    <cellStyle name="Check Cell 4 11" xfId="51978" xr:uid="{02C630F3-54EF-4008-B0E7-983A558DC637}"/>
    <cellStyle name="Check Cell 4 2" xfId="1178" xr:uid="{F7218313-A7DD-40E8-9652-80B7B83BE5D2}"/>
    <cellStyle name="Check Cell 4 2 2" xfId="1179" xr:uid="{3A687F00-615A-4E06-B8AD-EA555F2BD188}"/>
    <cellStyle name="Check Cell 4 2 2 2" xfId="1180" xr:uid="{0F30E116-76FB-4407-8B2D-CDA76C08C6CD}"/>
    <cellStyle name="Check Cell 4 2 2_3. Loans" xfId="23598" xr:uid="{F3573DBE-30E1-4D12-B0B9-0098431D44ED}"/>
    <cellStyle name="Check Cell 4 2 3" xfId="1181" xr:uid="{3715965F-E856-4A36-8180-8431D5CBAA24}"/>
    <cellStyle name="Check Cell 4 2_3. Loans" xfId="23599" xr:uid="{F70054D8-9148-4AA7-AC2B-F35BA0F5EF7B}"/>
    <cellStyle name="Check Cell 4 3" xfId="1182" xr:uid="{983C4937-008A-4AF3-8616-F3F100EE83E0}"/>
    <cellStyle name="Check Cell 4 3 2" xfId="1183" xr:uid="{245CAFE9-9CF7-4755-B62A-D8F8F44FD491}"/>
    <cellStyle name="Check Cell 4 3 2 2" xfId="1184" xr:uid="{F7913385-243B-4472-A781-7FED7C7A0363}"/>
    <cellStyle name="Check Cell 4 3 2_3. Loans" xfId="23600" xr:uid="{4FBDD2B6-AA4E-427D-B175-D713182AFABE}"/>
    <cellStyle name="Check Cell 4 3 3" xfId="1185" xr:uid="{AB1936AF-FE31-4D7D-80B8-11C6ECAE55ED}"/>
    <cellStyle name="Check Cell 4 3_3. Loans" xfId="23601" xr:uid="{17137B0E-1F56-43D1-8403-39C53BC97527}"/>
    <cellStyle name="Check Cell 4 4" xfId="1186" xr:uid="{4A0958E8-296D-4EA6-B456-0FDB6EB3F6FF}"/>
    <cellStyle name="Check Cell 4 4 2" xfId="1187" xr:uid="{240EB416-DF7D-42AE-AFC4-5EC72CCA9A43}"/>
    <cellStyle name="Check Cell 4 4_3. Loans" xfId="23602" xr:uid="{A7933E7F-E9B9-45C8-AA10-A1F94B23DA11}"/>
    <cellStyle name="Check Cell 4 5" xfId="1188" xr:uid="{0B34687C-D232-4A70-80F9-6529B4979A2F}"/>
    <cellStyle name="Check Cell 4 5 2" xfId="1189" xr:uid="{0FCD3FCF-BDF6-465C-837C-CC76953732FA}"/>
    <cellStyle name="Check Cell 4 5_3. Loans" xfId="23603" xr:uid="{0907090D-153D-4EB7-8307-C39FEA877CD7}"/>
    <cellStyle name="Check Cell 4 6" xfId="1190" xr:uid="{C6404E15-6336-4CC6-B1A5-06B2F1069301}"/>
    <cellStyle name="Check Cell 4 6 2" xfId="1191" xr:uid="{CB2781C5-09B6-4696-B567-31ADC3956B35}"/>
    <cellStyle name="Check Cell 4 6_3. Loans" xfId="23604" xr:uid="{6E21289F-71BA-4EFA-87A8-89CF0EC15327}"/>
    <cellStyle name="Check Cell 4 7" xfId="1192" xr:uid="{333D801D-455F-4463-AF76-EBC2BAC32EA8}"/>
    <cellStyle name="Check Cell 4 7 2" xfId="1193" xr:uid="{323B203B-9112-4BB3-A8A8-53BB888C88F9}"/>
    <cellStyle name="Check Cell 4 7_3. Loans" xfId="23605" xr:uid="{4B4FBD62-9EC5-47C2-89B2-B79B14E0E5E6}"/>
    <cellStyle name="Check Cell 4 8" xfId="1194" xr:uid="{8DDD4555-ECB6-41BB-917F-2EF2F29087AD}"/>
    <cellStyle name="Check Cell 4 8 2" xfId="1195" xr:uid="{677B2A12-62E0-43C4-9F4B-4C647E79E924}"/>
    <cellStyle name="Check Cell 4 8_3. Loans" xfId="23606" xr:uid="{04172D3C-9A86-4ACC-BCFD-A36570678E0D}"/>
    <cellStyle name="Check Cell 4 9" xfId="1196" xr:uid="{9586083C-7AFE-4806-A638-D0797F8D18BB}"/>
    <cellStyle name="Check Cell 4_3. Loans" xfId="23607" xr:uid="{D177F078-FD26-4107-911D-5BFA9C81EEFA}"/>
    <cellStyle name="Check Cell 5" xfId="1197" xr:uid="{A80F5263-1004-4573-AA1F-BFA0C96C5AA5}"/>
    <cellStyle name="Check Cell 5 2" xfId="1198" xr:uid="{93BD1674-52EC-4D15-AF2D-27F57E17693A}"/>
    <cellStyle name="Check Cell 5 2 2" xfId="1199" xr:uid="{B8EECF26-EFDE-448A-8D19-D1CC78329344}"/>
    <cellStyle name="Check Cell 5 2 2 2" xfId="1200" xr:uid="{8A0762C7-3959-4328-818A-0136ED121E43}"/>
    <cellStyle name="Check Cell 5 2 2_3. Loans" xfId="23608" xr:uid="{458FFFF4-18F2-4FC5-B2A5-6048A5B54C8C}"/>
    <cellStyle name="Check Cell 5 2 3" xfId="1201" xr:uid="{D4034595-7F0D-4AD6-A710-5F4A5AD2C56C}"/>
    <cellStyle name="Check Cell 5 2_3. Loans" xfId="23609" xr:uid="{C8ECB90B-BFD1-4025-83E9-510FA8DD554E}"/>
    <cellStyle name="Check Cell 5 3" xfId="1202" xr:uid="{E1839F89-D2EE-4113-8514-A897867D8DC5}"/>
    <cellStyle name="Check Cell 5 3 2" xfId="1203" xr:uid="{ED91D322-8CAA-41AA-994A-9F5641957ECF}"/>
    <cellStyle name="Check Cell 5 3 2 2" xfId="1204" xr:uid="{52167B68-A1F1-4721-A810-A0FF81968E57}"/>
    <cellStyle name="Check Cell 5 3 2_3. Loans" xfId="23610" xr:uid="{694BAF07-65C2-4EB3-88FB-E1FD9ED2D954}"/>
    <cellStyle name="Check Cell 5 3 3" xfId="1205" xr:uid="{C326C180-8054-4734-93D8-B512CAF60DD0}"/>
    <cellStyle name="Check Cell 5 3_3. Loans" xfId="23611" xr:uid="{201BD264-68DD-4095-8EA9-10C11CCF7CC7}"/>
    <cellStyle name="Check Cell 5 4" xfId="1206" xr:uid="{24686D6C-41BC-4D40-B3B9-7194056B64BC}"/>
    <cellStyle name="Check Cell 5 4 2" xfId="1207" xr:uid="{9C52067D-7B1D-4AF7-8299-86580CE15563}"/>
    <cellStyle name="Check Cell 5 4_3. Loans" xfId="23612" xr:uid="{F7717A1C-0AA5-4897-8BDD-D56AE479181B}"/>
    <cellStyle name="Check Cell 5 5" xfId="1208" xr:uid="{23197360-1054-4101-A8A1-78FB769375F7}"/>
    <cellStyle name="Check Cell 5 5 2" xfId="1209" xr:uid="{F5CD9A44-2F07-4EEA-AE75-DB91596C93B0}"/>
    <cellStyle name="Check Cell 5 5_3. Loans" xfId="23613" xr:uid="{D565EABE-C8E0-4934-A4D4-EC3C0480A678}"/>
    <cellStyle name="Check Cell 5 6" xfId="1210" xr:uid="{E427F25C-78F5-4445-8094-1169EB7BAF42}"/>
    <cellStyle name="Check Cell 5 6 2" xfId="1211" xr:uid="{6BC0DC7C-FF3B-4F12-AAA9-7CA73B85C760}"/>
    <cellStyle name="Check Cell 5 6_3. Loans" xfId="23614" xr:uid="{824766F0-F0B6-465A-ACB3-CDFF85EBA408}"/>
    <cellStyle name="Check Cell 5 7" xfId="1212" xr:uid="{A3C569E9-C2C8-46B7-8867-01EC570771AB}"/>
    <cellStyle name="Check Cell 5 7 2" xfId="1213" xr:uid="{FCEA65D0-7A47-4C1A-8B63-12B2837D1B1E}"/>
    <cellStyle name="Check Cell 5 7_3. Loans" xfId="23615" xr:uid="{003BF693-3F3E-4C14-BA08-F2C28B6E444C}"/>
    <cellStyle name="Check Cell 5 8" xfId="1214" xr:uid="{3DCF422B-A624-4DEA-B110-4B51FEE9B326}"/>
    <cellStyle name="Check Cell 5 8 2" xfId="1215" xr:uid="{4F74D91E-8876-4490-85BC-B242128ADB9B}"/>
    <cellStyle name="Check Cell 5 8_3. Loans" xfId="23616" xr:uid="{64FAA36D-0A8C-4788-9D6E-C69A11C68A2C}"/>
    <cellStyle name="Check Cell 5 9" xfId="1216" xr:uid="{DCB35E4E-B349-47BF-A316-E8F5DB6AB368}"/>
    <cellStyle name="Check Cell 5_3. Loans" xfId="23617" xr:uid="{277F1B36-F5D9-4391-B591-2D6E9511542A}"/>
    <cellStyle name="Check Cell 6" xfId="1217" xr:uid="{ED9DE840-A094-42C6-A712-79299E0C19CE}"/>
    <cellStyle name="Check Cell 6 2" xfId="1218" xr:uid="{66D54EAB-7CD0-41B4-A349-78CA91ADAE81}"/>
    <cellStyle name="Check Cell 6 2 2" xfId="1219" xr:uid="{2530DACA-9D66-424D-966F-39A92620D211}"/>
    <cellStyle name="Check Cell 6 2_3. Loans" xfId="23618" xr:uid="{02E0FBAB-F336-42A2-8BE0-6030C8BAF80F}"/>
    <cellStyle name="Check Cell 6 3" xfId="1220" xr:uid="{714F7BC4-D3CC-443F-A015-AAD2585CA046}"/>
    <cellStyle name="Check Cell 6 3 2" xfId="1221" xr:uid="{119EF2F0-A21E-4C88-AE4A-CB1A6F9702C8}"/>
    <cellStyle name="Check Cell 6 3_3. Loans" xfId="23619" xr:uid="{0489C77D-F322-40DC-A896-53C5448EF6AE}"/>
    <cellStyle name="Check Cell 6 4" xfId="1222" xr:uid="{EBABF909-6EF8-4CA5-B445-EFA19BA38199}"/>
    <cellStyle name="Check Cell 6 4 2" xfId="1223" xr:uid="{B1DDD7E7-6AAE-4C92-B450-DCF0067D4925}"/>
    <cellStyle name="Check Cell 6 4_3. Loans" xfId="23620" xr:uid="{EE587807-7A3E-4711-9DCC-3D7E04F7090D}"/>
    <cellStyle name="Check Cell 6 5" xfId="1224" xr:uid="{BA927EFA-1B24-4CB8-84F1-914A5EBEC6DC}"/>
    <cellStyle name="Check Cell 6 5 2" xfId="1225" xr:uid="{DDAF2542-EDF8-4021-9344-CA7512DD7242}"/>
    <cellStyle name="Check Cell 6 5_3. Loans" xfId="23621" xr:uid="{8B48C40B-423D-4306-8CD9-41BE7400A38C}"/>
    <cellStyle name="Check Cell 6 6" xfId="1226" xr:uid="{CD11C375-2125-44E8-BC97-61DB5B137A6A}"/>
    <cellStyle name="Check Cell 6_3. Loans" xfId="23622" xr:uid="{49781DF1-45FC-4A4A-B941-0E2ABC9962A8}"/>
    <cellStyle name="Check Cell 7" xfId="1227" xr:uid="{C2EE444A-05BA-4EF5-ACAA-2821F4FC86F6}"/>
    <cellStyle name="Check Cell 7 2" xfId="1228" xr:uid="{28DFB6C4-0212-4AE2-B69D-50B221E6D17F}"/>
    <cellStyle name="Check Cell 7 2 2" xfId="1229" xr:uid="{5EA4DE6F-15E6-4D48-ACA6-8929D3DB1638}"/>
    <cellStyle name="Check Cell 7 2_3. Loans" xfId="23623" xr:uid="{DC7ABABA-58E2-4E38-845C-9CA39FC84E26}"/>
    <cellStyle name="Check Cell 7 3" xfId="1230" xr:uid="{15FEC33B-56DD-4426-B660-186F8DFACD92}"/>
    <cellStyle name="Check Cell 7 3 2" xfId="1231" xr:uid="{FFF71721-2596-4851-97C9-F835CD5E96F0}"/>
    <cellStyle name="Check Cell 7 3_3. Loans" xfId="23624" xr:uid="{CA54E211-B093-45DE-B2F6-BF8EBF152C7A}"/>
    <cellStyle name="Check Cell 7 4" xfId="1232" xr:uid="{2C950AD8-2260-454C-B614-5C9037139D8D}"/>
    <cellStyle name="Check Cell 7_3. Loans" xfId="23625" xr:uid="{8985417C-3B53-4781-8B14-BDE495F24ABB}"/>
    <cellStyle name="Check Cell 8" xfId="1233" xr:uid="{1E216FD0-D8B7-4063-A314-E22B77BD54A2}"/>
    <cellStyle name="Check Cell 8 2" xfId="1234" xr:uid="{8A4CED79-FEEF-4AB8-AED3-90FFFC0D7625}"/>
    <cellStyle name="Check Cell 8 2 2" xfId="1235" xr:uid="{43190839-9B4B-4A19-8F6A-CFB3EE6BCFDC}"/>
    <cellStyle name="Check Cell 8 2_3. Loans" xfId="23626" xr:uid="{82ADD023-6912-4CA1-A68A-9176F40B8D0C}"/>
    <cellStyle name="Check Cell 8 3" xfId="1236" xr:uid="{BED2A1F1-E0C8-48C1-AD9D-E3DCC41E9530}"/>
    <cellStyle name="Check Cell 8 3 2" xfId="1237" xr:uid="{BA3AF327-B5B6-4D74-9210-E96F3B5F5340}"/>
    <cellStyle name="Check Cell 8 3_3. Loans" xfId="23627" xr:uid="{29864B76-7128-4B97-94DD-F279457FB163}"/>
    <cellStyle name="Check Cell 8 4" xfId="1238" xr:uid="{CF6BD6CF-FE53-4E5F-AA11-B58EF721BD9A}"/>
    <cellStyle name="Check Cell 8_3. Loans" xfId="23628" xr:uid="{05070B41-D5B4-41FE-97BB-E30F55AF382D}"/>
    <cellStyle name="Check Cell 9" xfId="1239" xr:uid="{AC932658-A5DD-4DE8-A6E2-20D4390EC69B}"/>
    <cellStyle name="Check Cell 9 2" xfId="1240" xr:uid="{25524DF4-D5B2-4132-84F7-624A0E320F61}"/>
    <cellStyle name="Check Cell 9_3. Loans" xfId="23629" xr:uid="{D40CC57C-4863-4437-B29A-A4B19D0EC29E}"/>
    <cellStyle name="co" xfId="42474" xr:uid="{E6946C87-C7C4-45D0-B504-97F63D486253}"/>
    <cellStyle name="Co. Names" xfId="42475" xr:uid="{9D87E066-CCC0-4FAA-B3D0-C2B8F56E8372}"/>
    <cellStyle name="Co. Names - Bold" xfId="42476" xr:uid="{998F79AB-332B-43B4-B62D-A58EE8757183}"/>
    <cellStyle name="Collegamento ipertestuale_Piano manutenzioni BL 2010.xls" xfId="39764" xr:uid="{71AA6C41-2203-4CD1-882E-8510AF2ECCCA}"/>
    <cellStyle name="Collegamento visitato_Capex budget 2010 13112009(1).xls" xfId="39765" xr:uid="{3C85F1FC-7DA7-4744-A9C4-8899A070C2D9}"/>
    <cellStyle name="COLOR TOOL" xfId="42477" xr:uid="{69A3A82A-2273-4BBF-BADC-639933CB10BE}"/>
    <cellStyle name="COLOR TOOL 2" xfId="42478" xr:uid="{B77D2452-9A6B-4995-8624-FFE7F06EA10D}"/>
    <cellStyle name="Column Header" xfId="42479" xr:uid="{272372EC-C1E0-4259-93A0-A2535B7F867F}"/>
    <cellStyle name="Column Subheader" xfId="42480" xr:uid="{D71D8F21-B840-4B21-B76B-F2B82C7B549B}"/>
    <cellStyle name="Column Subheader Delta" xfId="42481" xr:uid="{DC104E21-8429-4F6B-A2D6-CAD144F9E3DD}"/>
    <cellStyle name="Column Subheader Normal" xfId="42482" xr:uid="{A35149F5-53D6-40FA-801C-B5C7BD37ADE6}"/>
    <cellStyle name="Column Subheader_Cognos" xfId="42483" xr:uid="{951543C0-45DA-46DE-8997-640D9B41697D}"/>
    <cellStyle name="Column Subsubheader" xfId="42484" xr:uid="{20DC7F1E-30D1-467B-ABFA-D75BD682459C}"/>
    <cellStyle name="ColumnHeading" xfId="51979" xr:uid="{E0707C00-27DC-4CE8-B7A9-BDA5B703C35E}"/>
    <cellStyle name="Comma" xfId="53284" builtinId="3"/>
    <cellStyle name="Comma  - Style1" xfId="42485" xr:uid="{E4838575-DF1E-4DD3-A72D-0CF23209D7C3}"/>
    <cellStyle name="Comma  - Style2" xfId="42486" xr:uid="{76240BFE-7105-40D3-A123-19261884ECFF}"/>
    <cellStyle name="Comma  - Style3" xfId="42487" xr:uid="{B93727B8-7838-44B9-8306-F7923213C366}"/>
    <cellStyle name="Comma  - Style4" xfId="42488" xr:uid="{44CFA077-F3FD-40AC-8BCB-30060C124252}"/>
    <cellStyle name="Comma  - Style5" xfId="42489" xr:uid="{04BB1667-BA1F-4845-94B1-C1C7B9C170C3}"/>
    <cellStyle name="Comma  - Style6" xfId="42490" xr:uid="{6634CA6D-6705-4709-9465-2161EFFC7F2D}"/>
    <cellStyle name="Comma  - Style7" xfId="42491" xr:uid="{1A6054F9-E5F8-4903-B2FF-1FF725F7E60F}"/>
    <cellStyle name="Comma  - Style8" xfId="42492" xr:uid="{784057A1-11B0-4B15-AC0D-BD977FF5C2D7}"/>
    <cellStyle name="Comma (0,0)" xfId="42493" xr:uid="{0EED8ABB-1530-447D-B145-71329DAFE3AB}"/>
    <cellStyle name="Comma (0,0) -" xfId="42494" xr:uid="{DCFE7997-9124-473B-A0CC-757FB1009379}"/>
    <cellStyle name="Comma (0,0) - 2" xfId="42495" xr:uid="{86A14F00-E16D-49C9-AB83-F2942EA8E6BC}"/>
    <cellStyle name="Comma (0,0) 2" xfId="42496" xr:uid="{6D89EAE3-B18A-4EEF-B7BB-391D3F82F7BE}"/>
    <cellStyle name="Comma (0,0) incl." xfId="42497" xr:uid="{10F872FF-AC39-4133-806C-1AE60F648A5A}"/>
    <cellStyle name="Comma (0,0) incl. 2" xfId="42498" xr:uid="{17C6B0B1-F984-449C-B7EA-EA3800110E92}"/>
    <cellStyle name="Comma (0,0) N/A" xfId="42499" xr:uid="{0FD91BA2-7FF5-4E7F-B452-342D58356B92}"/>
    <cellStyle name="Comma (0,0) N/A 2" xfId="42500" xr:uid="{2D2C1D2E-6693-410B-BDF7-B5F4C3A58BB8}"/>
    <cellStyle name="Comma (0,0) TBD" xfId="42501" xr:uid="{9C5071AF-7D87-4600-8503-F26474D3768D}"/>
    <cellStyle name="Comma (0,0) TBD-" xfId="42502" xr:uid="{AF5A7400-D5A5-4432-BFFB-D13174C86D32}"/>
    <cellStyle name="Comma (0,0) TBD 2" xfId="42503" xr:uid="{8B984638-CFC1-4276-ABA2-79B7C22A6E26}"/>
    <cellStyle name="Comma (0,0) TBD- 2" xfId="42504" xr:uid="{E14ECFCD-F0BE-46F8-97F3-F521AD4BE479}"/>
    <cellStyle name="Comma (0,0) TBD_(4+8) YoY (3)" xfId="42505" xr:uid="{0425CC31-BA24-4BC6-859E-EEE8C0C27CE2}"/>
    <cellStyle name="Comma (0,0) TBD-_Europe Region" xfId="42506" xr:uid="{173102A2-3C72-4A69-B5EB-F4F32C32FA32}"/>
    <cellStyle name="Comma (0,0) TBD_H-C Facer" xfId="42507" xr:uid="{5AD52F77-5B9F-4E43-807F-3B16B25C0D28}"/>
    <cellStyle name="Comma (0,0) TBD-_Page 2f (2)" xfId="42508" xr:uid="{69DF4F3A-F23D-4614-8A34-6452BEA03F44}"/>
    <cellStyle name="Comma (0,0) TBD_Tab 1" xfId="42509" xr:uid="{3128F01A-A9EF-4E36-8B48-3A4594112175}"/>
    <cellStyle name="Comma (0,0) TBD-_YoY" xfId="42510" xr:uid="{9227FFD5-50F3-4E36-9C5D-09AD099C40AB}"/>
    <cellStyle name="Comma (0,0) TBD_YoY (4)" xfId="42511" xr:uid="{6156733F-3090-4214-A4C1-6956EF0FFAF4}"/>
    <cellStyle name="Comma (0,0) TBD-_YoY 2" xfId="42512" xr:uid="{CAC74FDC-122C-4A8A-8DE8-12B11FDD7847}"/>
    <cellStyle name="Comma (0,0)_Tab 1" xfId="42513" xr:uid="{A3735C6C-22CC-46C9-B53B-2FF3C09BB3D6}"/>
    <cellStyle name="Comma (0,00)" xfId="42514" xr:uid="{50DEC783-85D5-47D2-B855-F045A7CCB3AA}"/>
    <cellStyle name="Comma (0,00) -" xfId="42515" xr:uid="{59E4ED59-F152-4CE0-B42F-3B976CC4A65D}"/>
    <cellStyle name="Comma (0,00) - 2" xfId="42516" xr:uid="{E8ABFD2E-07B9-49CC-8257-1FC1478971AF}"/>
    <cellStyle name="Comma (0,00) 2" xfId="42517" xr:uid="{BBAE7D31-A022-4151-90B8-2D5C55962427}"/>
    <cellStyle name="Comma (0,00) incl." xfId="42518" xr:uid="{99BCD44F-8C32-4558-933D-BBDE5B55FEFA}"/>
    <cellStyle name="Comma (0,00) incl. 2" xfId="42519" xr:uid="{6000EAA5-08E8-492D-9A3D-1A0FC15AAD35}"/>
    <cellStyle name="Comma (0,00) N/A" xfId="42520" xr:uid="{EF5A0A8F-2A4E-4022-9535-E5689240C579}"/>
    <cellStyle name="Comma (0,00) N/A 2" xfId="42521" xr:uid="{B960D9D1-9855-49C8-BA72-8ECA183E58DD}"/>
    <cellStyle name="Comma (0,00) TBD" xfId="42522" xr:uid="{ACABD158-0B01-458B-8F0B-2C387C485C2D}"/>
    <cellStyle name="Comma (0,00) TBD-" xfId="42523" xr:uid="{E3609C1F-0F4D-4700-8B4A-DBDBE4B2DD46}"/>
    <cellStyle name="Comma (0,00) TBD 2" xfId="42524" xr:uid="{8FEB916A-977E-4436-9344-F70A4F050CD2}"/>
    <cellStyle name="Comma (0,00) TBD- 2" xfId="42525" xr:uid="{19AA6A8E-70B1-4180-AFB0-6F6AE47FD1A6}"/>
    <cellStyle name="Comma (0,00) TBD_Europe Region" xfId="42526" xr:uid="{4B71E903-9D1B-4820-9B3D-D2AB92961E34}"/>
    <cellStyle name="Comma (0,00) TBD-_Europe Region" xfId="42527" xr:uid="{9CA523B8-50E6-413E-B8D4-805EA92DAAD3}"/>
    <cellStyle name="Comma (0,00) TBD_Europe Region 2" xfId="42528" xr:uid="{FFFE3634-371A-46F1-AE2A-B6363FC571E6}"/>
    <cellStyle name="Comma (0,00) TBD-_Europe Region 2" xfId="42529" xr:uid="{781B705B-3D34-4C8A-A612-08F6B1B2E496}"/>
    <cellStyle name="Comma (0,00) TBD_Page 2f (2)" xfId="42530" xr:uid="{057B82C6-F001-476A-ADEF-FAEED08B02BB}"/>
    <cellStyle name="Comma (0,00) TBD-_Page 2f (2)" xfId="42531" xr:uid="{63F8749E-0BB4-447C-8703-D72F9EFA2592}"/>
    <cellStyle name="Comma (0,00) TBD_Page 2f (2) 2" xfId="42532" xr:uid="{0BE8DF12-CB8D-4657-83E3-D7E4CE290E4A}"/>
    <cellStyle name="Comma (0,00) TBD-_Page 2f (2) 2" xfId="42533" xr:uid="{03C888C3-A488-494C-B33E-87E0D8855601}"/>
    <cellStyle name="Comma (0,00) TBD_Tab 1" xfId="42534" xr:uid="{00306526-41CF-4EC5-AA5C-FE8BBC30B458}"/>
    <cellStyle name="Comma (0,00) TBD-_YoY" xfId="42535" xr:uid="{342944A8-EA33-4C94-BE64-6AF133D98423}"/>
    <cellStyle name="Comma (0,00)_B Car facer (2f)" xfId="42536" xr:uid="{DF05C4E0-9C6A-48C5-8ED4-71765635237F}"/>
    <cellStyle name="Comma (0,000)" xfId="42537" xr:uid="{0D2E1EB1-3BDD-4FC7-8B74-2394030A4377}"/>
    <cellStyle name="Comma (0,000) -" xfId="42538" xr:uid="{2F273389-A73D-4F56-B600-431D1F320D43}"/>
    <cellStyle name="Comma (0,000) - 2" xfId="42539" xr:uid="{58CF5F4D-7DCB-40D3-9824-CE396B6FE1C7}"/>
    <cellStyle name="Comma (0,000) 2" xfId="42540" xr:uid="{D503896C-F0C5-4B6F-923E-32D6B183AFD1}"/>
    <cellStyle name="Comma (0,000) incl." xfId="42541" xr:uid="{67FEC96A-E7DB-4721-800F-AE27575869F2}"/>
    <cellStyle name="Comma (0,000) incl. 2" xfId="42542" xr:uid="{4A65806C-B29D-4945-9C84-A9CC0FDA14B4}"/>
    <cellStyle name="Comma (0,000) N/A" xfId="42543" xr:uid="{4110C5D5-04C9-40F0-A819-7043C175316D}"/>
    <cellStyle name="Comma (0,000) N/A 2" xfId="42544" xr:uid="{D88467F5-5348-4FE0-B1BE-53AAB9338C0E}"/>
    <cellStyle name="Comma (0,000) TBD" xfId="42545" xr:uid="{030F0B97-EBE4-4960-AE33-DB84CD2EB123}"/>
    <cellStyle name="Comma (0,000) TBD-" xfId="42546" xr:uid="{0BB65088-1081-4EAA-9EF2-8B7574E89C13}"/>
    <cellStyle name="Comma (0,000) TBD 2" xfId="42547" xr:uid="{1F824830-A11E-4DEE-A21B-FA1E5B96605B}"/>
    <cellStyle name="Comma (0,000) TBD- 2" xfId="42548" xr:uid="{10FCCAA6-5B58-42C8-ADD3-FCD09633D716}"/>
    <cellStyle name="Comma (0,000) TBD_Page 2f (2)" xfId="42549" xr:uid="{095B0C51-AE3F-41CA-839A-CD57FC1B43B7}"/>
    <cellStyle name="Comma (0,000) TBD-_Page 2f (2)" xfId="42550" xr:uid="{038374C4-DC58-4288-85A7-3BAFD571BE61}"/>
    <cellStyle name="Comma (0,000) TBD_Page 2f (2) 2" xfId="42551" xr:uid="{04254E7F-DB8E-4F7F-B478-C39B7FDA9A1B}"/>
    <cellStyle name="Comma (0,000) TBD-_Page 2f (2) 2" xfId="42552" xr:uid="{E69E7FE0-5238-4705-BA83-7414B66A6DBC}"/>
    <cellStyle name="Comma (0,000) TBD_Tab 1" xfId="42553" xr:uid="{156668D7-CA91-4E47-8297-36CFD861B89C}"/>
    <cellStyle name="Comma (0,000) TBD-_YoY" xfId="42554" xr:uid="{1EEB89BF-0DDA-4CF6-AFDA-6A89ED78F635}"/>
    <cellStyle name="Comma (0,000)_(4+8) YoY (3)" xfId="42555" xr:uid="{33109ECA-6444-457A-ACE5-B938ADEDCFFE}"/>
    <cellStyle name="Comma [0] -" xfId="42556" xr:uid="{FB000680-9FF1-435C-A07B-A16D8445E661}"/>
    <cellStyle name="Comma [0] - 2" xfId="42557" xr:uid="{0992999D-1507-4CB3-9229-4FEBB7A81437}"/>
    <cellStyle name="Comma [0] 2" xfId="39766" xr:uid="{762549BC-49CF-4D7A-ADF4-A889B0E8869B}"/>
    <cellStyle name="Comma [0] incl." xfId="42558" xr:uid="{911CB240-DE00-4B99-86A7-7AB87B4498A3}"/>
    <cellStyle name="Comma [0] incl. 2" xfId="42559" xr:uid="{3012564C-52F8-4402-99AE-B35C7E1C60F7}"/>
    <cellStyle name="Comma [0] N/A" xfId="42560" xr:uid="{A0C49B77-67A8-4B50-88AD-CDA1CF7564BA}"/>
    <cellStyle name="Comma [0] N/A 2" xfId="42561" xr:uid="{B24BC510-32F2-4203-8761-24F3E3FBD7E2}"/>
    <cellStyle name="Comma [0] TBD" xfId="42562" xr:uid="{DE55687A-48CD-443F-886F-0DB0941EBEFD}"/>
    <cellStyle name="Comma [0] TBD-" xfId="42563" xr:uid="{58CEB8DF-02BC-4F46-AF1B-259EE227D5D2}"/>
    <cellStyle name="Comma [0] TBD 2" xfId="42564" xr:uid="{FF19B91E-FCDD-4921-AFB4-C6B418862099}"/>
    <cellStyle name="Comma [0] TBD- 2" xfId="42565" xr:uid="{1CFC6C70-53F1-43C3-9A36-52931F5926D7}"/>
    <cellStyle name="Comma [0] TBD_2002 Budget Cologne" xfId="42566" xr:uid="{E4860CFC-E4D4-4E76-97DB-CA053B0EDA1D}"/>
    <cellStyle name="Comma [0] TBD-_Europe Region" xfId="42567" xr:uid="{F8139D80-E206-4F07-97DC-81462A06B84E}"/>
    <cellStyle name="Comma [0] TBD_Page 2f (2)" xfId="42568" xr:uid="{7419F51C-D799-4A76-995B-184292F5ACC8}"/>
    <cellStyle name="Comma [0] TBD-_Page 2f (2)" xfId="42569" xr:uid="{8DC25725-581F-4669-8D8E-B091356EE171}"/>
    <cellStyle name="Comma [0] TBD_Page 2f (2) 2" xfId="42570" xr:uid="{C7506416-48CB-4CF8-BBBF-BA992D10C047}"/>
    <cellStyle name="Comma [0] TBD-_Page 2f (2) 2" xfId="42571" xr:uid="{0062206A-801C-48F3-B98A-A2012E458814}"/>
    <cellStyle name="Comma [0] TBD_r&amp;o" xfId="42572" xr:uid="{2CE1B79E-EE41-4367-BD79-891F533D7850}"/>
    <cellStyle name="Comma [0] TBD-_YoY" xfId="42573" xr:uid="{A7A02589-156D-43E3-9675-001A3395A4DF}"/>
    <cellStyle name="Comma [00]" xfId="42574" xr:uid="{4747AE7A-189E-4045-BA59-AD546D8071C7}"/>
    <cellStyle name="Comma [00] 2" xfId="42575" xr:uid="{7ACD7534-A0D4-4335-B3C6-3058E5F13827}"/>
    <cellStyle name="Comma [1]" xfId="42576" xr:uid="{83386BAD-C30F-49CF-8340-641790DD187F}"/>
    <cellStyle name="Comma [1] 2" xfId="48058" xr:uid="{61FEA655-3160-4D60-B107-C601C313F58F}"/>
    <cellStyle name="Comma [2]" xfId="42577" xr:uid="{E4ADE884-4933-4B3D-8A6C-3477550735B4}"/>
    <cellStyle name="Comma [2] 2" xfId="48059" xr:uid="{ACE1247D-CED8-48D4-BADC-341750E8814D}"/>
    <cellStyle name="Comma [3]" xfId="48060" xr:uid="{7783125C-DE5C-49EF-9235-C29A7F7EAF2B}"/>
    <cellStyle name="Comma 10" xfId="39767" xr:uid="{17A97A20-870B-475B-8DC0-928FC7E2F354}"/>
    <cellStyle name="Comma 10 2" xfId="51980" xr:uid="{D2EA3CF7-2A75-4889-9372-B5156A69AF40}"/>
    <cellStyle name="Comma 10 2 2" xfId="51981" xr:uid="{271A9A62-ADCE-4436-8ED6-BC9821C1A60F}"/>
    <cellStyle name="Comma 10 2 3" xfId="51982" xr:uid="{661256DB-7F6E-4956-9A5B-AB42D8CE6264}"/>
    <cellStyle name="Comma 10 3" xfId="51983" xr:uid="{BF6DC279-D1EA-46F1-B7A9-B5002F354B14}"/>
    <cellStyle name="Comma 10_Apart tables" xfId="52569" xr:uid="{496FF479-06A3-4A85-BAEF-DD403D3AEE33}"/>
    <cellStyle name="Comma 11" xfId="39768" xr:uid="{3AF8C224-E4B5-484E-966C-87805DA86FD8}"/>
    <cellStyle name="Comma 11 2" xfId="51984" xr:uid="{6A7A0170-71DB-420A-B579-6656D9D9DAD1}"/>
    <cellStyle name="Comma 11_Apart tables" xfId="52570" xr:uid="{03E3D4A5-418F-4271-B824-998935CD55B3}"/>
    <cellStyle name="Comma 12" xfId="39769" xr:uid="{EF2443A5-5BAC-44BC-957D-920057F4B98D}"/>
    <cellStyle name="Comma 12 2" xfId="51985" xr:uid="{4260B555-63D1-40CC-A494-05F7B66AF603}"/>
    <cellStyle name="Comma 12_Apart tables" xfId="52571" xr:uid="{08FE79E6-F3B6-4A8C-B72B-11FE1A208A82}"/>
    <cellStyle name="Comma 13" xfId="39770" xr:uid="{DE230083-2DC2-4F3E-99FA-1D27DF7DEC50}"/>
    <cellStyle name="Comma 13 2" xfId="51986" xr:uid="{D233DAC4-E11C-48C7-97A2-02D27416EE50}"/>
    <cellStyle name="Comma 13 3" xfId="51987" xr:uid="{6649618D-AAD8-478B-B0F8-359CBB9CAC2F}"/>
    <cellStyle name="Comma 13_Apart tables" xfId="52572" xr:uid="{6973F06C-43B0-4317-B320-5B99394C8A20}"/>
    <cellStyle name="Comma 14" xfId="39771" xr:uid="{AD32F15C-E485-401A-A535-D055029D846C}"/>
    <cellStyle name="Comma 14 2" xfId="51988" xr:uid="{6F50D817-356C-47AE-8844-8C62CD2556AB}"/>
    <cellStyle name="Comma 14 3" xfId="51989" xr:uid="{FB1EF1B6-BF77-49A5-ACC4-2223EBA044E6}"/>
    <cellStyle name="Comma 14_Apart tables" xfId="52573" xr:uid="{6141C4D2-963A-4F67-B9AC-0ED4C515E6C2}"/>
    <cellStyle name="Comma 15" xfId="39772" xr:uid="{54FE65B0-4E67-42B8-8B2D-7FFDB9B1567A}"/>
    <cellStyle name="Comma 15 2" xfId="51990" xr:uid="{0AB6D838-8D75-47B7-8D56-0343F6C09EEB}"/>
    <cellStyle name="Comma 15_Apart tables" xfId="52574" xr:uid="{27E20275-FA1B-4CAD-B113-FBF3F822D084}"/>
    <cellStyle name="Comma 16" xfId="39773" xr:uid="{B8F343A3-0F3B-4F42-A748-C8EE8A75A5C0}"/>
    <cellStyle name="Comma 17" xfId="39774" xr:uid="{18227880-B20E-488F-A1F7-31D5F9FB2314}"/>
    <cellStyle name="Comma 17 2" xfId="51991" xr:uid="{27FF018B-2386-4D1F-B16B-C28B28FFE572}"/>
    <cellStyle name="Comma 17 2 2" xfId="51992" xr:uid="{6AB3EFC9-D475-43FC-81D4-EAB3AB83D7B3}"/>
    <cellStyle name="Comma 17 2 3" xfId="51993" xr:uid="{24E6225A-81EB-4894-A6B5-91E885A97F6C}"/>
    <cellStyle name="Comma 17 2 4" xfId="51994" xr:uid="{18B87036-D79F-455D-A056-7D9F854833CF}"/>
    <cellStyle name="Comma 17 3" xfId="51995" xr:uid="{38DF2314-D445-4B42-BF0F-9BFADCE5BFF0}"/>
    <cellStyle name="Comma 17 4" xfId="51996" xr:uid="{E5FAA99F-96CB-4EAD-8DB8-35EDED75C562}"/>
    <cellStyle name="Comma 17 5" xfId="51997" xr:uid="{9CD9F286-AEA2-490A-BFA9-ABC55626EDD9}"/>
    <cellStyle name="Comma 17_Apart tables" xfId="52575" xr:uid="{19C4D852-6E9B-4C70-9493-A633CF56388E}"/>
    <cellStyle name="Comma 18" xfId="39775" xr:uid="{D1177AAD-E77F-4098-BE19-06A589F8EE3B}"/>
    <cellStyle name="Comma 18 2" xfId="39776" xr:uid="{519D384E-6E81-4E3F-9C54-25A98BDA5256}"/>
    <cellStyle name="Comma 18 2 2" xfId="47767" xr:uid="{9E7A23FB-798D-465A-A6FD-846C77688DFE}"/>
    <cellStyle name="Comma 18 2_Apart tables" xfId="52577" xr:uid="{61A5766F-28AA-4062-B3F9-F6FBE6931606}"/>
    <cellStyle name="Comma 18 3" xfId="47927" xr:uid="{80B5138D-CCA7-4222-8C96-A157350F1236}"/>
    <cellStyle name="Comma 18 4" xfId="46455" xr:uid="{607373F1-8892-4A31-9974-7453182D5BD9}"/>
    <cellStyle name="Comma 18_Apart tables" xfId="52576" xr:uid="{E344A66F-3148-42CE-B9B7-2A7FC0AE7F72}"/>
    <cellStyle name="Comma 19" xfId="39777" xr:uid="{ADC667FB-542A-495B-8CC0-23C6AB5F0171}"/>
    <cellStyle name="Comma 19 2" xfId="39778" xr:uid="{01713059-C0E9-4CEB-94F6-1F55CE4E4677}"/>
    <cellStyle name="Comma 19 2 2" xfId="47768" xr:uid="{9F1A377F-CE50-4F31-B54A-7D59BBB33C5F}"/>
    <cellStyle name="Comma 19 2_Apart tables" xfId="52579" xr:uid="{CA3C846C-1B22-448C-BEAD-5B93B6EB2306}"/>
    <cellStyle name="Comma 19 3" xfId="47928" xr:uid="{C22ABBE4-0A64-49BC-807C-53A6D376BFB4}"/>
    <cellStyle name="Comma 19 4" xfId="46456" xr:uid="{8DE5752D-CD5D-48BA-995D-79E9118EA377}"/>
    <cellStyle name="Comma 19_Apart tables" xfId="52578" xr:uid="{232A77E9-AF08-4583-BD0D-7A3D6D76335F}"/>
    <cellStyle name="Comma 2" xfId="1241" xr:uid="{91E26304-9AC5-4DC5-90C0-857F3F87551E}"/>
    <cellStyle name="Comma 2 2" xfId="23630" xr:uid="{94B6916F-89C9-43F0-A4A1-A0C856E2767E}"/>
    <cellStyle name="Comma 2 2 2" xfId="23631" xr:uid="{982D3FDF-9C69-454A-AF4B-9C1B41D84C2E}"/>
    <cellStyle name="Comma 2 2 2 2" xfId="46458" xr:uid="{9C13A7CA-C8D6-40F9-AF56-5768E283373B}"/>
    <cellStyle name="Comma 2 2 3" xfId="39779" xr:uid="{44E3E05B-31A1-4CF3-98A1-3EAC43E6AE1C}"/>
    <cellStyle name="Comma 2 2 4" xfId="46457" xr:uid="{B8AB4E1B-8119-43C4-8637-97A0E54E729E}"/>
    <cellStyle name="Comma 2 2_2. Property deals" xfId="23632" xr:uid="{6A2F5B3F-9EA7-44B4-8508-DF3F7648D1A5}"/>
    <cellStyle name="Comma 2 3" xfId="23633" xr:uid="{5F7CF222-E02B-4C34-AEF9-C9548B1D964B}"/>
    <cellStyle name="Comma 2 3 2" xfId="46460" xr:uid="{FCB9292F-F6A5-41F1-BE8E-23D8B363B481}"/>
    <cellStyle name="Comma 2 4" xfId="39780" xr:uid="{C85D1887-B613-4FD6-B788-5ABC5CA42276}"/>
    <cellStyle name="Comma 2 5" xfId="48061" xr:uid="{018914F1-EC8F-4F64-944E-45A574C62247}"/>
    <cellStyle name="Comma 2 5 2" xfId="51998" xr:uid="{CFEDAD02-0740-4148-8FB5-13A4023AB77F}"/>
    <cellStyle name="Comma 2 5_Apart tables" xfId="52580" xr:uid="{C10D89B4-970F-41B0-8982-EC1CC78822B3}"/>
    <cellStyle name="Comma 2 6" xfId="45621" xr:uid="{3FAE7A7A-84C4-496D-A381-8A697D8A2E86}"/>
    <cellStyle name="Comma 2 7" xfId="47690" xr:uid="{E1A42B29-523F-40F3-8ACC-60609895A07B}"/>
    <cellStyle name="Comma 2 8" xfId="51999" xr:uid="{59494518-D4CA-4A9A-AA6D-4C829DF2859A}"/>
    <cellStyle name="Comma 2_121231-130331" xfId="23634" xr:uid="{6472ECAD-A326-4DE6-A1DE-6FCCB1033412}"/>
    <cellStyle name="Comma 20" xfId="44888" xr:uid="{CF6653B2-5DA6-451B-9620-8674B6C9A469}"/>
    <cellStyle name="Comma 20 2" xfId="47924" xr:uid="{6F2E396A-F27E-4B76-8EB3-93F52FB822D4}"/>
    <cellStyle name="Comma 20_Apart tables" xfId="52581" xr:uid="{9AF8B350-1F38-49CA-AB1C-F3FFC3FEEEA9}"/>
    <cellStyle name="Comma 21" xfId="45070" xr:uid="{FD1825D8-EA18-4745-AA6A-689189BA065B}"/>
    <cellStyle name="Comma 21 2" xfId="48062" xr:uid="{F2DBF376-038A-4768-A662-FE8CB1A5A805}"/>
    <cellStyle name="Comma 21_Apart tables" xfId="52582" xr:uid="{678240E8-73F1-4918-A0C0-3DCE6572A82A}"/>
    <cellStyle name="Comma 22" xfId="48063" xr:uid="{75D13F19-ABD8-41DB-AC79-53E0F5FE453E}"/>
    <cellStyle name="Comma 22 2" xfId="52000" xr:uid="{0DF2E7F4-6D13-47E3-9FBF-FD91A71215CA}"/>
    <cellStyle name="Comma 22_Apart tables" xfId="52583" xr:uid="{8FB4F0DE-A3A9-42F4-82B6-35104E13A026}"/>
    <cellStyle name="Comma 23" xfId="48064" xr:uid="{80E1A1AC-E69F-40A6-AA23-4F191E2B8EC5}"/>
    <cellStyle name="Comma 23 2" xfId="52001" xr:uid="{8B2EC098-0F1F-462E-818F-B98F28C7E0CE}"/>
    <cellStyle name="Comma 23 3" xfId="52002" xr:uid="{B90593C7-C50B-4E52-ADF6-7333ADA55EE3}"/>
    <cellStyle name="Comma 23_Apart tables" xfId="52584" xr:uid="{3309CC97-1C5C-45A7-B746-321D723968E5}"/>
    <cellStyle name="Comma 24" xfId="52003" xr:uid="{DDB459E2-D8EF-4530-BF8C-414E49FF7BFB}"/>
    <cellStyle name="Comma 24 2" xfId="52004" xr:uid="{F3D112BC-30D4-4B0E-9537-919A6C663F4B}"/>
    <cellStyle name="Comma 25" xfId="52005" xr:uid="{AAFC7E26-D6FB-443C-AB3E-1E40E070DCEA}"/>
    <cellStyle name="Comma 25 2" xfId="52006" xr:uid="{3BD7A17A-05B0-44F3-988B-29543CF5FF1E}"/>
    <cellStyle name="Comma 26" xfId="52007" xr:uid="{D6804B0B-24EC-4C7D-BA0E-8F0C0A87958B}"/>
    <cellStyle name="Comma 26 2" xfId="52008" xr:uid="{CAB53BE0-284C-435F-964D-6518E82CC1E0}"/>
    <cellStyle name="Comma 27" xfId="52009" xr:uid="{0B27EC20-AFE4-49D5-9F04-B5EBDC0DAABF}"/>
    <cellStyle name="Comma 27 2" xfId="52010" xr:uid="{8F161F59-83DF-413E-B466-85ADFF7D26B0}"/>
    <cellStyle name="Comma 28" xfId="52011" xr:uid="{6D2BC4C6-2B7B-4BE3-8F86-3EA52A17DE16}"/>
    <cellStyle name="Comma 28 2" xfId="52012" xr:uid="{AFC2821F-1E22-4EE0-855A-3603A632FE85}"/>
    <cellStyle name="Comma 29" xfId="52013" xr:uid="{C7BE0E43-E42F-486D-846F-3E6D52157CA1}"/>
    <cellStyle name="Comma 29 2" xfId="52014" xr:uid="{92A4229C-8021-4C7E-8006-152218236B7A}"/>
    <cellStyle name="Comma 3" xfId="1242" xr:uid="{E66309F4-630F-45F4-97D3-8BB24927727E}"/>
    <cellStyle name="Comma 3 2" xfId="23635" xr:uid="{CBD7F2A6-1ADC-49A3-9B69-8F18A2E867CA}"/>
    <cellStyle name="Comma 3 2 2" xfId="23636" xr:uid="{87E670ED-0956-4819-BD77-8C2B38731F8F}"/>
    <cellStyle name="Comma 3 2 2 2" xfId="46464" xr:uid="{B64F17B5-075B-4E0B-AD30-C2E1EE7C3C19}"/>
    <cellStyle name="Comma 3 2 3" xfId="46463" xr:uid="{1265512F-CB20-468C-B914-BF038929C9E1}"/>
    <cellStyle name="Comma 3 2_Delta one week" xfId="23637" xr:uid="{A815FB4C-C9B9-4C21-9A87-E8E9D46CACDC}"/>
    <cellStyle name="Comma 3 3" xfId="23638" xr:uid="{06005101-EE27-4E56-B115-4B7B2D202D4A}"/>
    <cellStyle name="Comma 3 3 2" xfId="46465" xr:uid="{52CC9BBA-9F34-48C3-8DA0-63E0B363CC6F}"/>
    <cellStyle name="Comma 3 4" xfId="39566" xr:uid="{6DDE9782-6352-4450-9366-3B3EBF0EE2E9}"/>
    <cellStyle name="Comma 3 5" xfId="39603" xr:uid="{B8C374B4-5EEE-4D48-8424-9490707815CC}"/>
    <cellStyle name="Comma 3 6" xfId="46462" xr:uid="{F636732D-E24D-4C96-886C-581C0BDF1FA3}"/>
    <cellStyle name="Comma 3_3. Loans" xfId="23639" xr:uid="{35E419E1-3524-4314-9321-7212CC7CA03B}"/>
    <cellStyle name="Comma 30" xfId="52015" xr:uid="{E9E4E2A4-C218-408F-B244-4ABC8B3F7165}"/>
    <cellStyle name="Comma 30 2" xfId="52016" xr:uid="{0277659A-77BF-4CCC-A4FD-FC22A35F5858}"/>
    <cellStyle name="Comma 31" xfId="52017" xr:uid="{BF74F25E-7163-47DC-8D10-2948637842C7}"/>
    <cellStyle name="Comma 32" xfId="52018" xr:uid="{8A551FBC-E79A-4393-AF38-2AE124154AA8}"/>
    <cellStyle name="Comma 33" xfId="52019" xr:uid="{796FD3F8-535B-42B1-849B-E2EE55804D5F}"/>
    <cellStyle name="Comma 34" xfId="52020" xr:uid="{E0DD2928-6A82-4EA1-A0BD-FFF53D4B759D}"/>
    <cellStyle name="Comma 35" xfId="52021" xr:uid="{0FC60EF2-0F2A-4A01-8443-3742F0D13A6D}"/>
    <cellStyle name="Comma 36" xfId="52022" xr:uid="{56891EC8-A53A-48BB-81AE-F0E1A4F388BF}"/>
    <cellStyle name="Comma 37" xfId="52023" xr:uid="{07443FB3-F1BF-48D2-8288-CE7920679C37}"/>
    <cellStyle name="Comma 38" xfId="52024" xr:uid="{1A15A88C-D106-441A-B5A2-416014528C87}"/>
    <cellStyle name="Comma 39" xfId="52025" xr:uid="{D49D1432-FF46-436A-A6DC-A41A21D5EAA7}"/>
    <cellStyle name="Comma 4" xfId="1243" xr:uid="{30F8016A-2AC6-4EA1-B6F1-1582D1C657FB}"/>
    <cellStyle name="Comma 4 2" xfId="39781" xr:uid="{33974945-CE1F-42E6-9BA5-CD26671AC9EB}"/>
    <cellStyle name="Comma 4 2 2" xfId="39782" xr:uid="{B1B8F118-5AFA-4E93-9627-13902CD06A22}"/>
    <cellStyle name="Comma 4 2_Apart tables" xfId="50285" xr:uid="{8ECA4938-C3C5-4611-A257-3665F596244F}"/>
    <cellStyle name="Comma 4 3" xfId="39783" xr:uid="{290CB452-A271-4102-AFF0-1601FA11DCDE}"/>
    <cellStyle name="Comma 4 3 2" xfId="52026" xr:uid="{6C9FB976-634B-4AA6-86F7-978518904B5A}"/>
    <cellStyle name="Comma 4 3_Apart tables" xfId="52585" xr:uid="{6E3F2E9D-1867-4987-BEFE-99C6E9616476}"/>
    <cellStyle name="Comma 4 4" xfId="52027" xr:uid="{9F58BEF2-76B5-4AE2-8174-ADDB7C986DFE}"/>
    <cellStyle name="Comma 4_Acquisition DB" xfId="52028" xr:uid="{448CCA18-921A-45C5-9AFC-4657E6EEE457}"/>
    <cellStyle name="Comma 40" xfId="52029" xr:uid="{CDB98061-D992-402A-A8E6-A55AFD8138C7}"/>
    <cellStyle name="Comma 41" xfId="52030" xr:uid="{A81021E9-C5E5-4AD7-BCC7-5F30E6040D04}"/>
    <cellStyle name="Comma 42" xfId="53206" xr:uid="{0340FD3A-5992-4019-830E-4548278BA322}"/>
    <cellStyle name="Comma 43" xfId="53250" xr:uid="{1669B9B4-5712-4FDE-872B-46FEAF031708}"/>
    <cellStyle name="Comma 44" xfId="40" xr:uid="{D686935F-A919-419B-87FB-D6A5B6C3E12D}"/>
    <cellStyle name="Comma 5" xfId="2969" xr:uid="{7AE53286-DB83-48AB-9D52-FF968D3D3584}"/>
    <cellStyle name="Comma 5 2" xfId="39784" xr:uid="{8B3C2CA5-4AA0-4919-A280-4F605CEFA94C}"/>
    <cellStyle name="Comma 5 2 2" xfId="52031" xr:uid="{A35BEAFE-58AA-4447-A74F-6DA732018455}"/>
    <cellStyle name="Comma 5 2 3" xfId="52032" xr:uid="{B764B86C-A939-4003-9130-6D0CF486C433}"/>
    <cellStyle name="Comma 5 2 4" xfId="52033" xr:uid="{0D70F1C2-EC14-45C6-89DE-19BDB884EB20}"/>
    <cellStyle name="Comma 5 2_Apart tables" xfId="52586" xr:uid="{09CB3D65-4D02-4074-8212-87FFE5911416}"/>
    <cellStyle name="Comma 5 3" xfId="46470" xr:uid="{0FEEBC79-7684-45EA-9E4C-FC0B58DF4194}"/>
    <cellStyle name="Comma 5 4" xfId="52034" xr:uid="{C53B1F2C-31F6-491B-BFA5-16A1974CB267}"/>
    <cellStyle name="Comma 5 5" xfId="52035" xr:uid="{87A5862A-E9B6-4965-A362-1CC05686A668}"/>
    <cellStyle name="Comma 5 6" xfId="52036" xr:uid="{1FC9078D-87DD-453C-9C3A-23A6D3F28E6F}"/>
    <cellStyle name="Comma 5_Acquisition DB" xfId="52037" xr:uid="{46F90CED-FF6E-4136-92A7-84688512FB5D}"/>
    <cellStyle name="Comma 6" xfId="23640" xr:uid="{8F738561-63FD-4131-82C9-67C251F755DE}"/>
    <cellStyle name="Comma 6 2" xfId="46472" xr:uid="{035E12FA-6B6D-4BAD-A295-73B4E91CC502}"/>
    <cellStyle name="Comma 6 2 2" xfId="52038" xr:uid="{A67980CD-C791-43DC-910F-2ACD7C91FDDB}"/>
    <cellStyle name="Comma 6 2 3" xfId="52039" xr:uid="{73E5294D-29C1-4068-8F18-EF5A87CE1E10}"/>
    <cellStyle name="Comma 6 2 4" xfId="52040" xr:uid="{29488065-D0E3-4173-A365-AEF7781B1DA6}"/>
    <cellStyle name="Comma 6 2_Apart tables" xfId="52587" xr:uid="{47C82676-0893-491F-86FB-8C47E92668A3}"/>
    <cellStyle name="Comma 6 3" xfId="52041" xr:uid="{C7F670DB-8863-482E-9903-3A656A07F9AF}"/>
    <cellStyle name="Comma 6 3 2" xfId="52042" xr:uid="{1473AA26-6A23-4BBB-BCE2-20F25D0C9771}"/>
    <cellStyle name="Comma 6 3 3" xfId="52043" xr:uid="{400DA593-4130-483A-8AD3-9B038D5B0C43}"/>
    <cellStyle name="Comma 6 4" xfId="52044" xr:uid="{726EB69D-35FF-43EF-8950-041AC0576584}"/>
    <cellStyle name="Comma 6 5" xfId="52045" xr:uid="{DC86CE15-B050-4F57-B2EA-D7E550EE696D}"/>
    <cellStyle name="Comma 6 6" xfId="52046" xr:uid="{02DCA12A-8091-40DF-AC27-AE243897374D}"/>
    <cellStyle name="Comma 6_Bought properties" xfId="52047" xr:uid="{6DBE0AA1-CEE8-4911-8836-AD840BD0A621}"/>
    <cellStyle name="Comma 7" xfId="23641" xr:uid="{B420F20A-3629-475C-A0D4-AF35D908B603}"/>
    <cellStyle name="Comma 7 2" xfId="46473" xr:uid="{A691C886-9FD1-4707-9E19-37C8063937F6}"/>
    <cellStyle name="Comma 7 2 2" xfId="52048" xr:uid="{0B5C5728-4F9C-4E55-AB63-8D5AD724F8EF}"/>
    <cellStyle name="Comma 7 2_Apart tables" xfId="52588" xr:uid="{55E96267-C59A-40F1-8E3A-FAC40E0771E0}"/>
    <cellStyle name="Comma 7 3" xfId="52049" xr:uid="{F68FD9A9-71C8-4D08-9BD2-F1FC9CDE2EDB}"/>
    <cellStyle name="Comma 7 4" xfId="52050" xr:uid="{B5D95EC5-0C7F-48A8-BADA-7B9B60877CC8}"/>
    <cellStyle name="Comma 7 5" xfId="52051" xr:uid="{F2D3A614-4E21-4272-BD95-B419866BCBC8}"/>
    <cellStyle name="Comma 7_ICR" xfId="49439" xr:uid="{7D5E3D70-3420-4F15-B6A7-DEDBD3CF9848}"/>
    <cellStyle name="Comma 8" xfId="31523" xr:uid="{5D9F4FC4-F20C-4080-B022-1B0ADB57826C}"/>
    <cellStyle name="Comma 8 2" xfId="46474" xr:uid="{A89BF53E-936C-40D7-A5FF-71DDAD874AA1}"/>
    <cellStyle name="Comma 8 2 2" xfId="52052" xr:uid="{3F74C59A-2BFC-4362-A3B9-0DE493100264}"/>
    <cellStyle name="Comma 8 2_Apart tables" xfId="52590" xr:uid="{CC138F78-6A0E-45E0-9EA9-0C687463EF39}"/>
    <cellStyle name="Comma 8 3" xfId="52053" xr:uid="{D90EDA33-41BD-4BEC-B04E-A34A8DA3D88D}"/>
    <cellStyle name="Comma 8 4" xfId="52054" xr:uid="{4631F83A-BB6F-4314-AA94-4FC22DD5F27A}"/>
    <cellStyle name="Comma 8 5" xfId="52055" xr:uid="{999D95F1-2B27-4A3E-B782-62F13FFB17F0}"/>
    <cellStyle name="Comma 8_Apart tables" xfId="52589" xr:uid="{70B51EEF-FD3D-4622-9310-8DB72507F2D8}"/>
    <cellStyle name="Comma 9" xfId="39647" xr:uid="{FA6B7251-38ED-4AC7-92D5-11E7800D4381}"/>
    <cellStyle name="Comma 9 2" xfId="46475" xr:uid="{CE38C2C9-D896-431C-B590-1D94AED45D06}"/>
    <cellStyle name="Comma 9 3" xfId="52056" xr:uid="{4037D59A-5E0C-475D-AAA2-6CCFE986EFFD}"/>
    <cellStyle name="Comma 9_Apart tables" xfId="52591" xr:uid="{0BF869FA-5050-4C76-875D-7064F5D8B2AC}"/>
    <cellStyle name="Comma." xfId="23642" xr:uid="{BAD7BEC9-21E9-4D2D-8B4F-F5A979B3A573}"/>
    <cellStyle name="Comma[0]" xfId="42578" xr:uid="{04F2050F-0998-49F0-99CD-199EB4BF917B}"/>
    <cellStyle name="Comma0" xfId="42579" xr:uid="{A0766E3D-6CFB-4EEA-BB55-BA3B007C95B7}"/>
    <cellStyle name="Comma0 2" xfId="42580" xr:uid="{D23258F4-13B0-4260-A74C-D613BFA692BC}"/>
    <cellStyle name="CommaKM" xfId="42581" xr:uid="{F74CC52A-5A60-4D51-AD54-F50EFE6DA5E6}"/>
    <cellStyle name="CommaKM 2" xfId="42582" xr:uid="{4CB62B2F-C8EA-4F02-966B-A60AD9866C30}"/>
    <cellStyle name="Commentaire 2" xfId="48065" xr:uid="{65E484C7-50BB-41E6-9645-634DCEB94BC2}"/>
    <cellStyle name="Commentaire 2 2" xfId="49067" xr:uid="{F5055C75-662A-417C-AA09-669028190671}"/>
    <cellStyle name="Commentaire 3" xfId="48066" xr:uid="{C0DA99CE-82B3-4FA2-9E68-43736314A0BF}"/>
    <cellStyle name="Commentaire 3 2" xfId="49068" xr:uid="{4250C24E-CB02-4A15-872D-FDC510461BED}"/>
    <cellStyle name="Commentaire 4" xfId="48067" xr:uid="{DC71A5A7-A94B-4C39-8948-963201396175}"/>
    <cellStyle name="Commentaire 4 2" xfId="49069" xr:uid="{DC3D57F4-E16B-4C23-831A-B08FE5327F83}"/>
    <cellStyle name="Company" xfId="42583" xr:uid="{7C0B1612-7A9A-4CE9-A0F6-51FEBF661995}"/>
    <cellStyle name="Company name" xfId="42584" xr:uid="{66D5601A-9E7F-4FB0-AF58-E64E228B10B4}"/>
    <cellStyle name="Controlecel" xfId="42585" xr:uid="{89844B53-BA26-4586-A66A-6B9CC3B97786}"/>
    <cellStyle name="Copied" xfId="1244" xr:uid="{1EB94162-6871-4428-B2AD-F43D24CA3D08}"/>
    <cellStyle name="Copied 2" xfId="1245" xr:uid="{4E5F6511-1B18-4216-B9B9-416ECCB60072}"/>
    <cellStyle name="Copied 3" xfId="1246" xr:uid="{8EA290E9-1C89-4F85-8AEA-1EA411D829E7}"/>
    <cellStyle name="Copied 4" xfId="1247" xr:uid="{84756E50-05C0-4E4B-AEF1-83C0BECFA78C}"/>
    <cellStyle name="Copied 5" xfId="1248" xr:uid="{4E752EBC-B238-41D6-923E-F43E879EEBCE}"/>
    <cellStyle name="Copied 6" xfId="1249" xr:uid="{79FEBAD9-AA62-4E95-8B64-B91BC9D0C344}"/>
    <cellStyle name="Copied 7" xfId="1250" xr:uid="{BF4655B6-B9F5-4A57-9FCE-59E5F0E3F433}"/>
    <cellStyle name="Copied 8" xfId="1251" xr:uid="{78662A27-F3F5-453E-A952-C3F6CA9D0FAA}"/>
    <cellStyle name="Copied_3. Loans" xfId="23643" xr:uid="{03F8DE45-DF77-4CDD-B0C5-853F62FD9F29}"/>
    <cellStyle name="Cor1" xfId="39785" xr:uid="{8BE05469-C0A3-4EA3-8BDA-C21233E59312}"/>
    <cellStyle name="Cor2" xfId="39786" xr:uid="{CFC20DE6-8EB3-42DD-83D8-D17440A46B03}"/>
    <cellStyle name="Cor3" xfId="39787" xr:uid="{1223916A-74EB-4111-9084-5866407CD8A3}"/>
    <cellStyle name="Cor4" xfId="39788" xr:uid="{6F372930-B428-453B-A0A1-A7D68CBB8ABA}"/>
    <cellStyle name="Cor5" xfId="39789" xr:uid="{08F7EAD6-885D-4749-85B7-2E123E76E9FF}"/>
    <cellStyle name="Cor6" xfId="39790" xr:uid="{077DEF7B-567F-4D42-9EAC-DD3125BA6B50}"/>
    <cellStyle name="Correcto" xfId="39791" xr:uid="{1186A24E-6583-427D-93F5-5668C2543BEC}"/>
    <cellStyle name="CoTitle" xfId="42586" xr:uid="{8E8A3FB3-3EE2-47C6-B408-D9AFF5FCBBA7}"/>
    <cellStyle name="CoTitle 2" xfId="42587" xr:uid="{8BFE2A7A-C868-4685-A9B7-267DE557D37D}"/>
    <cellStyle name="CoTitle_Cognos" xfId="42588" xr:uid="{8E0DCB1B-1D86-4AC2-84E3-9EF7CB1E8ED8}"/>
    <cellStyle name="Currency (0)" xfId="42589" xr:uid="{76211CF2-9539-42DD-B1C9-FBCE872E3C66}"/>
    <cellStyle name="Currency (0) -" xfId="42590" xr:uid="{5A0E80A7-72F3-474A-B0E7-F273CFC947D1}"/>
    <cellStyle name="Currency (0) - 2" xfId="42591" xr:uid="{64EA76CE-57A3-42C6-9B51-D3C937C82399}"/>
    <cellStyle name="Currency (0) 2" xfId="42592" xr:uid="{132756CD-EA3B-47D2-9CBA-3D1212213A94}"/>
    <cellStyle name="Currency (0) incl." xfId="42593" xr:uid="{F2BBE3FE-3FDF-4B63-9060-16E1AE0B7DCC}"/>
    <cellStyle name="Currency (0) incl. 2" xfId="42594" xr:uid="{0A4BD4D5-A985-415C-A441-39015C6DC85D}"/>
    <cellStyle name="Currency (0) N/A" xfId="42595" xr:uid="{4FBDA471-428C-416D-8858-243A5C945969}"/>
    <cellStyle name="Currency (0) N/A 2" xfId="42596" xr:uid="{CF12F4F4-6D67-4322-8F13-EF46D7DF631B}"/>
    <cellStyle name="Currency (0) TBD" xfId="42597" xr:uid="{4F6DFD1D-5481-440B-950F-E85924BA0C0A}"/>
    <cellStyle name="Currency (0) TBD-" xfId="42598" xr:uid="{6868DA39-0DE0-439F-9DD9-CBC3DA8FCDEA}"/>
    <cellStyle name="Currency (0) TBD 2" xfId="42599" xr:uid="{D6D05694-F6CC-443B-B5F1-2F1DEF6A797F}"/>
    <cellStyle name="Currency (0) TBD- 2" xfId="42600" xr:uid="{A1302A47-F407-494B-85E2-27BF429FD9E3}"/>
    <cellStyle name="Currency (0) TBD_Tab 1" xfId="42601" xr:uid="{1167CDD5-60C6-49A8-8D94-BA3BC3F0AE4C}"/>
    <cellStyle name="Currency (0) TBD-_YoY" xfId="42602" xr:uid="{09C10814-8513-4FB2-895D-6EFBD8DF93CB}"/>
    <cellStyle name="Currency (0)_Box (vs 1998 (12+0))" xfId="42603" xr:uid="{4823A0C2-9F12-4BBE-8C4B-661B0FBA4949}"/>
    <cellStyle name="Currency [0,0]" xfId="42604" xr:uid="{5F2E73BB-BFD6-405B-A55E-2B85A43AC147}"/>
    <cellStyle name="Currency [0,0] -" xfId="42605" xr:uid="{20983373-6193-4A51-949B-73933305D66C}"/>
    <cellStyle name="Currency [0,0] - 2" xfId="42606" xr:uid="{13D59B3D-5B43-48B6-8495-EE080550B5B0}"/>
    <cellStyle name="Currency [0,0] 2" xfId="42607" xr:uid="{F3238B30-2291-4FBE-8FDF-B8DDCD17C066}"/>
    <cellStyle name="Currency [0,0] incl." xfId="42608" xr:uid="{3DEA5FBD-B25B-43C4-84DB-BEC55D3535BC}"/>
    <cellStyle name="Currency [0,0] incl. 2" xfId="42609" xr:uid="{F6AC77FD-0138-4B7E-9C6E-A878D5C124E7}"/>
    <cellStyle name="Currency [0,0] N/A" xfId="42610" xr:uid="{52418EC8-3FFB-4F73-96AE-0322BC458475}"/>
    <cellStyle name="Currency [0,0] N/A 2" xfId="42611" xr:uid="{985CD53A-C369-4E3D-B4FD-B3E1FFA337B6}"/>
    <cellStyle name="Currency [0,0] TBD" xfId="42612" xr:uid="{50A7D8F5-76E9-4269-9254-CDD44B4AA3BB}"/>
    <cellStyle name="Currency [0,0] TBD-" xfId="42613" xr:uid="{131F32EB-58EF-4A73-B7AE-5874642CB6A9}"/>
    <cellStyle name="Currency [0,0] TBD 2" xfId="42614" xr:uid="{56DAC026-998A-4A70-85D3-8F8BBF5A99B1}"/>
    <cellStyle name="Currency [0,0] TBD- 2" xfId="42615" xr:uid="{181DA36F-3B1E-4589-A534-A8A09CBF6F38}"/>
    <cellStyle name="Currency [0,0] TBD_Tab 1" xfId="42616" xr:uid="{C9478E4C-C036-4FC5-A1ED-C837D803774F}"/>
    <cellStyle name="Currency [0,0] TBD-_YoY" xfId="42617" xr:uid="{7639BA63-4F8E-495E-B8C2-3DEB10F6594D}"/>
    <cellStyle name="Currency [0,0]_Tab 1" xfId="42618" xr:uid="{F49D44DF-9304-40C6-BEF3-568BCC908B5C}"/>
    <cellStyle name="Currency [0,00]" xfId="42619" xr:uid="{8EA0A4CB-2BB7-4CB6-884C-F8A4B8ECBFE5}"/>
    <cellStyle name="Currency [0,00] -" xfId="42620" xr:uid="{25914A42-9E90-4355-87ED-2D9ADA18704F}"/>
    <cellStyle name="Currency [0,00] - 2" xfId="42621" xr:uid="{0CC44252-93E2-4FC3-B4FF-1E63493CE2CC}"/>
    <cellStyle name="Currency [0,00] 2" xfId="42622" xr:uid="{993D4D89-72F7-4DC9-91D6-7DF9F12886A6}"/>
    <cellStyle name="Currency [0,00] incl." xfId="42623" xr:uid="{3BC235F8-AEC5-4FC2-BD12-34C018AD655E}"/>
    <cellStyle name="Currency [0,00] incl. 2" xfId="42624" xr:uid="{4E7171F9-CF64-4E67-99BC-C9B82180F1B0}"/>
    <cellStyle name="Currency [0,00] N/A" xfId="42625" xr:uid="{48B7097C-2B12-41FF-B5EE-6E1E8BDE4693}"/>
    <cellStyle name="Currency [0,00] N/A 2" xfId="42626" xr:uid="{AFFC9B15-9D14-4C32-AFA7-BFA82F8480D1}"/>
    <cellStyle name="Currency [0,00] TBD" xfId="42627" xr:uid="{E3874229-320D-4503-B1CA-5C1790F3DAEC}"/>
    <cellStyle name="Currency [0,00] TBD-" xfId="42628" xr:uid="{884942EE-E8AB-4439-8666-326C35D73E92}"/>
    <cellStyle name="Currency [0,00] TBD 2" xfId="42629" xr:uid="{F0511D68-9774-4BE5-B045-02F96083771B}"/>
    <cellStyle name="Currency [0,00] TBD- 2" xfId="42630" xr:uid="{2B83A0AE-A276-48E7-B1F1-7B196E383E22}"/>
    <cellStyle name="Currency [0,00] TBD_1f" xfId="42631" xr:uid="{9315395F-245C-43FE-852A-97E97B01C1E6}"/>
    <cellStyle name="Currency [0,00] TBD-_Europe Region" xfId="42632" xr:uid="{A3870ACF-0A24-47D6-AAA5-CF9C225CCD52}"/>
    <cellStyle name="Currency [0,00] TBD_Key Data (2f)" xfId="42633" xr:uid="{EE7B7A58-8D7B-44EF-9758-EA2AF1409CE9}"/>
    <cellStyle name="Currency [0,00] TBD-_Page 2f (2)" xfId="42634" xr:uid="{4664E036-E603-4DC8-B326-5ECED24C3D5A}"/>
    <cellStyle name="Currency [0,00] TBD_Tab 1" xfId="42635" xr:uid="{7D9E319F-EA59-46B8-9AB9-793D41F5D150}"/>
    <cellStyle name="Currency [0,00] TBD-_YoY" xfId="42636" xr:uid="{CEEC33BF-9E91-4611-9ED6-C3472A0093D7}"/>
    <cellStyle name="Currency [0,00] TBD_YoY (4)" xfId="42637" xr:uid="{D586EFDD-3097-4C4C-8E63-66EA33A1E25F}"/>
    <cellStyle name="Currency [0,00] TBD-_YoY 2" xfId="42638" xr:uid="{97E290EB-FD8B-4DF8-90C7-444C8122C661}"/>
    <cellStyle name="Currency [0,00]_Europe Region" xfId="42639" xr:uid="{30B3B7A0-DE4A-4287-98F2-F90D185011DB}"/>
    <cellStyle name="Currency [0,000]" xfId="42640" xr:uid="{7F56A32F-D0C5-4B33-AC5D-F0A215207183}"/>
    <cellStyle name="Currency [0,000] -" xfId="42641" xr:uid="{426C62BF-0804-4887-8725-949C4F05BBEA}"/>
    <cellStyle name="Currency [0,000] - 2" xfId="42642" xr:uid="{75478FAD-4AE2-4F71-8828-D6E2B362A762}"/>
    <cellStyle name="Currency [0,000] 2" xfId="42643" xr:uid="{13378D3B-560C-4656-8118-60EE46571102}"/>
    <cellStyle name="Currency [0,000] incl." xfId="42644" xr:uid="{C24C2773-2AA5-456C-9C02-058189579D6C}"/>
    <cellStyle name="Currency [0,000] incl. 2" xfId="42645" xr:uid="{5362FBF6-F08E-42E5-8729-BD0A9FEA4FFF}"/>
    <cellStyle name="Currency [0,000] N/A" xfId="42646" xr:uid="{D0BBBF8D-92D8-4E4B-BC3A-A003B6E314DA}"/>
    <cellStyle name="Currency [0,000] N/A 2" xfId="42647" xr:uid="{53E48BC3-B809-46E5-A266-3610D52D7FAD}"/>
    <cellStyle name="Currency [0,000] TBD" xfId="42648" xr:uid="{79FB330A-95A5-4A9B-B452-F5CFA7DFD6AE}"/>
    <cellStyle name="Currency [0,000] TBD-" xfId="42649" xr:uid="{582FAD30-BD0A-4C5A-BD52-A1AE083E9628}"/>
    <cellStyle name="Currency [0,000] TBD 2" xfId="42650" xr:uid="{0FC93A3A-ECAF-4F3C-9A92-5D7942EDF7EE}"/>
    <cellStyle name="Currency [0,000] TBD- 2" xfId="42651" xr:uid="{7C0C2B93-6487-49BE-A5D7-8ED85D677CA3}"/>
    <cellStyle name="Currency [0,000] TBD_Page 2f (2)" xfId="42652" xr:uid="{4EC29E0F-E48B-4938-9568-2BD4B24A69A1}"/>
    <cellStyle name="Currency [0,000] TBD-_Page 2f (2)" xfId="42653" xr:uid="{BE845A77-60E0-4790-B959-05DA7EA45426}"/>
    <cellStyle name="Currency [0,000] TBD_Page 2f (2) 2" xfId="42654" xr:uid="{630ABD29-F679-4E16-BD6A-2C5FB7905CF4}"/>
    <cellStyle name="Currency [0,000] TBD-_Page 2f (2) 2" xfId="42655" xr:uid="{57DEC8ED-38B5-4D0A-BC7F-590BA15A58D0}"/>
    <cellStyle name="Currency [0,000] TBD_Tab 1" xfId="42656" xr:uid="{A8F62040-C518-4B96-9345-41C1022BBE20}"/>
    <cellStyle name="Currency [0,000] TBD-_YoY" xfId="42657" xr:uid="{160C1042-0AE8-43C5-9F5A-6EDFFACFA623}"/>
    <cellStyle name="Currency [0,000]_Page 2f (2)" xfId="42658" xr:uid="{504D04EC-A2BC-487C-9FD3-4EA813FBA64B}"/>
    <cellStyle name="Currency [00]" xfId="42659" xr:uid="{F8CDB5A4-2510-468B-A168-C1A24A7688AD}"/>
    <cellStyle name="Currency [1]" xfId="42660" xr:uid="{4B663720-8CB5-440B-B14C-18363B57A4B8}"/>
    <cellStyle name="Currency [1] 2" xfId="48068" xr:uid="{8DCF1243-B3DC-4D55-B801-19AE39BD9185}"/>
    <cellStyle name="Currency [2]" xfId="42661" xr:uid="{C1D88753-BFE0-40A1-862B-60180E632FB9}"/>
    <cellStyle name="Currency [2] 2" xfId="48069" xr:uid="{F49CEE43-9A67-45EB-BF43-70B006632E5D}"/>
    <cellStyle name="Currency [3]" xfId="48070" xr:uid="{76274725-9D77-4C9A-98D0-E046A5522982}"/>
    <cellStyle name="Currency 10" xfId="52057" xr:uid="{1653EC25-FAF1-4792-A698-393F0D7A300A}"/>
    <cellStyle name="Currency 11" xfId="52058" xr:uid="{7F5DC90A-AC4C-4968-A5B6-17D8ABE37319}"/>
    <cellStyle name="Currency 12" xfId="52059" xr:uid="{4C22C0C1-00D2-4681-B4B6-01BBE54947B9}"/>
    <cellStyle name="Currency 13" xfId="49561" xr:uid="{F31A4D22-AE40-4F1B-A9C1-C885FAD1B7EF}"/>
    <cellStyle name="Currency 2" xfId="158" xr:uid="{47CCEA0C-9C96-4004-8843-E746C8B158E3}"/>
    <cellStyle name="Currency 2 10" xfId="46491" xr:uid="{B4B1F16C-2C07-4E49-A934-54332E8ACACA}"/>
    <cellStyle name="Currency 2 2" xfId="1252" xr:uid="{B09E4E13-C3D4-432F-92AA-14E2CE8DC59E}"/>
    <cellStyle name="Currency 2 2 2" xfId="42662" xr:uid="{C1A3C4BB-C9B9-4153-BD90-3F8E62A3C40E}"/>
    <cellStyle name="Currency 2 2_Apart tables" xfId="52592" xr:uid="{3F75F4F5-3135-42CE-8BAC-8F08611DE8ED}"/>
    <cellStyle name="Currency 2 3" xfId="1253" xr:uid="{0BB143F0-EDA5-40E1-BA99-6D53DDE33A46}"/>
    <cellStyle name="Currency 2 3 2" xfId="1254" xr:uid="{741F05CC-D2A9-438F-B226-6A6B5BBBDD4A}"/>
    <cellStyle name="Currency 2 3 2 2" xfId="23644" xr:uid="{32541848-DDFA-42B3-9844-C88A3D14BD41}"/>
    <cellStyle name="Currency 2 3 2 2 2" xfId="23645" xr:uid="{9BF3C620-5A71-4FC6-9CAC-5DF94518F02A}"/>
    <cellStyle name="Currency 2 3 2 2 3" xfId="47769" xr:uid="{C012DE1E-540B-40B1-8BDB-360955BEFF29}"/>
    <cellStyle name="Currency 2 3 2 2_3. Loans" xfId="23646" xr:uid="{56CDF9D6-365A-4A4E-946A-390DA7C23C22}"/>
    <cellStyle name="Currency 2 3 2 3" xfId="23647" xr:uid="{B4F2E1B4-3B0D-40CE-A170-0FDB9E9D3183}"/>
    <cellStyle name="Currency 2 3 2 4" xfId="46494" xr:uid="{E767D853-A305-408A-8975-7D6162223792}"/>
    <cellStyle name="Currency 2 3 2_3. Loans" xfId="23648" xr:uid="{78D29780-7F9E-4E5E-A780-58E8A19C0887}"/>
    <cellStyle name="Currency 2 3 3" xfId="1255" xr:uid="{C291C34D-017D-4FFA-B765-FCD7A0110034}"/>
    <cellStyle name="Currency 2 3 3 2" xfId="23649" xr:uid="{AFBDC47C-5B6D-4ADE-8D93-E25AF6C86665}"/>
    <cellStyle name="Currency 2 3 3 2 2" xfId="23650" xr:uid="{336704D0-26A2-4794-B61C-0F52CE6DDADD}"/>
    <cellStyle name="Currency 2 3 3 2 3" xfId="47770" xr:uid="{DB90D1E4-CD3F-4D79-99A1-5305509A59F1}"/>
    <cellStyle name="Currency 2 3 3 2_3. Loans" xfId="23651" xr:uid="{BB629AB6-4A8F-4CD7-BC81-367249CCFE06}"/>
    <cellStyle name="Currency 2 3 3 3" xfId="23652" xr:uid="{CF87D911-62B5-4232-83EA-012039004B0D}"/>
    <cellStyle name="Currency 2 3 3 4" xfId="46495" xr:uid="{86FCDD71-73EE-4B2F-8902-226B0EB6EF43}"/>
    <cellStyle name="Currency 2 3 3_3. Loans" xfId="23653" xr:uid="{3DA9B248-1753-4853-A649-FF2873D2BE41}"/>
    <cellStyle name="Currency 2 3 4" xfId="23654" xr:uid="{83BBDDAC-3F3C-4DC0-A06F-F87CE1CA2B8B}"/>
    <cellStyle name="Currency 2 3 4 2" xfId="23655" xr:uid="{9E8067C6-32D4-4119-818B-3B1FAA04ED57}"/>
    <cellStyle name="Currency 2 3 4 3" xfId="47771" xr:uid="{DE062FCE-EA5A-447F-92CC-1C896F7727E8}"/>
    <cellStyle name="Currency 2 3 4_3. Loans" xfId="23656" xr:uid="{D077FCB2-98DF-429B-8C56-0B4DA4ADCEA7}"/>
    <cellStyle name="Currency 2 3 5" xfId="23657" xr:uid="{0150E3B0-6B60-4C44-8504-13B348CC3449}"/>
    <cellStyle name="Currency 2 3 6" xfId="46493" xr:uid="{57A45C3B-1C53-4B9B-82D9-D08DA2A60984}"/>
    <cellStyle name="Currency 2 3 7" xfId="46791" xr:uid="{9C23D0A9-4029-4250-A410-866481395897}"/>
    <cellStyle name="Currency 2 3_3. Loans" xfId="23658" xr:uid="{605FAD6B-9055-4EAE-89BF-01B4C7ED5F08}"/>
    <cellStyle name="Currency 2 4" xfId="1256" xr:uid="{41679E08-0B8A-4730-AC99-EEAA1F575474}"/>
    <cellStyle name="Currency 2 4 2" xfId="1257" xr:uid="{383E59B1-1556-4D6F-9048-6D3124F2D728}"/>
    <cellStyle name="Currency 2 4 2 2" xfId="23659" xr:uid="{0496F574-58CF-4553-A00A-E26BDF60D599}"/>
    <cellStyle name="Currency 2 4 2 2 2" xfId="23660" xr:uid="{48D64DFD-007A-49C0-ADC2-DAE870A461B0}"/>
    <cellStyle name="Currency 2 4 2 2 3" xfId="47772" xr:uid="{B1B60CA5-9DCC-4EB7-9079-00750A508596}"/>
    <cellStyle name="Currency 2 4 2 2_3. Loans" xfId="23661" xr:uid="{A175B8A8-60CA-4110-8EF9-9A1A284003D9}"/>
    <cellStyle name="Currency 2 4 2 3" xfId="23662" xr:uid="{E5FB5103-9D23-4FA3-93A5-0059AE499417}"/>
    <cellStyle name="Currency 2 4 2 4" xfId="46497" xr:uid="{6C719E67-4E65-4B2C-A95C-8D1D7963EC26}"/>
    <cellStyle name="Currency 2 4 2_3. Loans" xfId="23663" xr:uid="{EA0B2C55-6799-467D-85BD-18ABC4669D9F}"/>
    <cellStyle name="Currency 2 4 3" xfId="1258" xr:uid="{508E19D5-10FD-4B64-B0C4-35EF2EB96E22}"/>
    <cellStyle name="Currency 2 4 3 2" xfId="23664" xr:uid="{5588C255-822C-4BF3-B6E9-6738A7FA6497}"/>
    <cellStyle name="Currency 2 4 3 2 2" xfId="23665" xr:uid="{00678FA4-A1EB-4987-A750-334BCAE5A74B}"/>
    <cellStyle name="Currency 2 4 3 2 3" xfId="47773" xr:uid="{F1F12245-DF8E-4F82-9053-50A04E5F7D1A}"/>
    <cellStyle name="Currency 2 4 3 2_3. Loans" xfId="23666" xr:uid="{827E497F-FF42-4E0F-BA3E-C8CC82AEFB86}"/>
    <cellStyle name="Currency 2 4 3 3" xfId="23667" xr:uid="{5C2AB623-994A-4C79-A623-24D85D40D552}"/>
    <cellStyle name="Currency 2 4 3 4" xfId="46498" xr:uid="{FC8B9AEB-B344-4C1A-AB59-D1FE61D70951}"/>
    <cellStyle name="Currency 2 4 3_3. Loans" xfId="23668" xr:uid="{D0625EA8-1D10-497D-86A7-012AED264875}"/>
    <cellStyle name="Currency 2 4 4" xfId="23669" xr:uid="{FA9E34E6-C8A1-441B-8476-3C638E6C4238}"/>
    <cellStyle name="Currency 2 4 4 2" xfId="23670" xr:uid="{519C2EE0-2651-459A-8285-507B2F26D38F}"/>
    <cellStyle name="Currency 2 4 4 3" xfId="47774" xr:uid="{7FB99D9D-3C68-4D86-82D5-5040E2E095E8}"/>
    <cellStyle name="Currency 2 4 4_3. Loans" xfId="23671" xr:uid="{449EC16A-BA37-456E-872C-EBDFE100C392}"/>
    <cellStyle name="Currency 2 4 5" xfId="23672" xr:uid="{95FFDEE0-CB4C-4DD6-B917-9EDC8FE2D3F1}"/>
    <cellStyle name="Currency 2 4 6" xfId="46496" xr:uid="{ABA391B2-6856-4762-9B39-0D4D6F4E1E2D}"/>
    <cellStyle name="Currency 2 4_3. Loans" xfId="23673" xr:uid="{7F44C28E-6F73-4F6E-9526-151C7ED1854D}"/>
    <cellStyle name="Currency 2 5" xfId="1259" xr:uid="{B1B24303-F223-45A7-B7A5-8CB32AF0127F}"/>
    <cellStyle name="Currency 2 5 2" xfId="1260" xr:uid="{49542374-4AF2-4705-8517-1ADB71CC293C}"/>
    <cellStyle name="Currency 2 5 2 2" xfId="23674" xr:uid="{3272E9DD-0F04-4715-84EE-2B13240D724F}"/>
    <cellStyle name="Currency 2 5 2 2 2" xfId="23675" xr:uid="{7EF19398-6538-4DAC-8DE5-3A2135B6426A}"/>
    <cellStyle name="Currency 2 5 2 2 3" xfId="47775" xr:uid="{82D3B175-A3C3-44BE-998D-EE1827F35B3A}"/>
    <cellStyle name="Currency 2 5 2 2_3. Loans" xfId="23676" xr:uid="{FEF888CC-59F8-48DB-AA8A-CE6FB3A4A99C}"/>
    <cellStyle name="Currency 2 5 2 3" xfId="23677" xr:uid="{06C8A751-0DB3-4DC8-A1B9-0D4E82BC6D6E}"/>
    <cellStyle name="Currency 2 5 2 4" xfId="46500" xr:uid="{F890CA25-E203-4589-A8BB-ED31B5F6DB81}"/>
    <cellStyle name="Currency 2 5 2_3. Loans" xfId="23678" xr:uid="{090ABB84-F2E7-4C25-8B82-31ABFCB739CB}"/>
    <cellStyle name="Currency 2 5 3" xfId="1261" xr:uid="{8E9B40FE-CA27-4356-BB2D-CA597C9DB9BE}"/>
    <cellStyle name="Currency 2 5 3 2" xfId="23679" xr:uid="{E570C9E1-49C9-49DC-BCFF-BD0F93EBEE1A}"/>
    <cellStyle name="Currency 2 5 3 2 2" xfId="23680" xr:uid="{9CE0D0C9-9596-4463-A1F8-952925DB2ADF}"/>
    <cellStyle name="Currency 2 5 3 2 3" xfId="47776" xr:uid="{AE4EF965-88BB-41E2-A51A-99AC8F61B8D0}"/>
    <cellStyle name="Currency 2 5 3 2_3. Loans" xfId="23681" xr:uid="{D5F396DA-DA6C-4D14-8E02-5879D712CEA1}"/>
    <cellStyle name="Currency 2 5 3 3" xfId="23682" xr:uid="{344E3E73-8C03-4940-B761-133076EAFC93}"/>
    <cellStyle name="Currency 2 5 3 4" xfId="46501" xr:uid="{0CF78A9D-D798-4BDA-B640-50817272A8C0}"/>
    <cellStyle name="Currency 2 5 3_3. Loans" xfId="23683" xr:uid="{E5C43E68-25C4-43EF-AF20-4E6BE18ECD56}"/>
    <cellStyle name="Currency 2 5 4" xfId="23684" xr:uid="{66B2DDF7-E7B8-4239-A265-D064ACDF6C1B}"/>
    <cellStyle name="Currency 2 5 4 2" xfId="23685" xr:uid="{1D745F8E-2307-4F80-9F3A-932E81BC7A00}"/>
    <cellStyle name="Currency 2 5 4 3" xfId="47777" xr:uid="{33CF110A-2986-4DFE-B010-788538C7AD4F}"/>
    <cellStyle name="Currency 2 5 4_3. Loans" xfId="23686" xr:uid="{2145BDE6-885D-43BB-A36D-13FE6D0666A5}"/>
    <cellStyle name="Currency 2 5 5" xfId="23687" xr:uid="{EE18E25E-6956-42AC-AC9B-474A5B01837D}"/>
    <cellStyle name="Currency 2 5 6" xfId="46499" xr:uid="{92C56855-DBA6-4B52-BFD2-A442D1F61EA7}"/>
    <cellStyle name="Currency 2 5_3. Loans" xfId="23688" xr:uid="{5BC52123-3986-4234-9EF5-168285382529}"/>
    <cellStyle name="Currency 2 6" xfId="1262" xr:uid="{666F791C-771B-4462-BD23-6ACC5D344351}"/>
    <cellStyle name="Currency 2 6 2" xfId="1263" xr:uid="{B62CA3E5-45CF-49EE-A234-8D86E276DF1D}"/>
    <cellStyle name="Currency 2 6 2 2" xfId="23689" xr:uid="{A832C9DC-4CFB-4E7E-98EE-4D5F9EA85F72}"/>
    <cellStyle name="Currency 2 6 2 2 2" xfId="23690" xr:uid="{B9EE2046-8B36-4F75-8919-F5D64240E49B}"/>
    <cellStyle name="Currency 2 6 2 2 3" xfId="47778" xr:uid="{84E0CEA8-4566-4312-BAC7-19858B0A7B2F}"/>
    <cellStyle name="Currency 2 6 2 2_3. Loans" xfId="23691" xr:uid="{2FEDC94E-5B7F-4690-9E34-7081BCB62B51}"/>
    <cellStyle name="Currency 2 6 2 3" xfId="23692" xr:uid="{0CE6B996-36DF-49EA-8878-C1590CB00D55}"/>
    <cellStyle name="Currency 2 6 2 4" xfId="46503" xr:uid="{2E6ABB20-437B-457B-9C72-1E2FE71E0392}"/>
    <cellStyle name="Currency 2 6 2_3. Loans" xfId="23693" xr:uid="{596839CF-C4F9-47B3-BE2B-1B99D0D5BAF4}"/>
    <cellStyle name="Currency 2 6 3" xfId="23694" xr:uid="{3159284A-68EE-4D36-8871-7A352BEECFF8}"/>
    <cellStyle name="Currency 2 6 3 2" xfId="23695" xr:uid="{55A280D7-FE1C-4762-985D-7CD73863245C}"/>
    <cellStyle name="Currency 2 6 3 3" xfId="47779" xr:uid="{74431E7D-5F6D-403E-8498-B491422C4EE7}"/>
    <cellStyle name="Currency 2 6 3_3. Loans" xfId="23696" xr:uid="{767701DE-CA8E-46D3-A5BA-A5D8C2E54FD6}"/>
    <cellStyle name="Currency 2 6 4" xfId="23697" xr:uid="{24A0DCEE-8855-4A8D-B549-053AE6B18DDB}"/>
    <cellStyle name="Currency 2 6 5" xfId="46502" xr:uid="{9E8A1DC8-56A1-4D80-A450-9555A31EB6BA}"/>
    <cellStyle name="Currency 2 6_3. Loans" xfId="23698" xr:uid="{10CBA79E-87CB-43A2-ACA1-5399E06B65F2}"/>
    <cellStyle name="Currency 2 7" xfId="1264" xr:uid="{1AD43F40-1BB6-45F1-AE63-B53E366E873F}"/>
    <cellStyle name="Currency 2 7 2" xfId="23699" xr:uid="{0F13A6AB-994D-4BD0-A04F-126B9B05C8D6}"/>
    <cellStyle name="Currency 2 7 2 2" xfId="23700" xr:uid="{3AB8FBE7-FB48-4FD8-9DB2-82322EB419C5}"/>
    <cellStyle name="Currency 2 7 2 3" xfId="47780" xr:uid="{C7C8B067-EDF3-4047-A400-5AFDC909721F}"/>
    <cellStyle name="Currency 2 7 2_3. Loans" xfId="23701" xr:uid="{E4E2DB01-6292-4856-9744-71685469A3F5}"/>
    <cellStyle name="Currency 2 7 3" xfId="23702" xr:uid="{C55ECD15-4FDA-4D27-B7C8-1C070FB44A13}"/>
    <cellStyle name="Currency 2 7 4" xfId="46504" xr:uid="{7D2F9C1C-5B90-43D8-A91F-93FA2F837EA5}"/>
    <cellStyle name="Currency 2 7_3. Loans" xfId="23703" xr:uid="{9B60DB37-2737-4C66-B66F-E9B25C2F05F7}"/>
    <cellStyle name="Currency 2 8" xfId="39567" xr:uid="{6A7994A1-1EBC-4F84-8E1F-EEC6A821AE6A}"/>
    <cellStyle name="Currency 2 8 2" xfId="52060" xr:uid="{12FD1A64-A62A-4593-A8E4-FB1DBA74AB94}"/>
    <cellStyle name="Currency 2 8 3" xfId="52061" xr:uid="{7DB2E494-6BCD-4530-B39D-9EA6907183F5}"/>
    <cellStyle name="Currency 2 8_Apart tables" xfId="52593" xr:uid="{EBC4280F-A770-46E1-AA10-5269E6791C9A}"/>
    <cellStyle name="Currency 2 9" xfId="39604" xr:uid="{F82B49B5-D740-4A61-9074-B7BB2AF379A7}"/>
    <cellStyle name="Currency 2_2. Property deals" xfId="23704" xr:uid="{09FAC9A6-B14A-44CC-A4CF-B8DF1007333A}"/>
    <cellStyle name="Currency 3" xfId="39792" xr:uid="{AFE3F577-C05B-4DFD-AB97-27B231C6EF15}"/>
    <cellStyle name="Currency 3 2" xfId="42663" xr:uid="{597CF4DD-4C57-4850-A9B5-A9515B6403E5}"/>
    <cellStyle name="Currency 3 2 2" xfId="52062" xr:uid="{3190BEE6-D335-473B-96D1-C4A2235EE58B}"/>
    <cellStyle name="Currency 3 2 3" xfId="52063" xr:uid="{E3F7231C-9D37-4B66-97F8-CE8A0B138FC2}"/>
    <cellStyle name="Currency 3_Apart tables" xfId="50286" xr:uid="{CD4D3FE6-DB14-4DFC-9F23-C3E4152046F0}"/>
    <cellStyle name="Currency 4" xfId="39793" xr:uid="{F4A39C57-300A-4FD7-A6AA-64ABE9CD2658}"/>
    <cellStyle name="Currency 4 2" xfId="52064" xr:uid="{636B8D02-BD99-41E2-B5BF-A4F11E66AF1C}"/>
    <cellStyle name="Currency 4_Apart tables" xfId="52594" xr:uid="{C203CABB-570F-469B-9CB7-2E50639794F4}"/>
    <cellStyle name="Currency 5" xfId="39794" xr:uid="{696767E8-DBD8-433F-B7FB-301C80F006F7}"/>
    <cellStyle name="Currency 5 2" xfId="52065" xr:uid="{FD19D006-3055-4988-A78D-AC7392531F82}"/>
    <cellStyle name="Currency 5 3" xfId="52066" xr:uid="{A26EFA43-2771-482D-AFC6-9DC7AC2C4E8E}"/>
    <cellStyle name="Currency 5_Apart tables" xfId="52595" xr:uid="{149448C0-1C2C-4ACA-AB1B-01AA69A50DC5}"/>
    <cellStyle name="Currency 6" xfId="39795" xr:uid="{5D35F5EB-C4CF-4C65-9CF3-87FE8EB5EDF1}"/>
    <cellStyle name="Currency 6 2" xfId="52067" xr:uid="{C6237286-2ED2-4790-8EF4-EE817FD271D8}"/>
    <cellStyle name="Currency 6_Apart tables" xfId="52596" xr:uid="{5C631ECC-A189-40C3-A823-7F00C7651C5D}"/>
    <cellStyle name="Currency 7" xfId="39796" xr:uid="{B4B78A02-E5DB-4424-83F1-85A58E05E566}"/>
    <cellStyle name="Currency 7 2" xfId="39797" xr:uid="{4910DF47-9231-4565-A827-D953E9AC2ED2}"/>
    <cellStyle name="Currency 7 2 2" xfId="47781" xr:uid="{7457E12C-0627-46C3-9FF1-46960ECF3F0D}"/>
    <cellStyle name="Currency 7 2_Apart tables" xfId="52598" xr:uid="{2FEF876F-1559-4659-A0FC-67DB5134C311}"/>
    <cellStyle name="Currency 7 3" xfId="47929" xr:uid="{613BDB8D-242F-4461-B903-40C7D46963E5}"/>
    <cellStyle name="Currency 7 4" xfId="46509" xr:uid="{C6C799E9-7F86-4BF5-B317-E4C88EF96B27}"/>
    <cellStyle name="Currency 7_Apart tables" xfId="52597" xr:uid="{0AAA2329-C27C-4011-BA30-F62CF918C22D}"/>
    <cellStyle name="Currency 8" xfId="52068" xr:uid="{91CA9A65-22BB-472B-9FF1-CE75293CEC2D}"/>
    <cellStyle name="Currency 8 2" xfId="52069" xr:uid="{4C97212C-0096-43D3-8ADE-D209B5E1B1B1}"/>
    <cellStyle name="Currency 8 3" xfId="52070" xr:uid="{45BA4590-9F53-41BC-899C-DD466BE9C3DA}"/>
    <cellStyle name="Currency 8 4" xfId="52071" xr:uid="{A1801F8D-7950-4F5A-BB1E-939A29566A36}"/>
    <cellStyle name="Currency 9" xfId="52072" xr:uid="{9647C511-5FB5-4B79-B97D-9CBFF537710A}"/>
    <cellStyle name="Currency Euro" xfId="42664" xr:uid="{1F4246B0-17C5-408B-A641-5F1E6B447F33}"/>
    <cellStyle name="Currency Euro 2" xfId="42665" xr:uid="{C474041C-2631-464F-8436-2BBB81FEF89F}"/>
    <cellStyle name="Currency Euro 3" xfId="42666" xr:uid="{72EEEB73-0813-46F1-B307-86291CF0B502}"/>
    <cellStyle name="Currency Euro_Cognos" xfId="42667" xr:uid="{E6352A89-3997-47AF-A030-D01A20CFDDD9}"/>
    <cellStyle name="Currency Style in Euro" xfId="42668" xr:uid="{86FE1B84-64C4-4D6E-AD2D-8A0F880A86F5}"/>
    <cellStyle name="Currency Style in Euro 2" xfId="42669" xr:uid="{0DCE8E3D-B1A5-4E4C-9997-D10C4E89C49D}"/>
    <cellStyle name="Currency Style in Euro 3" xfId="42670" xr:uid="{167E4984-1A65-4D8B-A6E6-4F3E5703B595}"/>
    <cellStyle name="Currency Style in Euro_Cognos" xfId="42671" xr:uid="{36951F79-5862-4641-ADB9-E7957F5A4D44}"/>
    <cellStyle name="Currency0" xfId="42672" xr:uid="{5FB56F34-DAAC-433A-BF04-8A66A356150F}"/>
    <cellStyle name="Currency0 2" xfId="42673" xr:uid="{F669AD39-8474-413C-B32B-BD1BEC77A1F6}"/>
    <cellStyle name="Currency2" xfId="42674" xr:uid="{F103FA0E-E72C-4D8B-A92A-BD31ADDA0124}"/>
    <cellStyle name="D" xfId="52073" xr:uid="{3DCCA30A-5B30-479F-A401-103499F54A67}"/>
    <cellStyle name="Dålig 2" xfId="160" xr:uid="{B66512EF-F4E0-4409-A3CF-A0720507D04F}"/>
    <cellStyle name="Dålig 2 2" xfId="23707" xr:uid="{484C2B55-52BE-46EF-8132-E95C59DAA590}"/>
    <cellStyle name="Dålig 2 2 2" xfId="33681" xr:uid="{CD427B54-ABBC-4A36-8C1A-63E73922983D}"/>
    <cellStyle name="Dålig 2 3" xfId="35938" xr:uid="{511CFEE6-CDB0-4150-96B6-7266C2EB2874}"/>
    <cellStyle name="Dålig 2_3. Loans" xfId="23708" xr:uid="{102B8A45-0B68-431E-97BD-A2A8C537170B}"/>
    <cellStyle name="Dålig 3" xfId="161" xr:uid="{1ACFC05C-DBB3-4FC8-B3E8-0E8AF77436B7}"/>
    <cellStyle name="Dålig 3 2" xfId="33682" xr:uid="{D997D702-8A7E-4CF1-B417-9001D2C6A2E6}"/>
    <cellStyle name="Dålig 3 3" xfId="35939" xr:uid="{6653A0D2-4AA3-4592-B3C9-DC646556084B}"/>
    <cellStyle name="Dålig 3_Apart tables" xfId="50290" xr:uid="{7541C3D6-6F8E-476C-B355-E78B89F30492}"/>
    <cellStyle name="Dålig 4" xfId="23709" xr:uid="{F853FAA5-DA16-48A4-87C3-B274F382ADA7}"/>
    <cellStyle name="Dålig 4 2" xfId="23710" xr:uid="{F42A968C-52B4-4BBF-A33F-3ACE771A8634}"/>
    <cellStyle name="Dålig 4 2 2" xfId="33683" xr:uid="{ECF7327A-C6B8-4F76-AE55-6B8FA81A3399}"/>
    <cellStyle name="Dålig 4_AAL 2014-06" xfId="45460" xr:uid="{CA385420-F050-47D9-900F-93ED23507FF8}"/>
    <cellStyle name="Dålig 5" xfId="23711" xr:uid="{73E4DCD2-E8AC-49B5-9EEF-63FC5C97E82B}"/>
    <cellStyle name="Dålig 5 2" xfId="23712" xr:uid="{014CAAA2-E0AB-4C18-A12C-B7FCE5B9A445}"/>
    <cellStyle name="Dålig 5 2 2" xfId="33684" xr:uid="{F0C07B9B-23FD-46DE-B061-8FB6878061AC}"/>
    <cellStyle name="Dålig 5_AAL 2014-06" xfId="45461" xr:uid="{4E65ACCA-2079-4EDA-AD74-C122F7DC494F}"/>
    <cellStyle name="Dåligt" xfId="52084" xr:uid="{061F75DE-03F6-4ED4-A741-653A73AA703C}"/>
    <cellStyle name="Dash" xfId="42675" xr:uid="{FBBBD94A-84F3-4170-BCA4-AF2DF59A3EA9}"/>
    <cellStyle name="Dash 2" xfId="42676" xr:uid="{487D2E9C-7FEE-41A8-9DC5-E3CFE7A21885}"/>
    <cellStyle name="Dash 3" xfId="48071" xr:uid="{CEE84242-A8DE-4C5C-B5A9-EF569178D64D}"/>
    <cellStyle name="Data" xfId="42677" xr:uid="{0839C9BF-4499-4EBA-9DDD-3CEBFD54B179}"/>
    <cellStyle name="Data1" xfId="42678" xr:uid="{282EFE79-258A-40A2-BC42-5A5A30784C52}"/>
    <cellStyle name="Data1 2" xfId="42679" xr:uid="{8C363E8E-0A39-4361-955E-15EFFD98C26B}"/>
    <cellStyle name="Date" xfId="1265" xr:uid="{CEECD48E-22D2-454E-82A7-B05B52A857BE}"/>
    <cellStyle name="Date [M/D/Y]" xfId="48072" xr:uid="{F42FC109-AE29-4051-B652-F6907CEEE994}"/>
    <cellStyle name="Date [M/Y]" xfId="48073" xr:uid="{34E7D4BD-F4EC-4595-89C0-50189933D9B9}"/>
    <cellStyle name="Date 2" xfId="42680" xr:uid="{1BAFBA1C-350D-49F6-8F9C-228332622092}"/>
    <cellStyle name="Date 3" xfId="42681" xr:uid="{27EB0F4C-D9F2-4376-A9E6-2448CCD84CF1}"/>
    <cellStyle name="Date Short" xfId="42682" xr:uid="{AC208A06-9A5D-4ED3-9046-8A0DA608CE1E}"/>
    <cellStyle name="Date_Acquisition DB" xfId="52074" xr:uid="{C469AA6A-2697-4FDB-95ED-01E8FDA913F2}"/>
    <cellStyle name="DATETIME" xfId="52075" xr:uid="{C313959D-51C8-4FB5-8362-DD3CC34F9F28}"/>
    <cellStyle name="Datum" xfId="42683" xr:uid="{A97426FB-D4B1-41D2-95BF-2199530E4BF4}"/>
    <cellStyle name="Datum 10" xfId="42684" xr:uid="{19A81907-FD25-43D9-BD1D-819BC61704F3}"/>
    <cellStyle name="Datum 11" xfId="42685" xr:uid="{E1E89A2D-720F-47BA-8CF3-2547C895CCFF}"/>
    <cellStyle name="Datum 12" xfId="42686" xr:uid="{BB327D39-BCA7-47BD-B9C1-0485E06B90F1}"/>
    <cellStyle name="Datum 2" xfId="42687" xr:uid="{6D729A9E-6EC4-4CC2-A2D0-5959441DB374}"/>
    <cellStyle name="Datum 8" xfId="42688" xr:uid="{42DBD791-FEDC-4D1F-B3CE-3FB62F90E0C1}"/>
    <cellStyle name="Datum 9" xfId="42689" xr:uid="{D1A0897C-2CC9-4019-B369-85C59FE421DE}"/>
    <cellStyle name="Dekorfärg1" xfId="52076" xr:uid="{0924CA05-0349-42DE-ABDE-4513AFBCF646}"/>
    <cellStyle name="Dekorfärg2" xfId="52077" xr:uid="{3EFAC0EA-18EB-4F9B-93FC-7342CAE3CB26}"/>
    <cellStyle name="Dekorfärg3" xfId="52078" xr:uid="{540022C0-393A-493B-8D79-BE7C69FDF26E}"/>
    <cellStyle name="Dekorfärg4" xfId="52079" xr:uid="{65C94ACD-190A-40C3-8FBF-0F6F17DE7A55}"/>
    <cellStyle name="Dekorfärg5" xfId="52080" xr:uid="{1CD34BE6-C001-45E2-8757-7B1632D7C411}"/>
    <cellStyle name="Dekorfärg6" xfId="52081" xr:uid="{652D4990-5904-4448-B17F-80F0BF68FBC1}"/>
    <cellStyle name="DELTA" xfId="42690" xr:uid="{0FF67330-159B-451D-B2F1-2B0DEEF87394}"/>
    <cellStyle name="DELTA 2" xfId="42691" xr:uid="{4F4FBD40-4CD3-467F-BA4B-196D2E3257C0}"/>
    <cellStyle name="DELTA_Cognos" xfId="42692" xr:uid="{705A47C0-3AA8-4232-AF26-BE1493064854}"/>
    <cellStyle name="Dezimal [+line]" xfId="42693" xr:uid="{08F73ED2-829D-496C-A5D8-6DC28A1E803F}"/>
    <cellStyle name="Dezimal [0]_Aktuell - Vertragsverlängerungen etc" xfId="48074" xr:uid="{3959568C-10EF-4BD9-A142-C26D6F1BD111}"/>
    <cellStyle name="Dezimal 0 ZS" xfId="42694" xr:uid="{6CF097BA-CDA3-43CB-8D2A-16AFF553C945}"/>
    <cellStyle name="Dezimal 0 ZS 2" xfId="42695" xr:uid="{CB51E5C4-DF99-4384-8EDB-45143704D3C9}"/>
    <cellStyle name="Dezimal 10" xfId="42696" xr:uid="{5E17168D-6C4F-4653-84BF-3212CCDDCC52}"/>
    <cellStyle name="Dezimal 11" xfId="42697" xr:uid="{3A4095D8-9D0A-4076-A6E2-3DD225C70009}"/>
    <cellStyle name="Dezimal 12" xfId="42698" xr:uid="{A7245DAF-350C-4221-B522-B69034564CD9}"/>
    <cellStyle name="Dezimal 13" xfId="42699" xr:uid="{AB771E5E-D83A-43A0-A7C2-E264CF2974AF}"/>
    <cellStyle name="Dezimal 14" xfId="42700" xr:uid="{E647D8DC-8398-439E-AFB0-E583A3D981A1}"/>
    <cellStyle name="Dezimal 15" xfId="42701" xr:uid="{CDD26A0B-A669-49F7-AAEE-5B3AF9494708}"/>
    <cellStyle name="Dezimal 16" xfId="42702" xr:uid="{54A37B45-C99F-4614-8415-0CD954E4F17E}"/>
    <cellStyle name="Dezimal 17" xfId="42703" xr:uid="{FF5B71EE-FFD8-4688-B989-FCF69C9B6B87}"/>
    <cellStyle name="Dezimal 18" xfId="42704" xr:uid="{68027320-707F-4974-BD1C-74A172D857CD}"/>
    <cellStyle name="Dezimal 19" xfId="42705" xr:uid="{96A94134-1F98-4C9A-94EB-7712F60944DF}"/>
    <cellStyle name="Dezimal 2" xfId="159" xr:uid="{D42C8BAC-C9CE-485D-B456-6ECC0CEA48C2}"/>
    <cellStyle name="Dezimal 2 10" xfId="42706" xr:uid="{8415ADFA-4FC5-463E-A65A-07CD8C52A1AE}"/>
    <cellStyle name="Dezimal 2 11" xfId="44720" xr:uid="{E7ADC466-9DED-4AE6-99E5-115DB2A2C8E1}"/>
    <cellStyle name="Dezimal 2 12" xfId="46511" xr:uid="{A3F7AA9E-B0F2-4C8D-9255-907CCE15E8E2}"/>
    <cellStyle name="Dezimal 2 2" xfId="23705" xr:uid="{C78A64D9-75E4-4382-9766-E8D3CD22BE4D}"/>
    <cellStyle name="Dezimal 2 2 2" xfId="39798" xr:uid="{8B6229EC-663A-4B9B-9E05-DA34881498DD}"/>
    <cellStyle name="Dezimal 2 2 2 2" xfId="46513" xr:uid="{49297490-E5A8-4A30-AC9E-45EA2ACDC2D4}"/>
    <cellStyle name="Dezimal 2 2 2_Apart tables" xfId="50287" xr:uid="{3373F07D-E8C0-49AD-940B-97B6837946F8}"/>
    <cellStyle name="Dezimal 2 2 3" xfId="39799" xr:uid="{839D9D33-2BA9-4DBB-8E18-E00567BD146D}"/>
    <cellStyle name="Dezimal 2 2 3 2" xfId="46514" xr:uid="{190FD018-5F4B-4453-82A6-0EFE510C9D2D}"/>
    <cellStyle name="Dezimal 2 2 3_Apart tables" xfId="50288" xr:uid="{BCD016D7-F603-4CB0-A5DF-F1F9D67BB32A}"/>
    <cellStyle name="Dezimal 2 2 4" xfId="46512" xr:uid="{C538EF4A-C5FD-43AE-B11A-05F5AB9FAFB3}"/>
    <cellStyle name="Dezimal 2 2_Bought properties" xfId="52082" xr:uid="{FBFC2FD1-CFD4-4708-8316-04B075EC9AFA}"/>
    <cellStyle name="Dezimal 2 3" xfId="23706" xr:uid="{09290428-47D9-4247-A1FE-E36D2AECB28C}"/>
    <cellStyle name="Dezimal 2 3 2" xfId="46515" xr:uid="{0B81FA11-D230-4E67-A93A-7FBF34A9FC53}"/>
    <cellStyle name="Dezimal 2 4" xfId="39800" xr:uid="{E0344D18-70C5-48FA-BD22-BEBB70B0C288}"/>
    <cellStyle name="Dezimal 2 4 2" xfId="46516" xr:uid="{B2CAFB5E-DF72-4022-AD49-8D3B225DB5D5}"/>
    <cellStyle name="Dezimal 2 4_Apart tables" xfId="50289" xr:uid="{CDAC6997-B775-42A7-B27E-DE89A7CA9953}"/>
    <cellStyle name="Dezimal 2 5" xfId="42707" xr:uid="{1C850D10-9BEA-411E-9587-EC95BC7693A2}"/>
    <cellStyle name="Dezimal 2 6" xfId="42708" xr:uid="{7D2DD0D6-32D9-4684-82E9-BA88181AAA60}"/>
    <cellStyle name="Dezimal 2 7" xfId="42709" xr:uid="{25187EC6-0645-44A5-AC1B-1D2A9FCD47E3}"/>
    <cellStyle name="Dezimal 2 8" xfId="42710" xr:uid="{8C30FCE5-0721-4418-BE3B-2129C6E1EC32}"/>
    <cellStyle name="Dezimal 2 9" xfId="42711" xr:uid="{FFCD0AEA-B5BD-47AC-92C6-EB1EF017F713}"/>
    <cellStyle name="Dezimal 2_Acquisition DB" xfId="52083" xr:uid="{A7181C23-C513-4965-9D9E-3410E8306F58}"/>
    <cellStyle name="Dezimal 20" xfId="42712" xr:uid="{3C4E8DF7-88DA-43BA-BA6E-C2AA9BBF7D72}"/>
    <cellStyle name="Dezimal 21" xfId="42713" xr:uid="{02AD3E70-BCE8-41B5-BD9C-781721FF5426}"/>
    <cellStyle name="Dezimal 22" xfId="42714" xr:uid="{4B3F8C35-A639-4D7F-8D1E-97C68BE9601D}"/>
    <cellStyle name="Dezimal 23" xfId="42715" xr:uid="{11342973-E10E-4912-B439-6C3420E2B14C}"/>
    <cellStyle name="Dezimal 24" xfId="42716" xr:uid="{8E97381B-1CF0-4CD9-B6B6-912648E15DAC}"/>
    <cellStyle name="Dezimal 25" xfId="42717" xr:uid="{A78091CF-A72F-460C-971E-5299C36491CE}"/>
    <cellStyle name="Dezimal 26" xfId="42718" xr:uid="{71EE9CA8-1933-4FD0-8FBE-EF8B8EFB93A9}"/>
    <cellStyle name="Dezimal 27" xfId="42719" xr:uid="{E4D0BDA3-124A-4FB7-808C-AE0C6C2687F8}"/>
    <cellStyle name="Dezimal 28" xfId="42720" xr:uid="{76D40151-2522-4B34-B687-D4C7BEB5FA0A}"/>
    <cellStyle name="Dezimal 29" xfId="42721" xr:uid="{AEFABC35-81C7-476A-A4FE-4E1DB7719EFA}"/>
    <cellStyle name="Dezimal 3" xfId="42722" xr:uid="{DD4CA23D-9003-4213-984E-AACF8A78B821}"/>
    <cellStyle name="Dezimal 30" xfId="42723" xr:uid="{DB37A440-E690-4A67-ABF7-02FB3404A9FA}"/>
    <cellStyle name="Dezimal 31" xfId="42724" xr:uid="{D84CDA5F-7BA7-4281-A574-14A94F2B0E75}"/>
    <cellStyle name="Dezimal 32" xfId="42725" xr:uid="{2E9C6FED-D6E7-450A-807C-1FACAE82F188}"/>
    <cellStyle name="Dezimal 33" xfId="42726" xr:uid="{1843B069-49A7-49B2-9AAD-E432B106E69C}"/>
    <cellStyle name="Dezimal 34" xfId="42727" xr:uid="{A1B430B9-5DC6-4E7A-A106-E23026B04BFB}"/>
    <cellStyle name="Dezimal 35" xfId="42728" xr:uid="{A009656A-4C4A-457B-AEBA-AB872A1D0C44}"/>
    <cellStyle name="Dezimal 4" xfId="42729" xr:uid="{F8C66FB1-1E2F-41B2-9FE2-19540932ABEC}"/>
    <cellStyle name="Dezimal 5" xfId="42730" xr:uid="{6797B737-904E-464B-8862-D34D0072341C}"/>
    <cellStyle name="Dezimal 6" xfId="42731" xr:uid="{DA052ED4-ED57-4CEC-9658-78E6A2F031C0}"/>
    <cellStyle name="Dezimal 7" xfId="42732" xr:uid="{D8CA1021-E0A9-4D09-B996-02E256525A2A}"/>
    <cellStyle name="Dezimal 8" xfId="42733" xr:uid="{6FF8AE60-D49C-4E67-9AAC-E07EDA664D6C}"/>
    <cellStyle name="Dezimal 9" xfId="42734" xr:uid="{5C1C4910-D1D7-409C-B070-EFBBFBF05889}"/>
    <cellStyle name="Dezimal_Aktuell - Vertragsverlängerungen etc" xfId="48075" xr:uid="{71109FBD-9085-48D5-BA8E-AF69BAF1823A}"/>
    <cellStyle name="DM" xfId="42735" xr:uid="{65ECBFA5-9FE5-47A2-A318-C1E4622405A9}"/>
    <cellStyle name="DM Abweichung" xfId="42736" xr:uid="{547DD106-008D-4C24-A532-85C2B2FBF706}"/>
    <cellStyle name="DM1" xfId="42737" xr:uid="{98AD28E8-C88B-4151-87B9-2950CA9F1E14}"/>
    <cellStyle name="DM1U" xfId="42738" xr:uid="{905B7139-3C2D-49E6-93CC-A29A6E1C6447}"/>
    <cellStyle name="DM2" xfId="42739" xr:uid="{2DBEDB80-C069-4B3F-B238-BD0F4BB68ABE}"/>
    <cellStyle name="DMMio1" xfId="42740" xr:uid="{34E711B9-2628-4AFF-BD28-B8AE31F727C3}"/>
    <cellStyle name="DMU" xfId="42741" xr:uid="{F1026430-7D69-4A65-AEC0-A3A9ED0C321B}"/>
    <cellStyle name="Dollar" xfId="42742" xr:uid="{79F4BB83-9563-4196-893A-7282ECCBBBF2}"/>
    <cellStyle name="Dollar 2" xfId="42743" xr:uid="{268D6CC7-D2D9-479A-B900-4B5F136C2E56}"/>
    <cellStyle name="Dollars" xfId="42744" xr:uid="{D0DD65C8-CD79-468D-A438-CDCAB6A1992A}"/>
    <cellStyle name="Dollars 2" xfId="42745" xr:uid="{ECC08B48-1226-4F55-A505-0EFADC2ED4C4}"/>
    <cellStyle name="Dollars 3" xfId="42746" xr:uid="{F9494F89-9AF6-4C54-92B4-C109EB4F239C}"/>
    <cellStyle name="Double Accounting" xfId="42747" xr:uid="{E76B664C-AB2B-41E2-873F-E61F2CD78DAC}"/>
    <cellStyle name="DOWNFOOT" xfId="42748" xr:uid="{7A7A5050-A77E-4C84-AE34-BE4544EC3366}"/>
    <cellStyle name="Dziesiętny [0]_Dane Danzas 01.-07.2003 (tylko IT)" xfId="42749" xr:uid="{09BB71D9-E146-4FE5-B4F5-237D226E1FD9}"/>
    <cellStyle name="Dziesiętny_Cash-Flow WAWaAR 14.10.2003" xfId="42750" xr:uid="{9FA57620-BF42-4B24-93E0-98D14971C19A}"/>
    <cellStyle name="e" xfId="42751" xr:uid="{63CE1B41-3192-47D5-ABA4-402C5500C6AE}"/>
    <cellStyle name="e 2" xfId="42752" xr:uid="{6323C336-8DB2-481E-B21D-5525FDA9EEE0}"/>
    <cellStyle name="E Currency" xfId="42753" xr:uid="{AF0D0165-9B4E-424A-B3A4-F0DC7E34B08F}"/>
    <cellStyle name="E Currency 2" xfId="42754" xr:uid="{17929DEA-AE64-4192-B150-C1C0C87BE1A6}"/>
    <cellStyle name="E Currency_Cognos" xfId="42755" xr:uid="{7BCCB9E4-0506-4466-80D3-8414C09C2741}"/>
    <cellStyle name="editCostStyle" xfId="42756" xr:uid="{8C853AB1-0F0D-4C98-98AE-B4809BD1CFB4}"/>
    <cellStyle name="editCostStyle 2" xfId="42757" xr:uid="{4C8D6192-0BD4-4FA7-BB28-7F646E2F8C0D}"/>
    <cellStyle name="editCostStyle 3" xfId="42758" xr:uid="{76D35085-341C-4FEF-A426-92F4A449225B}"/>
    <cellStyle name="editPriceStyle" xfId="42759" xr:uid="{4E911729-1277-46C9-AF45-A3C94403A66E}"/>
    <cellStyle name="editPriceStyle 2" xfId="42760" xr:uid="{CD0FC2D6-EC48-4D23-B135-723273045501}"/>
    <cellStyle name="editPriceStyle 3" xfId="42761" xr:uid="{1545FCDA-F336-4D9E-A8BC-739F94AE206D}"/>
    <cellStyle name="editQtyStyle" xfId="42762" xr:uid="{4FEC8E1D-9CD4-4295-891F-1907F9DE7C78}"/>
    <cellStyle name="editQtyStyle 2" xfId="42763" xr:uid="{86B8A02F-68C5-401C-B375-E01D716F70A5}"/>
    <cellStyle name="editQtyStyle 3" xfId="42764" xr:uid="{9E8B7256-486E-43C9-8AE1-6627F1FE4D1A}"/>
    <cellStyle name="editRevStyle" xfId="42765" xr:uid="{1565DCE9-733B-4591-B6EE-4566F4C3FE72}"/>
    <cellStyle name="editRevStyle 2" xfId="42766" xr:uid="{A6AFCF1B-F2BF-453F-AF2B-101DD6AFE2B7}"/>
    <cellStyle name="editRevStyle 3" xfId="42767" xr:uid="{4455F46F-B161-40B9-974B-EC192284C2C7}"/>
    <cellStyle name="editTotalCostStyle" xfId="42768" xr:uid="{492C4F40-26E7-4B87-B07F-F5104E8B203C}"/>
    <cellStyle name="editTotalCostStyle 2" xfId="42769" xr:uid="{9AA67EF5-E390-4C64-8E80-B648E470081F}"/>
    <cellStyle name="editTotalCostStyle 3" xfId="42770" xr:uid="{6C6E8555-AF09-498B-8FB9-D4A7D458C5D9}"/>
    <cellStyle name="Eingabe" xfId="23713" xr:uid="{E251F407-6D4F-4695-A6F0-7E8635C18240}"/>
    <cellStyle name="Eingabe 2" xfId="23714" xr:uid="{2D4B4E89-1002-4AC0-B0C6-5F6762E8696D}"/>
    <cellStyle name="Eingabe 2 2" xfId="42771" xr:uid="{C437F160-3C19-42D8-BFD4-81C9DAED4638}"/>
    <cellStyle name="Eingabe 2 3" xfId="42772" xr:uid="{4B926A4A-77B2-4B73-8493-C0F12B725BF0}"/>
    <cellStyle name="Eingabe 2 4" xfId="42773" xr:uid="{2E109C1F-61B5-497A-ABF8-45A6D58C559E}"/>
    <cellStyle name="Eingabe 2 5" xfId="46518" xr:uid="{3C97AF82-A1C4-4BE5-BCEF-404FD1D995E7}"/>
    <cellStyle name="Eingabe 2_Bought properties" xfId="52085" xr:uid="{F08DA3D9-41A9-4F58-A916-FEBB0199A05D}"/>
    <cellStyle name="Eingabe 3" xfId="38319" xr:uid="{3A90AA65-9E5A-40BE-BEB5-098BA4439579}"/>
    <cellStyle name="Eingabe 4" xfId="46517" xr:uid="{543285A9-A21C-4778-93B8-1B136E65C1E7}"/>
    <cellStyle name="Eingabe_3. Loans" xfId="23715" xr:uid="{E47F89EC-FB5A-4082-B20B-5431F4839CD3}"/>
    <cellStyle name="eingabefelder" xfId="42774" xr:uid="{016D036F-058D-4536-9216-26A0669BB650}"/>
    <cellStyle name="Encabezado 4" xfId="39801" xr:uid="{0827921C-4968-41B1-8A0B-C529291F3DD0}"/>
    <cellStyle name="Énfasis1" xfId="39802" xr:uid="{F6E03886-440C-4C29-83FD-1043E41AFDFB}"/>
    <cellStyle name="Énfasis2" xfId="39803" xr:uid="{5FA11041-F5B4-415A-A7E3-B8A10B55DAEF}"/>
    <cellStyle name="Énfasis3" xfId="39804" xr:uid="{2D863C7D-7651-4D71-82D6-BA4314D598BD}"/>
    <cellStyle name="Énfasis4" xfId="39805" xr:uid="{4ACFE2D8-2B8A-4B77-A2BF-D8E35802D9E6}"/>
    <cellStyle name="Énfasis5" xfId="39806" xr:uid="{010553F7-3E4D-4EEE-8506-121EED038B48}"/>
    <cellStyle name="Énfasis6" xfId="39807" xr:uid="{8F1EC606-DA64-4E86-BFE2-2F58302F07A9}"/>
    <cellStyle name="Enter Currency (0)" xfId="42775" xr:uid="{3D8240C6-6DB6-4416-82F4-A2E36AF0BFBB}"/>
    <cellStyle name="Enter Currency (2)" xfId="42776" xr:uid="{5C7687BA-8EEE-4937-BEE9-C7EC990615E4}"/>
    <cellStyle name="Enter Units (0)" xfId="42777" xr:uid="{5613DF36-3E77-4FCA-9EA4-58794056C657}"/>
    <cellStyle name="Enter Units (1)" xfId="42778" xr:uid="{824A7CE0-DA1C-448A-AF4B-8C5190991782}"/>
    <cellStyle name="Enter Units (2)" xfId="42779" xr:uid="{1C03E54E-04C6-4DD9-B767-3EAEA94F3078}"/>
    <cellStyle name="Entered" xfId="1266" xr:uid="{1D8F1D29-863B-4AE7-8F74-A5D00CC4E40C}"/>
    <cellStyle name="Entered 2" xfId="1267" xr:uid="{E9FEF36D-9F16-421F-ADF0-26A819717E1D}"/>
    <cellStyle name="Entered 3" xfId="1268" xr:uid="{16400857-3995-429B-93FD-8771DA64326F}"/>
    <cellStyle name="Entered 4" xfId="1269" xr:uid="{8AD30239-95E0-4E21-8AA4-FC132A802095}"/>
    <cellStyle name="Entered 5" xfId="1270" xr:uid="{9CF2066A-9DF4-4975-B03E-04E217A6AD66}"/>
    <cellStyle name="Entered 6" xfId="1271" xr:uid="{D67A316C-B4D5-4CA2-B938-54949CEB6F28}"/>
    <cellStyle name="Entered 7" xfId="1272" xr:uid="{9B071617-F572-41DF-A8A5-D661FFD5B7AC}"/>
    <cellStyle name="Entered 8" xfId="1273" xr:uid="{210683CE-FD9F-42DD-9790-63A471430182}"/>
    <cellStyle name="Entered_3. Loans" xfId="23716" xr:uid="{713889EF-3C99-415B-AE8F-B5E4A06E9690}"/>
    <cellStyle name="Entrada" xfId="39808" xr:uid="{5D7963DA-B397-48C8-A7C5-C3E24AEEF32F}"/>
    <cellStyle name="Entrada 10" xfId="39809" xr:uid="{18751A6A-AEE8-41FD-9ABA-A5D692FADA5A}"/>
    <cellStyle name="Entrada 10 2" xfId="39810" xr:uid="{E8CD6A2F-A0E5-4AA4-A374-72471FF3FD98}"/>
    <cellStyle name="Entrada 10 2 2" xfId="46780" xr:uid="{C89C5D4C-5DC8-4930-9E93-C115EDC77819}"/>
    <cellStyle name="Entrada 10 3" xfId="46781" xr:uid="{B2B34706-8D88-4887-9057-48EEB0C327BD}"/>
    <cellStyle name="Entrada 11" xfId="39811" xr:uid="{4908452F-67EF-4C6D-84B6-59CF4C036050}"/>
    <cellStyle name="Entrada 11 2" xfId="46779" xr:uid="{16EBD991-BB81-4EAD-97AB-7BC16697E7BC}"/>
    <cellStyle name="Entrada 12" xfId="46782" xr:uid="{2E01D209-407E-4D3F-8D7F-D6ED85D2C3C0}"/>
    <cellStyle name="Entrada 2" xfId="39812" xr:uid="{7FDCF7BA-D9E1-481D-A5E5-0F6C32621C73}"/>
    <cellStyle name="Entrada 2 2" xfId="39813" xr:uid="{75F1F41E-259C-466E-9217-E5633ADD6E4D}"/>
    <cellStyle name="Entrada 2 2 2" xfId="39814" xr:uid="{33C32B44-6FD2-4913-BFD0-CA8760778A3E}"/>
    <cellStyle name="Entrada 2 2 2 2" xfId="46773" xr:uid="{85425A36-0292-4657-8AE8-49984948B16E}"/>
    <cellStyle name="Entrada 2 2 3" xfId="46777" xr:uid="{ED89A3E2-53EE-4F06-915F-7139C1AECD86}"/>
    <cellStyle name="Entrada 2 3" xfId="39815" xr:uid="{DA5AB0A2-9DDC-4AC9-AA4A-FBC3FA872BCB}"/>
    <cellStyle name="Entrada 2 3 2" xfId="39816" xr:uid="{856CC3B6-4014-4569-A053-BD0B061F6C17}"/>
    <cellStyle name="Entrada 2 3 2 2" xfId="46771" xr:uid="{10C0D3D9-3E23-4593-9767-E1DC89AF096D}"/>
    <cellStyle name="Entrada 2 3 3" xfId="46772" xr:uid="{51E5E566-52C2-4ABF-B14B-F1C76C352FCD}"/>
    <cellStyle name="Entrada 2 4" xfId="39817" xr:uid="{4CDC9364-CD61-44C0-9AAE-5CA85DBD87B6}"/>
    <cellStyle name="Entrada 2 4 2" xfId="46770" xr:uid="{76848D5D-9126-44E1-935B-32F71178FCDC}"/>
    <cellStyle name="Entrada 2 5" xfId="46778" xr:uid="{67E11200-CF61-496D-9121-CF16AC8F2676}"/>
    <cellStyle name="Entrada 3" xfId="39818" xr:uid="{C082A001-2539-4757-ADF2-DF111A2EB03C}"/>
    <cellStyle name="Entrada 3 2" xfId="39819" xr:uid="{F891C055-16DF-48BB-9691-BBAB76EC5EEC}"/>
    <cellStyle name="Entrada 3 2 2" xfId="39820" xr:uid="{18D07C54-62D1-40A5-8C80-DC14085DAC62}"/>
    <cellStyle name="Entrada 3 2 2 2" xfId="46765" xr:uid="{3284059A-98CD-442C-8DEA-DFA9D6301B24}"/>
    <cellStyle name="Entrada 3 2 3" xfId="46766" xr:uid="{4B9C6A7C-0C63-46C9-9743-88699230A95C}"/>
    <cellStyle name="Entrada 3 3" xfId="39821" xr:uid="{2F188B1D-ADD9-448E-91CC-425673D14856}"/>
    <cellStyle name="Entrada 3 3 2" xfId="39822" xr:uid="{BE71DBFD-C00C-47AF-9FC9-83ADC252972C}"/>
    <cellStyle name="Entrada 3 3 2 2" xfId="46763" xr:uid="{33B424F1-52EE-4F26-87BA-A2B5C1B7AF06}"/>
    <cellStyle name="Entrada 3 3 3" xfId="46764" xr:uid="{9F4A8BDA-6BF8-44FD-A591-147D7FBED429}"/>
    <cellStyle name="Entrada 3 4" xfId="39823" xr:uid="{6F8B521C-F03C-42EC-9903-7BB271C54787}"/>
    <cellStyle name="Entrada 3 4 2" xfId="46762" xr:uid="{B928131B-C8B6-402D-940B-BD0F5CE5AFCC}"/>
    <cellStyle name="Entrada 3 5" xfId="46767" xr:uid="{2849DFAF-EA60-4F9F-B31E-0D985E808CB1}"/>
    <cellStyle name="Entrada 4" xfId="39824" xr:uid="{4D5D5B13-0F18-4C1A-9486-FA533667062D}"/>
    <cellStyle name="Entrada 4 2" xfId="39825" xr:uid="{0CF65B5E-7796-4BF6-96F0-F4250C22B1BB}"/>
    <cellStyle name="Entrada 4 2 2" xfId="39826" xr:uid="{2091798C-DD2E-40CF-81B4-4DD4D651F561}"/>
    <cellStyle name="Entrada 4 2 2 2" xfId="46758" xr:uid="{DB70FB7A-6FE5-4AAE-B33F-34B8848102B7}"/>
    <cellStyle name="Entrada 4 2 3" xfId="46759" xr:uid="{B5FB7C8A-AEAA-4424-A51F-B66BE31B8C8D}"/>
    <cellStyle name="Entrada 4 3" xfId="39827" xr:uid="{020925F9-7961-45BD-AD1F-ACFF49B7EBF1}"/>
    <cellStyle name="Entrada 4 3 2" xfId="39828" xr:uid="{64A34158-66CE-497F-8EC5-A739C6E02AFA}"/>
    <cellStyle name="Entrada 4 3 2 2" xfId="46756" xr:uid="{2DDBBED0-5B06-46DF-A1F6-735549552C9F}"/>
    <cellStyle name="Entrada 4 3 3" xfId="46757" xr:uid="{22F91B68-0B74-4B65-B937-35719066C9B9}"/>
    <cellStyle name="Entrada 4 4" xfId="39829" xr:uid="{0307E046-9AE4-48E8-8DA2-5D7838E0CDFB}"/>
    <cellStyle name="Entrada 4 4 2" xfId="46755" xr:uid="{4150A5EB-65A2-4DE5-B279-B69117D1B073}"/>
    <cellStyle name="Entrada 4 5" xfId="46761" xr:uid="{D30755EA-8A1E-448E-AB35-B2E6A98464E9}"/>
    <cellStyle name="Entrada 5" xfId="39830" xr:uid="{BF57D1DB-F3F5-4787-919F-D0015A4A9601}"/>
    <cellStyle name="Entrada 5 2" xfId="39831" xr:uid="{13F52FEB-96E0-4950-879C-CBBDF0CA4799}"/>
    <cellStyle name="Entrada 5 2 2" xfId="39832" xr:uid="{F6B49B3E-841B-4B4E-A62C-62F1AF818222}"/>
    <cellStyle name="Entrada 5 2 2 2" xfId="46752" xr:uid="{287B6C5C-FBF5-4CFB-BB60-3DBB6D92822D}"/>
    <cellStyle name="Entrada 5 2 3" xfId="46753" xr:uid="{B807832F-A173-4961-BBFC-A5B013F3EAEF}"/>
    <cellStyle name="Entrada 5 3" xfId="39833" xr:uid="{15B38E69-1367-4EE0-992B-EDF7C8D3A18A}"/>
    <cellStyle name="Entrada 5 3 2" xfId="39834" xr:uid="{6E9DA2ED-3B4B-414C-A2F9-420D264A433D}"/>
    <cellStyle name="Entrada 5 3 2 2" xfId="46750" xr:uid="{DD760E2D-0083-4C8F-95C9-B8C2CFDA89B8}"/>
    <cellStyle name="Entrada 5 3 3" xfId="46751" xr:uid="{E1C96146-CCF4-4948-B73B-467A2CCB5496}"/>
    <cellStyle name="Entrada 5 4" xfId="39835" xr:uid="{F3D4E4DB-A89A-4206-944D-7029D8CAA382}"/>
    <cellStyle name="Entrada 5 4 2" xfId="46749" xr:uid="{495FCB6A-A4FC-4975-85E9-814BE15E386F}"/>
    <cellStyle name="Entrada 5 5" xfId="46754" xr:uid="{3D42C335-0303-4584-A558-6ACE9AD1D36C}"/>
    <cellStyle name="Entrada 6" xfId="39836" xr:uid="{80D9EAB4-A3A0-4EE4-805B-697FFFB976B8}"/>
    <cellStyle name="Entrada 6 2" xfId="39837" xr:uid="{78CD3C87-EEA2-4FE4-B4E1-C074CC7A18CB}"/>
    <cellStyle name="Entrada 6 2 2" xfId="39838" xr:uid="{C1A0BD79-7D18-4447-A62A-14EE05B7BA0E}"/>
    <cellStyle name="Entrada 6 2 2 2" xfId="46745" xr:uid="{CD5E4D16-F700-404D-965D-A5A9E32F2600}"/>
    <cellStyle name="Entrada 6 2 3" xfId="46746" xr:uid="{7A99F831-F082-414B-A81F-34B7CDF80F51}"/>
    <cellStyle name="Entrada 6 3" xfId="39839" xr:uid="{3398D785-41D3-4BED-8805-3FDA52326AA9}"/>
    <cellStyle name="Entrada 6 3 2" xfId="39840" xr:uid="{429E5F30-6577-466B-974F-0FF0ED8767F0}"/>
    <cellStyle name="Entrada 6 3 2 2" xfId="46743" xr:uid="{18DE439F-10A0-496A-BDBD-5C953F256330}"/>
    <cellStyle name="Entrada 6 3 3" xfId="46744" xr:uid="{C0D6BF0B-ACC0-4F04-98F7-1C7E03DECDE9}"/>
    <cellStyle name="Entrada 6 4" xfId="39841" xr:uid="{E2D1D39E-24CD-47C3-A851-E292CE5B5C54}"/>
    <cellStyle name="Entrada 6 4 2" xfId="46742" xr:uid="{04B7F165-FA5C-40E4-AA3C-66191C500E14}"/>
    <cellStyle name="Entrada 6 5" xfId="46747" xr:uid="{9DE0CA89-0F0C-407C-A08B-75059A39FB0E}"/>
    <cellStyle name="Entrada 7" xfId="39842" xr:uid="{FAEB5DC6-003A-40A6-BE7D-874CD296F8C3}"/>
    <cellStyle name="Entrada 7 2" xfId="39843" xr:uid="{100E90C5-D993-4BB9-B2C7-9C86ED1638DA}"/>
    <cellStyle name="Entrada 7 2 2" xfId="39844" xr:uid="{0DAB1B51-3BFE-4743-80D8-E36678D571B4}"/>
    <cellStyle name="Entrada 7 2 2 2" xfId="46737" xr:uid="{350C5026-2CAB-4406-B783-BC3B027F7CA7}"/>
    <cellStyle name="Entrada 7 2 3" xfId="46738" xr:uid="{84F8488D-EB60-48DF-A29A-0086D62068D8}"/>
    <cellStyle name="Entrada 7 3" xfId="39845" xr:uid="{D3B02928-5AA1-4599-9ED6-0FF234285048}"/>
    <cellStyle name="Entrada 7 3 2" xfId="39846" xr:uid="{6E576057-E39B-4F34-8CB3-51EAF97EF83F}"/>
    <cellStyle name="Entrada 7 3 2 2" xfId="46735" xr:uid="{4B0BA598-03B8-4178-B3A1-5EE35965AF40}"/>
    <cellStyle name="Entrada 7 3 3" xfId="46736" xr:uid="{7E4B8982-1321-4364-AE82-B008D1A2F149}"/>
    <cellStyle name="Entrada 7 4" xfId="39847" xr:uid="{9143EAB1-1290-4FC1-B2FF-F4E7B8340542}"/>
    <cellStyle name="Entrada 7 4 2" xfId="46734" xr:uid="{615F6429-76AB-4582-AB3C-476DE888425A}"/>
    <cellStyle name="Entrada 7 5" xfId="46739" xr:uid="{45359696-BBE7-42CB-AF2F-17E0869E43CE}"/>
    <cellStyle name="Entrada 8" xfId="39848" xr:uid="{119F48E1-3070-406B-8E25-C9E0221DD85F}"/>
    <cellStyle name="Entrada 8 2" xfId="39849" xr:uid="{1C23390D-A8F6-4AF5-8D70-8B5078DC7F74}"/>
    <cellStyle name="Entrada 8 2 2" xfId="46732" xr:uid="{DE7A79E4-22D8-490D-B6C0-319F96B376E0}"/>
    <cellStyle name="Entrada 8 3" xfId="46733" xr:uid="{F1C9CC3D-250D-4C21-B57F-31DC6E9F9992}"/>
    <cellStyle name="Entrada 9" xfId="39850" xr:uid="{F14F3B18-8BCF-4EAD-B35C-5265768B0CD3}"/>
    <cellStyle name="Entrada 9 2" xfId="39851" xr:uid="{48B42098-3FB7-4C52-992C-C803ECAFD64B}"/>
    <cellStyle name="Entrada 9 2 2" xfId="46730" xr:uid="{EFA6A754-1778-4D78-A7D4-BC0AD4F7B442}"/>
    <cellStyle name="Entrada 9 3" xfId="46731" xr:uid="{992B9E37-59E7-4246-ABD1-E09E686DA7BA}"/>
    <cellStyle name="Entrée 2" xfId="48076" xr:uid="{0D8CE7E8-1E3E-4372-9963-B26019CBD093}"/>
    <cellStyle name="Entrée 2 2" xfId="48077" xr:uid="{6112206E-C4E2-40F2-9FA5-FCFE8FC3E389}"/>
    <cellStyle name="Entrée 2 2 2" xfId="49071" xr:uid="{84098743-3B7F-4AC5-B6AA-09D402FF3C0B}"/>
    <cellStyle name="Entrée 2 3" xfId="49070" xr:uid="{1822D290-2997-4F6A-AC11-E1D627C70A3B}"/>
    <cellStyle name="Entrée 3" xfId="48078" xr:uid="{05932EE1-3072-4E26-9620-4BC1CA13E37B}"/>
    <cellStyle name="Entrée 3 2" xfId="49072" xr:uid="{80F6ED11-1E5B-45D5-9FB9-1D31E49318B5}"/>
    <cellStyle name="Entrée 4" xfId="48079" xr:uid="{158EBC6A-D040-4613-B475-FC4237503C92}"/>
    <cellStyle name="Entrée 4 2" xfId="49073" xr:uid="{5D14FBC4-E9E1-4CDB-8D81-D3AFE6D4AD68}"/>
    <cellStyle name="Ergebnis" xfId="23717" xr:uid="{DFE6740A-A4AC-4E07-8283-A1E80DF3305F}"/>
    <cellStyle name="Ergebnis 1" xfId="42780" xr:uid="{ECBCC064-DAF0-44F3-A5EE-1F90FF97FFFE}"/>
    <cellStyle name="Ergebnis 1 1" xfId="42781" xr:uid="{48E52237-3814-4DBC-814A-862F15CA73D2}"/>
    <cellStyle name="Ergebnis 1 1 1" xfId="42782" xr:uid="{320D36F4-650F-480C-B87D-9AF178D9B48E}"/>
    <cellStyle name="Ergebnis 1 1 1 1" xfId="42783" xr:uid="{4A9E6AEC-0E67-431B-845C-419CD91D9549}"/>
    <cellStyle name="Ergebnis 1 1 1 1 1" xfId="42784" xr:uid="{82916834-1089-4940-9594-8DAD9DCD281D}"/>
    <cellStyle name="Ergebnis 1 1 1 1 1 1" xfId="42785" xr:uid="{95FEA0D9-A928-4FA4-B091-25705F782D8A}"/>
    <cellStyle name="Ergebnis 1 1 1 1 1 1 1" xfId="42786" xr:uid="{E9E9A78D-CC9C-418F-9EE5-46D283CBEEC7}"/>
    <cellStyle name="Ergebnis 1 1 1 1 1 1 1 1" xfId="42787" xr:uid="{4A7B3963-0C98-4839-A298-136F6DF637B2}"/>
    <cellStyle name="Ergebnis 1 1 1 1 1 1 1 1 1" xfId="42788" xr:uid="{1C34A8B6-A2C1-43C9-BF50-94FA4A0998AC}"/>
    <cellStyle name="Ergebnis 1 1 1 1 1 1 1 1 1 2" xfId="42789" xr:uid="{04984B8E-DF12-45AC-8571-57548DCBB54E}"/>
    <cellStyle name="Ergebnis 1 1 1 1 1 1 1 1 1 3" xfId="42790" xr:uid="{7C370B11-FC1C-41C0-B23A-2187ED154241}"/>
    <cellStyle name="Ergebnis 1 1 1 1 1 1 1 1 2" xfId="42791" xr:uid="{1E221579-F07C-42CB-8704-A02CF043AA7A}"/>
    <cellStyle name="Ergebnis 1 1 1 1 1 1 1 1 3" xfId="42792" xr:uid="{C28B18CA-3FE0-449F-9006-FD4E38837476}"/>
    <cellStyle name="Ergebnis 1 1 1 1 1 1 1 2" xfId="42793" xr:uid="{2AC5144E-B22C-418E-AD5B-ECC523728D84}"/>
    <cellStyle name="Ergebnis 1 1 1 1 1 1 1 3" xfId="42794" xr:uid="{1314ED34-EDA5-4A8E-913E-0EEDAA72A197}"/>
    <cellStyle name="Ergebnis 1 1 1 1 1 1 2" xfId="42795" xr:uid="{E97F4A23-3625-40CC-BC6B-3F1C295DF89C}"/>
    <cellStyle name="Ergebnis 1 1 1 1 1 1 3" xfId="42796" xr:uid="{4E305EDC-98B5-4144-83C6-EC7F2B2D98BA}"/>
    <cellStyle name="Ergebnis 1 1 1 1 1 2" xfId="42797" xr:uid="{7D0AC49D-A2C9-4657-978F-6E89EAFF0D3F}"/>
    <cellStyle name="Ergebnis 1 1 1 1 1 3" xfId="42798" xr:uid="{91B35638-FADB-4B7B-B875-53450889D0D5}"/>
    <cellStyle name="Ergebnis 1 1 1 1 2" xfId="42799" xr:uid="{20D0324C-10CE-47D3-9A3E-CB69699608DD}"/>
    <cellStyle name="Ergebnis 1 1 1 1 3" xfId="42800" xr:uid="{CFECB6DC-0323-4CAE-9543-B74BFCD894C8}"/>
    <cellStyle name="Ergebnis 1 1 1 2" xfId="42801" xr:uid="{5B739713-2B0C-4C2C-A44E-BE49876A5F9E}"/>
    <cellStyle name="Ergebnis 1 1 1 3" xfId="42802" xr:uid="{80593C8D-BD08-46C7-980E-9B8031351270}"/>
    <cellStyle name="Ergebnis 1 1 2" xfId="42803" xr:uid="{D1765996-E85E-41DB-9801-F401DBECB0F8}"/>
    <cellStyle name="Ergebnis 1 1 3" xfId="42804" xr:uid="{7622153A-A3D5-4756-B621-7792A40B4927}"/>
    <cellStyle name="Ergebnis 1 2" xfId="42805" xr:uid="{7745F11F-F1AC-4FFC-AE79-8B3A4A5BD4C4}"/>
    <cellStyle name="Ergebnis 1 3" xfId="42806" xr:uid="{C819AD5F-487E-4AA8-8663-502944B74656}"/>
    <cellStyle name="Ergebnis 2" xfId="23718" xr:uid="{C016DB8A-5D31-49E0-804F-A269F6CC091F}"/>
    <cellStyle name="Ergebnis 2 2" xfId="42807" xr:uid="{DA137C2C-47C8-4E38-ACF3-A6AFB80A002E}"/>
    <cellStyle name="Ergebnis 2 3" xfId="42808" xr:uid="{3F2E30D5-E1B2-4900-B9CE-349892B4D4BE}"/>
    <cellStyle name="Ergebnis 2 4" xfId="42809" xr:uid="{8A4B2169-E173-4C71-BD93-3D3285237867}"/>
    <cellStyle name="Ergebnis 2 5" xfId="46560" xr:uid="{306586C3-E35B-40CB-8975-E4715C730EE3}"/>
    <cellStyle name="Ergebnis 2_Bought properties" xfId="52086" xr:uid="{7849252E-7B37-4215-8313-EBE355AB9BBC}"/>
    <cellStyle name="Ergebnis 3" xfId="38320" xr:uid="{5196E501-4D6C-4F38-A76D-F2E6ACC21316}"/>
    <cellStyle name="Ergebnis 4" xfId="42810" xr:uid="{C6C106FF-4E19-4ED1-96C4-438BC8405109}"/>
    <cellStyle name="Ergebnis 5" xfId="42811" xr:uid="{D9339248-91E9-48D1-979A-FF2614344F55}"/>
    <cellStyle name="Ergebnis 6" xfId="46559" xr:uid="{D45A0A3A-51DE-40DC-BCDD-306883E3E4AA}"/>
    <cellStyle name="Ergebnis_3. Loans" xfId="23719" xr:uid="{E85B379D-05D7-440C-B0E1-68D6E6A3D23F}"/>
    <cellStyle name="Ergebnisbericht" xfId="42812" xr:uid="{4B99BCF7-F957-4A1E-9526-7C96BEDB1516}"/>
    <cellStyle name="Erklärender Text" xfId="23720" xr:uid="{1E7927FA-CC1D-46B9-9402-D2A912F93AEB}"/>
    <cellStyle name="Erklärender Text 2" xfId="23721" xr:uid="{F35F1FF3-C233-4903-9C51-47113D19622F}"/>
    <cellStyle name="Erklärender Text 2 2" xfId="42813" xr:uid="{FAFAE98E-9BDD-4921-B6BB-780CC0DC02AB}"/>
    <cellStyle name="Erklärender Text 2 3" xfId="46562" xr:uid="{DD2F9DCB-FA5B-4C80-84B4-414D514DBA89}"/>
    <cellStyle name="Erklärender Text 2_Bought properties" xfId="52087" xr:uid="{C219C1AD-2D22-48E9-91A1-2102B7629187}"/>
    <cellStyle name="Erklärender Text 3" xfId="38321" xr:uid="{3B1C997E-7C0F-4D83-BCD2-07378FECFBCD}"/>
    <cellStyle name="Erklärender Text 4" xfId="46561" xr:uid="{93F68999-6594-47EA-844F-D877E4D6A2BC}"/>
    <cellStyle name="Erklärender Text_3. Loans" xfId="23722" xr:uid="{2F040933-FF89-4B1D-90FC-6AD0C8215614}"/>
    <cellStyle name="Erträge" xfId="42814" xr:uid="{13323843-436A-408C-B9C9-EBA69108D534}"/>
    <cellStyle name="EUR Grand Total" xfId="42815" xr:uid="{E27FAFEF-84AA-4D8E-83C7-EF7C52ED8FAC}"/>
    <cellStyle name="EUR Grand Total 2" xfId="42816" xr:uid="{260BE6B8-2FED-49F5-971E-0C1B0BCBA1B1}"/>
    <cellStyle name="EUR Grand Total 3" xfId="42817" xr:uid="{638C76BB-3842-410D-A1DC-DDD4D2A7DF54}"/>
    <cellStyle name="EUR Grand Total 4" xfId="42818" xr:uid="{43C5F39C-9D15-4078-95B0-81C2686A1070}"/>
    <cellStyle name="EUR Grand Total_Cognos" xfId="42819" xr:uid="{4CF34184-B90E-46B3-B1F0-5A385F5F3627}"/>
    <cellStyle name="EUR Normal" xfId="42820" xr:uid="{B0C2E1EF-B665-470C-B2D8-9EF705C7282F}"/>
    <cellStyle name="EUR Subtotal" xfId="42821" xr:uid="{0FD5B08E-5F45-40A6-A1B4-F948309380FE}"/>
    <cellStyle name="EUR Subtotal 2" xfId="42822" xr:uid="{117B148A-B541-41FF-9471-A93F79974A81}"/>
    <cellStyle name="EUR Subtotal 3" xfId="42823" xr:uid="{A6CAE42A-0A64-4A66-83FE-4F6C7A319F6A}"/>
    <cellStyle name="EUR Subtotal_Cognos" xfId="42824" xr:uid="{3EAA201B-B220-43DF-A7BD-B9A9AB849304}"/>
    <cellStyle name="EUR Total" xfId="42825" xr:uid="{321F44A1-1AC9-413C-BBA3-A3BE4DE09F9C}"/>
    <cellStyle name="Euro" xfId="162" xr:uid="{B74B1405-1E3E-47D9-9651-17AF286C2A24}"/>
    <cellStyle name="Euro 10" xfId="48080" xr:uid="{5D4A929E-63C3-4837-AC3D-55B9C527DF2B}"/>
    <cellStyle name="Euro 11" xfId="48081" xr:uid="{347128AF-E272-4364-A68F-698E7573EADF}"/>
    <cellStyle name="Euro 12" xfId="48082" xr:uid="{A18E4303-62D3-4ACA-ACEE-C938C1C79DEE}"/>
    <cellStyle name="Euro 13" xfId="48083" xr:uid="{97E5FF07-F46D-42CA-A516-CE12FF2ED530}"/>
    <cellStyle name="Euro 14" xfId="48084" xr:uid="{E5C4F193-E1C8-4B59-89E1-4DFBF80E5DF6}"/>
    <cellStyle name="Euro 15" xfId="48085" xr:uid="{3C042A8A-AF60-4115-99EB-1BDFE4335DC8}"/>
    <cellStyle name="Euro 16" xfId="48086" xr:uid="{C037ACB0-06BC-4273-B059-E655C16F1284}"/>
    <cellStyle name="Euro 17" xfId="48087" xr:uid="{94A08D5C-9D80-4C49-B7BD-C684B1719E70}"/>
    <cellStyle name="Euro 18" xfId="48088" xr:uid="{60F20DA9-75BC-4589-B1A5-7DCCB6B96950}"/>
    <cellStyle name="Euro 19" xfId="48089" xr:uid="{3EAB2476-3687-4745-8766-F8FF83BF4F4D}"/>
    <cellStyle name="Euro 2" xfId="1274" xr:uid="{DE515B23-1776-45C1-B489-C3C7A832DACB}"/>
    <cellStyle name="Euro 2 2" xfId="39852" xr:uid="{23B82011-8F17-40A9-A3EB-33A8C814C119}"/>
    <cellStyle name="Euro 2 3" xfId="39853" xr:uid="{69212470-ADEE-4249-9BF5-AD7E7D06DD35}"/>
    <cellStyle name="Euro 2 4" xfId="48090" xr:uid="{E9A1341F-E34F-4A0B-AFD0-F55199093838}"/>
    <cellStyle name="Euro 2_Apart tables" xfId="52599" xr:uid="{F4FA5710-162F-4383-BB52-D1237F13886B}"/>
    <cellStyle name="Euro 20" xfId="48091" xr:uid="{E397AC25-F17F-4608-88E6-B642B5EB11C7}"/>
    <cellStyle name="Euro 21" xfId="46563" xr:uid="{7BDB84A0-8D4E-4240-BE94-9D324FF0B2D9}"/>
    <cellStyle name="Euro 3" xfId="1275" xr:uid="{E948AF7B-0D90-4A58-8D47-948CBD7068F5}"/>
    <cellStyle name="Euro 3 2" xfId="48092" xr:uid="{568DF132-A4AA-414A-9015-E1215CF55C8D}"/>
    <cellStyle name="Euro 3 3" xfId="46564" xr:uid="{8569A2D0-C6D5-49B2-B4E2-D4CF901A7E4D}"/>
    <cellStyle name="Euro 3_Apart tables" xfId="52600" xr:uid="{5DAFC520-A508-4E3B-951A-2D53957F6A93}"/>
    <cellStyle name="Euro 4" xfId="1276" xr:uid="{B9062D21-9EB5-4408-8531-7D3826C64E47}"/>
    <cellStyle name="Euro 4 2" xfId="46565" xr:uid="{0E889278-8694-4181-848D-C90F2E4964AE}"/>
    <cellStyle name="Euro 4_Apart tables" xfId="52601" xr:uid="{945910D9-A9B8-4024-A7F7-40214811F521}"/>
    <cellStyle name="Euro 5" xfId="1277" xr:uid="{5E35BA81-90CC-4ED9-9C21-A8ACC3DB684D}"/>
    <cellStyle name="Euro 6" xfId="1278" xr:uid="{E5708E94-AE5F-48E9-A094-75745996E0B3}"/>
    <cellStyle name="Euro 7" xfId="39628" xr:uid="{344AC2F4-7D9C-4616-ADB2-7C24B7AC8C20}"/>
    <cellStyle name="Euro 8" xfId="48093" xr:uid="{266B70CE-021F-46B6-84F0-76295F988550}"/>
    <cellStyle name="Euro 9" xfId="48094" xr:uid="{DE543B0E-5D26-4CD0-934C-B372D3E50396}"/>
    <cellStyle name="Euro_2. Property deals" xfId="23723" xr:uid="{7199F8F8-8AB9-40FC-A7CC-081222AE36D7}"/>
    <cellStyle name="EvenBodyShade" xfId="52088" xr:uid="{2C61DFE4-4C3B-4FFF-8E10-D1A7BF4A2862}"/>
    <cellStyle name="EvenBodyShade 2" xfId="52089" xr:uid="{FB5717CB-D3F1-4854-B8F8-1BCC383FE819}"/>
    <cellStyle name="EvenBodyShade 3" xfId="52090" xr:uid="{1BA81988-9AF6-49AB-A88C-E626EB37DD34}"/>
    <cellStyle name="Excel Built-in Normal" xfId="42826" xr:uid="{28C59C35-C3CF-4215-85CF-3E181CB53BCE}"/>
    <cellStyle name="Explanatory Text" xfId="17" builtinId="53" customBuiltin="1"/>
    <cellStyle name="Explanatory Text 10" xfId="39629" xr:uid="{226AD7AB-E5C5-4BD4-A515-B6F32849B5E5}"/>
    <cellStyle name="Explanatory Text 11" xfId="53224" xr:uid="{8152C6F0-E27A-4EA5-8239-2BBC70B3C6EC}"/>
    <cellStyle name="Explanatory Text 2" xfId="163" xr:uid="{CE132BFE-7D54-46D5-A510-734A104BBFDE}"/>
    <cellStyle name="Explanatory Text 2 10" xfId="52091" xr:uid="{CA6F7862-5E1D-41AE-83B8-A5DC9A944C6F}"/>
    <cellStyle name="Explanatory Text 2 2" xfId="1279" xr:uid="{CA0AFB7D-CAAF-48CC-98B7-F6BD1D60DACF}"/>
    <cellStyle name="Explanatory Text 2 3" xfId="1280" xr:uid="{BEDF9608-2F41-4131-B0FD-F1DBA0B27774}"/>
    <cellStyle name="Explanatory Text 2 3 2" xfId="33685" xr:uid="{1D410C3F-16C1-4CE9-AA2F-DB2EDC0DA0B8}"/>
    <cellStyle name="Explanatory Text 2 3_Apart tables" xfId="52602" xr:uid="{05C65FC7-EACF-4DAB-BD68-D0E865B8EAED}"/>
    <cellStyle name="Explanatory Text 2 4" xfId="1281" xr:uid="{8A8A1CEF-0938-4B18-BA5C-655F47E11EB2}"/>
    <cellStyle name="Explanatory Text 2 5" xfId="1282" xr:uid="{39CB7C30-BFE2-4708-8D93-DEAB8AE2BE50}"/>
    <cellStyle name="Explanatory Text 2 6" xfId="1283" xr:uid="{5E8400B6-E209-4685-8EF5-2A12DC33DB60}"/>
    <cellStyle name="Explanatory Text 2 7" xfId="1284" xr:uid="{21FC83BF-E8E2-4746-9FEA-44F8B859D2FF}"/>
    <cellStyle name="Explanatory Text 2 8" xfId="1285" xr:uid="{E695A24A-5D63-4B57-835B-C02F5E603FF3}"/>
    <cellStyle name="Explanatory Text 2 9" xfId="42827" xr:uid="{F7C951F5-014C-41DB-84B3-460DCFEF025A}"/>
    <cellStyle name="Explanatory Text 2_2. Property deals" xfId="23724" xr:uid="{44378ED6-C4B1-4921-ADA7-C1092788CFB3}"/>
    <cellStyle name="Explanatory Text 3" xfId="1286" xr:uid="{E97210D7-B695-4BBF-AA5B-50756B13BC64}"/>
    <cellStyle name="Explanatory Text 3 2" xfId="33686" xr:uid="{6A790F50-6391-4F48-8694-A4BF4710CEAC}"/>
    <cellStyle name="Explanatory Text 3 3" xfId="46568" xr:uid="{86CE1CA9-4381-4566-88BF-4C13EBA79E73}"/>
    <cellStyle name="Explanatory Text 3_Acquisition DB" xfId="52092" xr:uid="{85298263-FB49-475E-A0FE-9F82B2AF92D3}"/>
    <cellStyle name="Explanatory Text 4" xfId="1287" xr:uid="{11360432-0734-48F3-99E6-B79FABDAA8D7}"/>
    <cellStyle name="Explanatory Text 4 2" xfId="46569" xr:uid="{25A51D64-6895-461D-A609-AD86F06075AE}"/>
    <cellStyle name="Explanatory Text 4 3" xfId="52093" xr:uid="{C1CF987D-422A-4591-89D1-32533C0CB08D}"/>
    <cellStyle name="Explanatory Text 4_Acquisition DB" xfId="52094" xr:uid="{CD53F43E-D617-4BE2-9ABC-8907A0D4A2D1}"/>
    <cellStyle name="Explanatory Text 5" xfId="1288" xr:uid="{79E7BF79-7451-450B-813C-614E9A2673AA}"/>
    <cellStyle name="Explanatory Text 6" xfId="1289" xr:uid="{5FB595A3-807D-4D56-AF40-8027748A5FF5}"/>
    <cellStyle name="Explanatory Text 7" xfId="1290" xr:uid="{04677F19-1C72-4052-8AD5-38AC5994E896}"/>
    <cellStyle name="Explanatory Text 8" xfId="1291" xr:uid="{E8D12713-E8DE-458A-813A-EF6753C973C4}"/>
    <cellStyle name="Explanatory Text 9" xfId="1292" xr:uid="{906F7ECC-6A68-40A0-AE6B-F0CB18AE50B9}"/>
    <cellStyle name="External File Cells" xfId="42828" xr:uid="{7C6F692C-E3EC-45CB-9C4C-5690CB340087}"/>
    <cellStyle name="External File Cells 2" xfId="42829" xr:uid="{1C7C34FA-1267-453B-9AF9-A77FE1F00635}"/>
    <cellStyle name="External File Cells_Cognos" xfId="42830" xr:uid="{CDE4987B-48AA-4201-8A2D-F186B915C279}"/>
    <cellStyle name="EY0dp" xfId="42831" xr:uid="{C9A4C3CF-CCE9-4DB9-9164-3C08E7B0755D}"/>
    <cellStyle name="EYColumnHeading" xfId="1293" xr:uid="{46449DB2-DE9B-42F2-A236-39CE89B7CB0C}"/>
    <cellStyle name="EYColumnHeading 2" xfId="42832" xr:uid="{28A699DB-92BE-4DBF-AB42-9BD29DC8931F}"/>
    <cellStyle name="EYColumnHeading 3" xfId="46724" xr:uid="{3A77945B-26E5-475B-B9AD-05F312D94D85}"/>
    <cellStyle name="EYColumnHeading_Apart tables" xfId="52603" xr:uid="{BE4E6110-33CB-4D38-BB65-F26B1BBDE30A}"/>
    <cellStyle name="EYnumber" xfId="42833" xr:uid="{9E16772F-6ADB-4E23-92BD-2B4F62AB4544}"/>
    <cellStyle name="EYSheetHeader1" xfId="42834" xr:uid="{7A512904-C976-4614-9621-E28DE2ADDD96}"/>
    <cellStyle name="EYtext" xfId="1294" xr:uid="{ACB7B48F-A475-4993-9C45-C0304E432366}"/>
    <cellStyle name="EYtext 2" xfId="42835" xr:uid="{D11CAE65-6B5E-4D12-8E19-D6A7A7188C8A}"/>
    <cellStyle name="EYtext_Apart tables" xfId="52604" xr:uid="{598A7681-A3FC-452A-8EA0-688281AE5E87}"/>
    <cellStyle name="F" xfId="42836" xr:uid="{53E56975-AC2C-433A-A398-5C441934A264}"/>
    <cellStyle name="F_Cognos" xfId="42837" xr:uid="{941D6422-151F-41EF-A3F0-31D8AA9B61CB}"/>
    <cellStyle name="F1" xfId="52095" xr:uid="{B3F0C6D5-C00F-4E2A-8D7E-C9B9EEADA20E}"/>
    <cellStyle name="Faktor1" xfId="42838" xr:uid="{B81DE97F-D900-4752-9790-385E3CD9A5A0}"/>
    <cellStyle name="Färg1 2" xfId="164" xr:uid="{262A5ADF-821D-4180-9FAB-A98F11E9B2F9}"/>
    <cellStyle name="Färg1 2 2" xfId="23725" xr:uid="{1D6FAA2D-4F6E-4751-92FE-680A0C1176D7}"/>
    <cellStyle name="Färg1 2 2 2" xfId="33687" xr:uid="{05CE7375-0ED5-4E57-8FB2-1A51A6CB7D9D}"/>
    <cellStyle name="Färg1 2 3" xfId="35940" xr:uid="{CEB0BD29-B143-4071-BD42-6BE929CF183F}"/>
    <cellStyle name="Färg1 2_3. Loans" xfId="23726" xr:uid="{3CE3BA81-B480-4FE0-B4C7-F7D0543FCD1E}"/>
    <cellStyle name="Färg1 3" xfId="165" xr:uid="{402F6893-88E1-46F3-A5E4-091BDA0D64D2}"/>
    <cellStyle name="Färg1 3 2" xfId="33688" xr:uid="{E9389A4F-E69F-445D-91FE-4E35D1BDF7C3}"/>
    <cellStyle name="Färg1 3 3" xfId="35941" xr:uid="{C2A64627-3874-4055-9DD0-08622D86AA93}"/>
    <cellStyle name="Färg1 3_Apart tables" xfId="50291" xr:uid="{BD5DF8BD-0B4D-4A49-83D8-C2646478F73D}"/>
    <cellStyle name="Färg1 4" xfId="23727" xr:uid="{56EA3642-DF36-4FA5-9289-36A39030EE96}"/>
    <cellStyle name="Färg1 4 2" xfId="23728" xr:uid="{1021C670-6F08-43F3-9462-560BE1541979}"/>
    <cellStyle name="Färg1 4 2 2" xfId="33689" xr:uid="{CE8432CC-BA48-48EC-8692-6B4F557F28F8}"/>
    <cellStyle name="Färg1 4_AAL 2014-06" xfId="45462" xr:uid="{8B995B7D-C5A3-497E-B429-8332E8D435F0}"/>
    <cellStyle name="Färg1 5" xfId="23729" xr:uid="{8CF06189-4B52-48A1-B207-D5A253BB56E9}"/>
    <cellStyle name="Färg1 5 2" xfId="23730" xr:uid="{6AA02D88-D5A8-4321-B69C-03C1C3CACD8B}"/>
    <cellStyle name="Färg1 5 2 2" xfId="33690" xr:uid="{709988F2-A985-4DFC-A9BD-56BEA26182B8}"/>
    <cellStyle name="Färg1 5_AAL 2014-06" xfId="45463" xr:uid="{295EB7C3-CABF-4C9E-81DC-3EC4E38D8857}"/>
    <cellStyle name="Färg2 2" xfId="166" xr:uid="{90806DA4-C334-4790-A627-CF22C31822A8}"/>
    <cellStyle name="Färg2 2 2" xfId="23731" xr:uid="{C1CED638-1145-4FE3-BED3-D8C170477FB6}"/>
    <cellStyle name="Färg2 2 2 2" xfId="33691" xr:uid="{613D7270-FB52-4064-A30E-1101859C10B8}"/>
    <cellStyle name="Färg2 2 3" xfId="35942" xr:uid="{D1089DB9-0CA0-4DB3-ACAF-3A755F875484}"/>
    <cellStyle name="Färg2 2_3. Loans" xfId="23732" xr:uid="{AF1C8789-A3A5-4D5A-AEBB-25D38F06405D}"/>
    <cellStyle name="Färg2 3" xfId="167" xr:uid="{216F7413-C48D-458F-BB11-FE496F62B917}"/>
    <cellStyle name="Färg2 3 2" xfId="33692" xr:uid="{EA967CCF-6547-4F5D-A00A-388F3DE03E70}"/>
    <cellStyle name="Färg2 3 3" xfId="35943" xr:uid="{6758CF5F-3BC3-4A72-AD4E-8634D4692CCE}"/>
    <cellStyle name="Färg2 3_Apart tables" xfId="50292" xr:uid="{1890EFB8-BF78-4F56-A555-CCFB2EC91A64}"/>
    <cellStyle name="Färg2 4" xfId="23733" xr:uid="{3B4D8364-7D5F-4FBA-A78C-E24174307F39}"/>
    <cellStyle name="Färg2 4 2" xfId="23734" xr:uid="{C6478DE0-E3B7-4401-BF04-4E9CBB2F2D87}"/>
    <cellStyle name="Färg2 4 2 2" xfId="33693" xr:uid="{EE0C5A2C-8E6E-4EF9-98D8-CB73CB7BB6ED}"/>
    <cellStyle name="Färg2 4_AAL 2014-06" xfId="45464" xr:uid="{8069AF82-05DB-4FA8-ACB3-8353B987D05F}"/>
    <cellStyle name="Färg2 5" xfId="23735" xr:uid="{61C44F28-B077-46DA-BF75-2FA0D2703106}"/>
    <cellStyle name="Färg2 5 2" xfId="23736" xr:uid="{5B986152-DF76-4F70-8171-151EADA3EBF4}"/>
    <cellStyle name="Färg2 5 2 2" xfId="33694" xr:uid="{3120BC52-2997-467C-BA9A-E9FD72DC6488}"/>
    <cellStyle name="Färg2 5_AAL 2014-06" xfId="45465" xr:uid="{66D92B75-612E-43E9-A514-8B3EBFB6BAC1}"/>
    <cellStyle name="Färg3 2" xfId="168" xr:uid="{2DC39372-3A08-4A19-95ED-0560D5D5965B}"/>
    <cellStyle name="Färg3 2 2" xfId="23737" xr:uid="{993D2A7C-E2CA-49D4-A53D-5D264FB848CF}"/>
    <cellStyle name="Färg3 2 2 2" xfId="33695" xr:uid="{1E0D2F4E-8E7A-40A5-A686-C2E4B08D8471}"/>
    <cellStyle name="Färg3 2 3" xfId="35944" xr:uid="{3B8B6C7F-9FA0-4AE2-B46C-BF21B263B8AD}"/>
    <cellStyle name="Färg3 2_3. Loans" xfId="23738" xr:uid="{3BDB2F50-4176-47A2-A8D7-233AB169C584}"/>
    <cellStyle name="Färg3 3" xfId="169" xr:uid="{A11F825F-122E-4177-9F89-F017C33686BD}"/>
    <cellStyle name="Färg3 3 2" xfId="33696" xr:uid="{5F0BD876-EB27-4F54-9C47-A4E4EA7CA515}"/>
    <cellStyle name="Färg3 3 3" xfId="35945" xr:uid="{3BD0735E-EB83-4A56-BFDB-D6B61C8A09E7}"/>
    <cellStyle name="Färg3 3_Apart tables" xfId="50293" xr:uid="{54EC2C5A-AE54-46E5-B149-4DEC4105E2B7}"/>
    <cellStyle name="Färg3 4" xfId="23739" xr:uid="{B6D63669-2D0C-4EEA-B393-B40C1E0D4360}"/>
    <cellStyle name="Färg3 4 2" xfId="23740" xr:uid="{77D87165-F156-4749-9098-6AC60241B547}"/>
    <cellStyle name="Färg3 4 2 2" xfId="33697" xr:uid="{473D04D9-EE1B-4892-825F-FAB13ECD68C7}"/>
    <cellStyle name="Färg3 4_AAL 2014-06" xfId="45466" xr:uid="{50EA5FF6-6123-4F7A-BD60-BA80DAA5DE79}"/>
    <cellStyle name="Färg3 5" xfId="23741" xr:uid="{AA5A58FD-D47C-4F43-8B86-A4B3BCC19296}"/>
    <cellStyle name="Färg3 5 2" xfId="23742" xr:uid="{61AE178D-16FF-4115-BC52-A4C0F60BE7D8}"/>
    <cellStyle name="Färg3 5 2 2" xfId="33698" xr:uid="{2AEA6F40-7C28-4CD5-A94E-D0EB9415DD1E}"/>
    <cellStyle name="Färg3 5_AAL 2014-06" xfId="45467" xr:uid="{149542B6-3155-4191-9D9F-D73BC28DB7A6}"/>
    <cellStyle name="Färg4 2" xfId="170" xr:uid="{B585191C-129C-4FFB-82C8-AA70FB4CEFB1}"/>
    <cellStyle name="Färg4 2 2" xfId="23743" xr:uid="{3D2135B1-7746-42E8-B74F-EAB0CAA6CB63}"/>
    <cellStyle name="Färg4 2 2 2" xfId="33699" xr:uid="{83428AAA-AF13-4199-A812-5561F78BDCCD}"/>
    <cellStyle name="Färg4 2 3" xfId="35946" xr:uid="{6A742519-7BA0-4144-9503-6B2714C7A539}"/>
    <cellStyle name="Färg4 2_3. Loans" xfId="23744" xr:uid="{54899C7E-CF59-4CDB-BD57-B9AE874D9948}"/>
    <cellStyle name="Färg4 3" xfId="171" xr:uid="{23EC4243-107E-41AA-AC85-D0FB57FB6B7C}"/>
    <cellStyle name="Färg4 3 2" xfId="33700" xr:uid="{082C923F-A522-4DF5-B56D-D7EE4E302A83}"/>
    <cellStyle name="Färg4 3 3" xfId="35947" xr:uid="{988183E9-8A68-48ED-B96F-78F309A7BDEB}"/>
    <cellStyle name="Färg4 3_Apart tables" xfId="50294" xr:uid="{09665720-12AC-4B8B-83FE-022E2C41F1E0}"/>
    <cellStyle name="Färg4 4" xfId="23745" xr:uid="{6524769C-4DFC-4D6E-8391-889FBC41BB88}"/>
    <cellStyle name="Färg4 4 2" xfId="23746" xr:uid="{D8590AAB-B833-4C5D-9311-489AEC3E04AC}"/>
    <cellStyle name="Färg4 4 2 2" xfId="33701" xr:uid="{CB70DA16-92B1-4083-85F9-AF0A21B94EA3}"/>
    <cellStyle name="Färg4 4_AAL 2014-06" xfId="45468" xr:uid="{6FF831E1-017A-49E4-9DF4-58FA120BA5C5}"/>
    <cellStyle name="Färg4 5" xfId="23747" xr:uid="{0AD87D8F-3DB0-4437-935B-6020E3FC073C}"/>
    <cellStyle name="Färg4 5 2" xfId="23748" xr:uid="{48649D50-4BEE-4AAE-B859-684B5CCD4958}"/>
    <cellStyle name="Färg4 5 2 2" xfId="33702" xr:uid="{41A556B3-E167-4DDC-B136-C7AC894BD529}"/>
    <cellStyle name="Färg4 5_AAL 2014-06" xfId="45469" xr:uid="{C07A1FD1-20F8-4CF7-9894-1F4AAF54AED7}"/>
    <cellStyle name="Färg5 2" xfId="172" xr:uid="{4A6AB0DA-6FBF-4B43-A837-FCF488BDF6A4}"/>
    <cellStyle name="Färg5 2 2" xfId="23749" xr:uid="{FF90BBA9-F18D-4454-AA50-B6B648ABDA40}"/>
    <cellStyle name="Färg5 2 2 2" xfId="33703" xr:uid="{C87FA6F0-DBBA-4FBA-B167-525E321B8C2D}"/>
    <cellStyle name="Färg5 2 3" xfId="35948" xr:uid="{E4886ED4-3D65-4CBA-A67A-167E638D859D}"/>
    <cellStyle name="Färg5 2_3. Loans" xfId="23750" xr:uid="{CD544E89-FE31-4B75-926D-050C8068F71B}"/>
    <cellStyle name="Färg5 3" xfId="173" xr:uid="{69293A6B-BC0D-4111-A2FE-237C55D271C5}"/>
    <cellStyle name="Färg5 3 2" xfId="33704" xr:uid="{7400C4F9-6CB1-479E-9970-28A16DCFD7AF}"/>
    <cellStyle name="Färg5 3 3" xfId="35949" xr:uid="{B5C9A0A7-E672-468F-BF58-09CAB7FD898F}"/>
    <cellStyle name="Färg5 3_Apart tables" xfId="50295" xr:uid="{70F4F959-E393-480C-AF96-E0A957AB28E5}"/>
    <cellStyle name="Färg5 4" xfId="23751" xr:uid="{934C990D-413A-4F15-8A45-E2F69DE5A2A5}"/>
    <cellStyle name="Färg5 4 2" xfId="23752" xr:uid="{37EEC00A-E4E7-4C3C-8376-804910F1D481}"/>
    <cellStyle name="Färg5 4 2 2" xfId="33705" xr:uid="{E3322A3F-8E24-4F73-8ACA-D3EFCA8EA6C4}"/>
    <cellStyle name="Färg5 4_AAL 2014-06" xfId="45470" xr:uid="{2178C24E-3CC4-4101-AB52-C03158B6759A}"/>
    <cellStyle name="Färg5 5" xfId="23753" xr:uid="{214DB862-94D0-48B3-97DB-E36436EEF0FA}"/>
    <cellStyle name="Färg5 5 2" xfId="23754" xr:uid="{D0B085B4-7F31-4A1A-8B2D-68840E7E388C}"/>
    <cellStyle name="Färg5 5 2 2" xfId="33706" xr:uid="{68CD8B3E-3035-424A-ABA3-6835A5343784}"/>
    <cellStyle name="Färg5 5_AAL 2014-06" xfId="45471" xr:uid="{21475A35-FF22-4C3F-8BF1-E630DA882A50}"/>
    <cellStyle name="Färg6 2" xfId="174" xr:uid="{5E57A245-B604-4BF2-93D2-2133E18CB7CB}"/>
    <cellStyle name="Färg6 2 2" xfId="23755" xr:uid="{75D9C66F-4546-425E-B7D2-8D4DAE6E0FAB}"/>
    <cellStyle name="Färg6 2 2 2" xfId="33707" xr:uid="{4AACCF39-D2F4-47D8-B63F-5755A7327D7E}"/>
    <cellStyle name="Färg6 2 3" xfId="35950" xr:uid="{F06744DE-3708-49BA-A59F-BCD455F7FD86}"/>
    <cellStyle name="Färg6 2_3. Loans" xfId="23756" xr:uid="{1CFBAD6B-C944-4C52-B15E-1413E19934A7}"/>
    <cellStyle name="Färg6 3" xfId="175" xr:uid="{46064850-EA3E-44B7-B659-182F3C92EB8B}"/>
    <cellStyle name="Färg6 3 2" xfId="33708" xr:uid="{9146C883-0A7A-4F29-8584-06BEF0DA6161}"/>
    <cellStyle name="Färg6 3 3" xfId="35951" xr:uid="{32C9FC84-6B36-4824-8A1C-DF96011D02E1}"/>
    <cellStyle name="Färg6 3_Apart tables" xfId="50296" xr:uid="{24ACF6AC-E97B-4874-8FA4-F530976015A6}"/>
    <cellStyle name="Färg6 4" xfId="23757" xr:uid="{F651C27E-B921-4591-885E-F83AF125B96D}"/>
    <cellStyle name="Färg6 4 2" xfId="23758" xr:uid="{C1FDB8CD-C27F-4E45-9962-8C97E7839E79}"/>
    <cellStyle name="Färg6 4 2 2" xfId="33709" xr:uid="{AAAE704E-F0CD-411E-8B6C-861B934C620A}"/>
    <cellStyle name="Färg6 4_AAL 2014-06" xfId="45472" xr:uid="{84C02A49-EDAD-4145-ABD7-1EA5EF7CC440}"/>
    <cellStyle name="Färg6 5" xfId="23759" xr:uid="{A2B63518-7631-421B-8BA3-491F426DDB14}"/>
    <cellStyle name="Färg6 5 2" xfId="23760" xr:uid="{18CBD475-08B0-4EB0-A462-915959599C32}"/>
    <cellStyle name="Färg6 5 2 2" xfId="33710" xr:uid="{D71A8DC3-2672-4157-BFFE-46B83E52734F}"/>
    <cellStyle name="Färg6 5_AAL 2014-06" xfId="45473" xr:uid="{4C201077-9804-4B88-8541-006C7E67821E}"/>
    <cellStyle name="Feld" xfId="42839" xr:uid="{90E1DEE0-A4F7-4AE8-87F7-9DA76916A8BE}"/>
    <cellStyle name="Fixed" xfId="1295" xr:uid="{86862892-D56D-4C49-9E5F-DE81620F7B2A}"/>
    <cellStyle name="Fixed 2" xfId="42840" xr:uid="{F59BCADE-CD59-4E65-AB69-1BB3F3AFFAC7}"/>
    <cellStyle name="Fixed 3" xfId="42841" xr:uid="{67CD9712-3504-4E1B-B4C2-161130FAF5F6}"/>
    <cellStyle name="Fixed_Apart tables" xfId="52605" xr:uid="{DA91D903-8FF2-4310-838B-939970DE2F5E}"/>
    <cellStyle name="FO1" xfId="42842" xr:uid="{DD7EDC00-51E0-420A-ACEE-1560A0E64F62}"/>
    <cellStyle name="FO2" xfId="42843" xr:uid="{1EDA4401-6F63-42F4-98CF-9063BEE7A1BD}"/>
    <cellStyle name="FO2 2" xfId="42844" xr:uid="{43F50F82-3DD0-4088-87D7-CDDEE00C00CB}"/>
    <cellStyle name="FO2_Cognos" xfId="42845" xr:uid="{6A59CA4E-85CB-4FC2-8A0B-42503002A19D}"/>
    <cellStyle name="Followed Hyperlink 2" xfId="42846" xr:uid="{12FB344A-4ED9-44D4-927C-116C02A6E6E5}"/>
    <cellStyle name="Footnotes" xfId="42847" xr:uid="{28C5CFFC-C65E-4ED8-ABDB-6E2454A603B4}"/>
    <cellStyle name="Forecast Cells" xfId="42848" xr:uid="{BDE82D87-07CD-487D-957A-B9AE9A8458A9}"/>
    <cellStyle name="Forecast Cells 2" xfId="42849" xr:uid="{905C25B3-7488-4005-AC6B-D77C8DE67C1D}"/>
    <cellStyle name="Forecast Cells_Cognos" xfId="42850" xr:uid="{7ADD7EB5-E225-4891-AF90-A374A4C1B5B3}"/>
    <cellStyle name="Förklarande text" xfId="52096" xr:uid="{8BC457F1-6EB4-43F2-BD3F-722F8701377D}"/>
    <cellStyle name="Förklarande text 2" xfId="176" xr:uid="{F38096A1-0F68-4EC7-BDEF-64699A25C18E}"/>
    <cellStyle name="Förklarande text 2 2" xfId="23761" xr:uid="{C8FF667E-E62D-4881-82AA-DFDD98096275}"/>
    <cellStyle name="Förklarande text 2 2 2" xfId="33711" xr:uid="{98076BF1-7CB3-4A33-B686-6AAC80022E5A}"/>
    <cellStyle name="Förklarande text 2 3" xfId="35952" xr:uid="{63324EC4-9670-4C6B-BA96-6DF73919853C}"/>
    <cellStyle name="Förklarande text 2_3. Loans" xfId="23762" xr:uid="{4D9AAC4E-8ACB-448B-973B-AF85B5E59520}"/>
    <cellStyle name="Förklarande text 3" xfId="177" xr:uid="{19BF9639-8210-4ACF-9EBF-88FC7FA0EC5E}"/>
    <cellStyle name="Förklarande text 3 2" xfId="33712" xr:uid="{230B4DBF-D481-40A0-884D-E41686F2E097}"/>
    <cellStyle name="Förklarande text 3 3" xfId="35953" xr:uid="{D2E6FEF2-47AD-4823-B724-08FC1FBCE5EA}"/>
    <cellStyle name="Förklarande text 3_Apart tables" xfId="50297" xr:uid="{BA7E65F7-D7B3-4156-87B0-EFB57CFB34BA}"/>
    <cellStyle name="Förklarande text 4" xfId="23763" xr:uid="{6614A483-A79B-4198-87DB-FD93C7D2F093}"/>
    <cellStyle name="Förklarande text 4 2" xfId="23764" xr:uid="{E0BB05F1-704D-4CCA-88F9-EE291B19043B}"/>
    <cellStyle name="Förklarande text 4 2 2" xfId="33713" xr:uid="{B4B66149-62D2-4FE4-AE41-061B3197B2C2}"/>
    <cellStyle name="Förklarande text 4_AAL 2014-06" xfId="45474" xr:uid="{6FD4A7EC-9370-4C15-A10A-4779C9640824}"/>
    <cellStyle name="Förklarande text 5" xfId="23765" xr:uid="{7AB47F1A-1DB2-4883-96E5-328B7E49D8C8}"/>
    <cellStyle name="Förklarande text 5 2" xfId="23766" xr:uid="{7D715534-51F4-4B55-9DD2-587479374F19}"/>
    <cellStyle name="Förklarande text 5 2 2" xfId="33714" xr:uid="{D25565F1-FC8B-4FA4-A68E-A95966FD1E59}"/>
    <cellStyle name="Förklarande text 5_AAL 2014-06" xfId="45475" xr:uid="{78C6D0E4-5E59-410F-9AAA-E68AEEE3AE6B}"/>
    <cellStyle name="Format Datenfeld" xfId="42851" xr:uid="{946C9600-21C9-4E1B-BAF0-89D78E636E0B}"/>
    <cellStyle name="Format P&amp;L" xfId="42852" xr:uid="{5CE83F1D-7AF2-4526-9191-08C2292C51A7}"/>
    <cellStyle name="Format Zeile/Spalte" xfId="42853" xr:uid="{0EF13FF6-5B0B-41A2-9279-C4DB5CAF2BB4}"/>
    <cellStyle name="FormatP12" xfId="42854" xr:uid="{BE143D58-141B-4C10-A9F2-8AF94E2942AD}"/>
    <cellStyle name="FormatP13" xfId="42855" xr:uid="{86C40DA3-F9E3-451C-975E-F39C16C7F82E}"/>
    <cellStyle name="Formula" xfId="42856" xr:uid="{3C2CC063-B077-4E10-AD2F-92FB5E2F7A5E}"/>
    <cellStyle name="Fraction" xfId="48095" xr:uid="{1874619A-97C9-41F0-BA3C-92BE9DC1D66D}"/>
    <cellStyle name="Fraction [Bl]" xfId="48096" xr:uid="{D5397BD2-490C-4F93-913D-F332F1A42BA5}"/>
    <cellStyle name="G1_1999 figures" xfId="42857" xr:uid="{B3B023A1-F72E-4CF4-B3B4-1E9C88B8A50D}"/>
    <cellStyle name="gdp&amp;allg1.dot" xfId="42858" xr:uid="{3709893C-469B-485E-8004-EF221EC9CFBE}"/>
    <cellStyle name="Gekoppelde cel" xfId="42859" xr:uid="{7E1DC17B-222E-4B7B-BFDC-8145BC42564B}"/>
    <cellStyle name="General" xfId="42860" xr:uid="{D325D68A-6B76-4153-A9DF-F717B1CF1078}"/>
    <cellStyle name="General 2" xfId="42861" xr:uid="{54F735EA-6E1A-4025-BD29-6D7384C75CB0}"/>
    <cellStyle name="General_Cognos" xfId="42862" xr:uid="{AE5B3504-5B4F-49A5-9FD6-22575DD28344}"/>
    <cellStyle name="Gesamt" xfId="42863" xr:uid="{983EA0C0-9E6B-403B-B4DE-4F3809DA4BA4}"/>
    <cellStyle name="Gesamt 2" xfId="42864" xr:uid="{AD8F4B77-5348-414B-AE59-1AC9CD6AB956}"/>
    <cellStyle name="Gesamt_Cognos" xfId="42865" xr:uid="{91AA8271-2462-4127-83F7-E1AA9FDAFBD6}"/>
    <cellStyle name="Goed" xfId="42866" xr:uid="{C90BA278-F2C2-4DAA-9C4C-EDB0B902A1FC}"/>
    <cellStyle name="Good 10" xfId="23767" xr:uid="{1A151005-E378-49D3-BDFC-B4235F05D452}"/>
    <cellStyle name="Good 10 2" xfId="47782" xr:uid="{D4B56B2E-8BFA-4075-B670-A792BA693A69}"/>
    <cellStyle name="Good 10_ICR" xfId="49440" xr:uid="{0CA81723-D555-4F4A-AF92-5E772029A288}"/>
    <cellStyle name="Good 11" xfId="23768" xr:uid="{7FE60274-6D9F-41F9-A391-7D6B299446BD}"/>
    <cellStyle name="Good 12" xfId="53208" xr:uid="{90FA2C8D-B4DD-4D0B-8438-374E52BF2732}"/>
    <cellStyle name="Good 2" xfId="178" xr:uid="{2EEC9946-C924-4196-9809-2D3C8F1F3031}"/>
    <cellStyle name="Good 2 2" xfId="1296" xr:uid="{88F83996-10EB-4493-B4E1-C4524E62F80C}"/>
    <cellStyle name="Good 2 2 2" xfId="52097" xr:uid="{8914D35F-371B-49A1-A5DA-BA98D1FAEDCA}"/>
    <cellStyle name="Good 2 2_Acquisition DB" xfId="52098" xr:uid="{14813E8B-4927-43D0-8076-3CC9CDFD2D61}"/>
    <cellStyle name="Good 2 3" xfId="1297" xr:uid="{707AEA07-5704-4CF1-81E9-57936BD4CDC7}"/>
    <cellStyle name="Good 2 3 2" xfId="33715" xr:uid="{6C6CDAF5-BFE4-4620-9823-761F0E068860}"/>
    <cellStyle name="Good 2 3_Apart tables" xfId="52606" xr:uid="{83495AA3-AB19-4EC1-A6DD-6E485257B789}"/>
    <cellStyle name="Good 2 4" xfId="1298" xr:uid="{2FA88028-1F0A-41CE-AE69-9BCDC5E3F283}"/>
    <cellStyle name="Good 2 5" xfId="1299" xr:uid="{B8C74AE0-DEBA-45B1-B6F7-7EB4C18D5DB8}"/>
    <cellStyle name="Good 2 6" xfId="1300" xr:uid="{EDE97239-D2C4-43DF-8150-9FCC03F13FD6}"/>
    <cellStyle name="Good 2 7" xfId="1301" xr:uid="{AAFDF947-AD87-4C91-BE79-93C431D6E8F9}"/>
    <cellStyle name="Good 2 8" xfId="1302" xr:uid="{170F01DD-3AC6-4A40-B2D8-B1B741B1521E}"/>
    <cellStyle name="Good 2 9" xfId="42867" xr:uid="{ECEC1360-08D6-45B1-8AC4-75646517BC91}"/>
    <cellStyle name="Good 2_2. Property deals" xfId="23769" xr:uid="{59729EFE-5C1A-419D-ACA4-1E10A2B9AAE1}"/>
    <cellStyle name="Good 3" xfId="1303" xr:uid="{50915D34-E53B-4ED2-8B83-44BAEE889E81}"/>
    <cellStyle name="Good 3 2" xfId="33716" xr:uid="{0F97FA59-DB4C-4744-9C91-3DA0129C31F4}"/>
    <cellStyle name="Good 3 3" xfId="46574" xr:uid="{39C0288A-D975-4772-80B6-719BB28A94A8}"/>
    <cellStyle name="Good 3_Acquisition DB" xfId="52099" xr:uid="{96438201-93DC-4425-B7EF-E3B8B6CF7AE1}"/>
    <cellStyle name="Good 4" xfId="1304" xr:uid="{3F5B9F0A-7EC3-4AFA-B425-2FDFFB3B1703}"/>
    <cellStyle name="Good 4 2" xfId="46575" xr:uid="{C206F7A8-78B1-465A-A15D-886CE055E3C4}"/>
    <cellStyle name="Good 4 3" xfId="52100" xr:uid="{E4C8FD9E-3D54-44E8-8CAF-CDF3E5839D15}"/>
    <cellStyle name="Good 4_Acquisition DB" xfId="52101" xr:uid="{C6CBA897-B52B-4A74-9703-422AEF5440E4}"/>
    <cellStyle name="Good 5" xfId="1305" xr:uid="{37BC35A6-7245-4B51-A93E-4AF3329B0073}"/>
    <cellStyle name="Good 6" xfId="1306" xr:uid="{FFCA58B5-F685-49AA-899F-3ABB771D1CCA}"/>
    <cellStyle name="Good 7" xfId="1307" xr:uid="{BB289535-E781-4724-A244-D38D17D37B02}"/>
    <cellStyle name="Good 8" xfId="1308" xr:uid="{0FCD7931-016B-420D-9414-16EC511DF6EB}"/>
    <cellStyle name="Good 9" xfId="1309" xr:uid="{20E0BA14-6294-4E97-A170-E7649CE2B04D}"/>
    <cellStyle name="GrandTotal" xfId="52102" xr:uid="{FEDA1AD4-27E3-455F-AEF3-AABC84A39FF1}"/>
    <cellStyle name="grau/weiß" xfId="42868" xr:uid="{081F0C88-2864-4C9F-B849-3AF69807D246}"/>
    <cellStyle name="grau/weiß 2" xfId="42869" xr:uid="{3125500B-6D86-4C10-99FE-B1B314B1FA17}"/>
    <cellStyle name="grau/weiß_Cognos" xfId="42870" xr:uid="{05910165-999A-442F-AF9D-AF2E1C0C26A5}"/>
    <cellStyle name="Grey" xfId="1310" xr:uid="{4AB55290-F14C-45C0-8A5E-A117F8DC9E2E}"/>
    <cellStyle name="Grey 2" xfId="42871" xr:uid="{0EA300FE-7DDE-48A2-B307-9D9144CF9355}"/>
    <cellStyle name="Grey_Apart tables" xfId="52607" xr:uid="{2B672CE2-0DC5-450D-A0B9-FF4377F4EE05}"/>
    <cellStyle name="Grün" xfId="23770" xr:uid="{44AAD253-7216-4D1B-A8A2-01682705C543}"/>
    <cellStyle name="Gut" xfId="23771" xr:uid="{23FC3E85-BA6A-42E3-B181-ABFD5208AE51}"/>
    <cellStyle name="Gut 2" xfId="23772" xr:uid="{78DABC77-25E2-470E-AE1C-5B33ED3ADD78}"/>
    <cellStyle name="Gut 2 2" xfId="42872" xr:uid="{C2E98F04-9217-4203-A9A7-5F9162F940C9}"/>
    <cellStyle name="Gut 2 3" xfId="46578" xr:uid="{77864F99-0F6C-4A6C-8FB2-0011C3DDD103}"/>
    <cellStyle name="Gut 2_Bought properties" xfId="52103" xr:uid="{2F02E775-9D2C-4575-BED2-A7052ADDD282}"/>
    <cellStyle name="Gut 3" xfId="42873" xr:uid="{9B945F1B-CEA1-44E9-A0DC-6DA4D727D522}"/>
    <cellStyle name="Gut 4" xfId="46577" xr:uid="{77B2E6D3-F5EE-4850-B31A-651A7D9C411B}"/>
    <cellStyle name="Gut_7. Number of apartments_EoP" xfId="50298" xr:uid="{B7446324-CBE0-418F-A214-DC0799FAAD8D}"/>
    <cellStyle name="GuV SP.A 01" xfId="42874" xr:uid="{3B42AEB6-1A50-4C87-808A-D36B18FB07EA}"/>
    <cellStyle name="GuV Spalte 1.6 blue" xfId="42875" xr:uid="{FD091789-6C04-4120-A509-D22E93E35A70}"/>
    <cellStyle name="GuV Spalte 1.6 blue 2" xfId="42876" xr:uid="{DB9DACE2-5F4A-4E94-8164-C26C2275850B}"/>
    <cellStyle name="GuV Spalte 1.6 blue 3" xfId="42877" xr:uid="{171C48C4-334A-40E0-930F-D27E311BA5A6}"/>
    <cellStyle name="GuV Spalte 1.6 blue 4" xfId="42878" xr:uid="{DDF65F80-2BA1-4DBB-9D3B-FFB3488FD924}"/>
    <cellStyle name="GuV Spalte 1.6 blue_Cognos" xfId="42879" xr:uid="{DE606D6C-1901-4AFD-8D04-98EB5048B67F}"/>
    <cellStyle name="h" xfId="42880" xr:uid="{DC5EF00C-2BE9-4EC8-9979-333FA2D14202}"/>
    <cellStyle name="H_1998_col_head" xfId="42881" xr:uid="{1F7566B7-C6C9-4DBD-BE23-888301E07DDC}"/>
    <cellStyle name="H_1998_col_head 2" xfId="42882" xr:uid="{A491FA3B-4CCE-48B8-BAA8-ED7592891D34}"/>
    <cellStyle name="H_1998_col_head 2_Cognos" xfId="42883" xr:uid="{9EA8D243-D5FB-4D03-8688-1F3D1E2B51D2}"/>
    <cellStyle name="H_1998_col_head_38 Cable Quarterly LBO April" xfId="42884" xr:uid="{564F9C37-47B2-4156-BB63-CC733DDA912A}"/>
    <cellStyle name="H_1998_col_head_38 Cable Quarterly LBO April 2" xfId="42885" xr:uid="{30DE4946-D60D-43CC-B562-4C0FF2DE4527}"/>
    <cellStyle name="H_1998_col_head_38 Cable Quarterly LBO April 2_Cognos" xfId="42886" xr:uid="{073C0C21-7102-4639-A67C-B32AC3ABC65D}"/>
    <cellStyle name="H_1998_col_head_38 Cable Quarterly LBO April_Cognos" xfId="42887" xr:uid="{7E27B018-E711-4F3B-91A4-17401949123F}"/>
    <cellStyle name="H_1998_col_head_Cognos" xfId="42888" xr:uid="{33B39F33-61D0-4149-8903-C2BF4349B573}"/>
    <cellStyle name="H_1998_col_head_KDG Plan - bank case  comparison - 120803" xfId="42889" xr:uid="{35ACDB12-EC97-4CF4-AD80-8E922E0D5103}"/>
    <cellStyle name="H_1998_col_head_KDG Plan - bank case  comparison - 120803_Cognos" xfId="42890" xr:uid="{56822F07-D1DD-4312-B0A3-1C18831936ED}"/>
    <cellStyle name="H_1999_col_head" xfId="42891" xr:uid="{41587B3F-7D5A-453D-8C1F-71B57A1B5CA4}"/>
    <cellStyle name="H_1999_col_head_Cognos" xfId="42892" xr:uid="{C95D17F0-1487-4B6B-BF66-970DF76C969A}"/>
    <cellStyle name="h_Cognos" xfId="42893" xr:uid="{AD66B316-0C62-46B4-9449-F2D94B082499}"/>
    <cellStyle name="H1_1998 figures" xfId="42894" xr:uid="{C1E1662F-72C9-4526-9B64-AC6344917BB5}"/>
    <cellStyle name="HC" xfId="42895" xr:uid="{9DC70382-039E-4DC7-A92B-DBE1312BE845}"/>
    <cellStyle name="Head0" xfId="52104" xr:uid="{21C6D075-BBB6-4043-8794-6D59D4202E39}"/>
    <cellStyle name="Head0 2" xfId="52105" xr:uid="{D2A86895-2F29-4556-B0B7-936FB100A566}"/>
    <cellStyle name="Head0 3" xfId="52106" xr:uid="{F96FD1DC-98BA-435A-8B1B-8E88FA08DA77}"/>
    <cellStyle name="Head1" xfId="52107" xr:uid="{55F12769-172C-492D-9B5C-D1D9E2BBB726}"/>
    <cellStyle name="Head2" xfId="52108" xr:uid="{199F44BD-9835-42DB-8856-2A6062689ABA}"/>
    <cellStyle name="Head3" xfId="52109" xr:uid="{9F37D723-444E-4BE4-A2E6-27562537F264}"/>
    <cellStyle name="Head4" xfId="52110" xr:uid="{A2CF522B-010D-48A2-A574-8E5555B6A9CB}"/>
    <cellStyle name="Head5" xfId="52111" xr:uid="{8C92FE29-7802-48AA-94D9-00214F24FD39}"/>
    <cellStyle name="Head6" xfId="52112" xr:uid="{7D6B81FB-9B0D-437A-98FD-BFBB003ACB92}"/>
    <cellStyle name="Head7" xfId="52113" xr:uid="{6F5978DB-8E2A-4D15-8939-13F180106F50}"/>
    <cellStyle name="Head8" xfId="52114" xr:uid="{3180CE03-CD45-446F-9774-1200BDFE2CFC}"/>
    <cellStyle name="Head9" xfId="52115" xr:uid="{254A9BFF-A507-411C-8A28-4868711EC1E5}"/>
    <cellStyle name="Header1" xfId="1311" xr:uid="{AC145FCB-850B-46AD-B9FA-0E42F5C25AB8}"/>
    <cellStyle name="Header1 10" xfId="46723" xr:uid="{677BA477-0E6E-484B-AE72-2D240771A577}"/>
    <cellStyle name="Header1 2" xfId="1312" xr:uid="{191D936A-D8B3-4EA5-B91E-599642B0BE96}"/>
    <cellStyle name="Header1 2 2" xfId="42896" xr:uid="{B77DDA07-E7B7-4B0E-ABD0-D7247810FA7C}"/>
    <cellStyle name="Header1 2 3" xfId="42897" xr:uid="{9BD92C72-8F3A-4560-B32F-24D81C2C9A1F}"/>
    <cellStyle name="Header1 2 4" xfId="42898" xr:uid="{34461C6F-C36F-4FBB-96E7-C0909B97CC8D}"/>
    <cellStyle name="Header1 2 5" xfId="46580" xr:uid="{84DABFA8-7835-4A6D-8EB7-D81BA11875BB}"/>
    <cellStyle name="Header1 2_Apart tables" xfId="52608" xr:uid="{7C51C7F9-A4CB-468E-B2A0-099DC3F02EE9}"/>
    <cellStyle name="Header1 3" xfId="1313" xr:uid="{BE0532E1-D596-461A-B6B9-66DE8BF27442}"/>
    <cellStyle name="Header1 3 2" xfId="42899" xr:uid="{6DD411AF-CD39-4BD8-9EC4-0548998BB598}"/>
    <cellStyle name="Header1 3 3" xfId="46581" xr:uid="{3E2BB24C-877D-4386-AF7E-D225C473C7D6}"/>
    <cellStyle name="Header1 3_Apart tables" xfId="52609" xr:uid="{0F902754-13C1-4ED4-AEA6-47B284234937}"/>
    <cellStyle name="Header1 4" xfId="1314" xr:uid="{3AF03DF9-FC83-43C9-BF39-626265BA8A2D}"/>
    <cellStyle name="Header1 4 2" xfId="42900" xr:uid="{304D67BE-4B80-4A1B-B35C-7C070508BB75}"/>
    <cellStyle name="Header1 4 3" xfId="46582" xr:uid="{E2679149-FA09-4BD8-88FE-051312AC6E5A}"/>
    <cellStyle name="Header1 4_Apart tables" xfId="52610" xr:uid="{B322952C-AA55-4450-9606-39B9F8B012D9}"/>
    <cellStyle name="Header1 5" xfId="1315" xr:uid="{5027BED2-5DD7-442A-BDFB-537827B63981}"/>
    <cellStyle name="Header1 5 2" xfId="46583" xr:uid="{FC14500E-202F-44BC-961B-4975FA18ACC9}"/>
    <cellStyle name="Header1 5_Apart tables" xfId="52611" xr:uid="{E9AC45DF-DE17-4757-A1CF-755FEB2DC2D4}"/>
    <cellStyle name="Header1 6" xfId="1316" xr:uid="{58ADCBB5-D91B-43F9-AB02-4FFC749AFBB0}"/>
    <cellStyle name="Header1 6 2" xfId="46584" xr:uid="{B693BFE1-BF62-4633-9DF7-94E10B3B4F63}"/>
    <cellStyle name="Header1 6_Apart tables" xfId="52612" xr:uid="{F8343794-3379-4A98-B46A-E0DE52EEF3BC}"/>
    <cellStyle name="Header1 7" xfId="1317" xr:uid="{84034F6A-7D1B-4337-A74F-F370AC6B7E77}"/>
    <cellStyle name="Header1 7 2" xfId="46585" xr:uid="{412DB6C6-DEF3-495C-B1AC-F87BDA5D6D40}"/>
    <cellStyle name="Header1 7_Apart tables" xfId="52613" xr:uid="{4505E161-79F9-4043-950A-A67B6805A2B6}"/>
    <cellStyle name="Header1 8" xfId="1318" xr:uid="{529D1A93-A030-4049-9EF6-71802F6AD9E2}"/>
    <cellStyle name="Header1 8 2" xfId="46586" xr:uid="{5BEB5898-58D0-4FCD-9237-026B14164A35}"/>
    <cellStyle name="Header1 8_Apart tables" xfId="52614" xr:uid="{CE2E86A8-4396-4142-BD4C-830A767D3454}"/>
    <cellStyle name="Header1 9" xfId="46579" xr:uid="{44385D76-78C0-4911-865B-FEDADB251773}"/>
    <cellStyle name="Header1_090804_Total Production Cost CSP" xfId="42901" xr:uid="{2F7AFE69-C884-4956-8C84-AD0C5463074A}"/>
    <cellStyle name="Header2" xfId="1319" xr:uid="{D2E590C0-7698-472D-9B60-8649AB020246}"/>
    <cellStyle name="Header2 10" xfId="1320" xr:uid="{D27A9DC5-9730-4395-AC31-01C4B5739BE8}"/>
    <cellStyle name="Header2 10 2" xfId="1321" xr:uid="{4511C3D7-C4B4-4EC2-AF8A-B1008796449C}"/>
    <cellStyle name="Header2 10 2 2" xfId="23773" xr:uid="{DBD587B1-471A-48FA-BF20-B82C9005FD87}"/>
    <cellStyle name="Header2 10 2 3" xfId="46718" xr:uid="{6CF3A4C0-1B45-464A-8557-3B11654A1DFD}"/>
    <cellStyle name="Header2 10 2 4" xfId="52116" xr:uid="{EA8E6766-A252-4731-BAA4-90145F2671A3}"/>
    <cellStyle name="Header2 10 2 5" xfId="52117" xr:uid="{19402C4F-C559-4DFA-9F14-80F0B908D667}"/>
    <cellStyle name="Header2 10 2_1" xfId="49441" xr:uid="{AA49F13F-0801-4084-AA8D-58CD390F1DC8}"/>
    <cellStyle name="Header2 10 3" xfId="23774" xr:uid="{8E7C0B0C-6969-4936-B6AD-DF6145E1FF91}"/>
    <cellStyle name="Header2 10 4" xfId="46719" xr:uid="{80816D93-CB0C-474C-B11D-A721E4157368}"/>
    <cellStyle name="Header2 10 5" xfId="52118" xr:uid="{97AD3C03-A09B-4539-B934-D4DD0EF886A4}"/>
    <cellStyle name="Header2 10 6" xfId="52119" xr:uid="{9EA017CF-75FE-4295-BFDB-03461F671D20}"/>
    <cellStyle name="Header2 10_1" xfId="49442" xr:uid="{1C50B319-1B67-4362-9D4B-2EF7D26C9E17}"/>
    <cellStyle name="Header2 11" xfId="23775" xr:uid="{E8E3FCF7-6BD4-49F4-8FCF-5F3C6A44EB91}"/>
    <cellStyle name="Header2 12" xfId="46720" xr:uid="{6D9C99DA-72B5-42E4-9BEA-F1BAFCF61D96}"/>
    <cellStyle name="Header2 13" xfId="52120" xr:uid="{BE83CD5E-24EB-4351-AAED-824E3BFF4A37}"/>
    <cellStyle name="Header2 14" xfId="52121" xr:uid="{6D41DD37-18B4-4052-B795-9F5EF5E7CD08}"/>
    <cellStyle name="Header2 2" xfId="1322" xr:uid="{E2EECA43-24AF-4A80-A499-8CBDC2F4B155}"/>
    <cellStyle name="Header2 2 10" xfId="23776" xr:uid="{C714341D-1845-4322-8C7F-64B504BABC40}"/>
    <cellStyle name="Header2 2 11" xfId="46717" xr:uid="{6FE2B2AD-53AD-4EDF-9D14-5336E7755F2C}"/>
    <cellStyle name="Header2 2 12" xfId="52122" xr:uid="{596BC96D-090E-41E6-8CA7-F405074FA5CF}"/>
    <cellStyle name="Header2 2 13" xfId="52123" xr:uid="{17A6D046-926E-4F84-A37E-8671843561C7}"/>
    <cellStyle name="Header2 2 2" xfId="1323" xr:uid="{974EA885-45AB-47D9-9709-BB0B578805AC}"/>
    <cellStyle name="Header2 2 2 2" xfId="1324" xr:uid="{44DF768A-C944-41ED-9026-893C87D502F0}"/>
    <cellStyle name="Header2 2 2 2 2" xfId="1325" xr:uid="{50CBA7AB-2FE0-42B0-AE7E-F545AFC96A36}"/>
    <cellStyle name="Header2 2 2 2 2 2" xfId="23777" xr:uid="{B0BEE62F-D8E2-4239-944D-3D93BE9CFA4F}"/>
    <cellStyle name="Header2 2 2 2 2 3" xfId="46712" xr:uid="{9FB39F70-F8CF-4FB1-AB82-DA48B6153E1E}"/>
    <cellStyle name="Header2 2 2 2 2 4" xfId="52124" xr:uid="{6CCCC642-664B-4BE4-81CE-A39AEB6E137A}"/>
    <cellStyle name="Header2 2 2 2 2 5" xfId="52125" xr:uid="{8763E155-03D8-40E0-B43E-CC6918B1BDBD}"/>
    <cellStyle name="Header2 2 2 2 2_1" xfId="49443" xr:uid="{ADFD48DE-0D09-4CEF-AD14-ACB57E56A3CB}"/>
    <cellStyle name="Header2 2 2 2 3" xfId="23778" xr:uid="{44E143E8-5919-42A4-882F-7CB4F39FF2B5}"/>
    <cellStyle name="Header2 2 2 2 4" xfId="46713" xr:uid="{F5DE6241-B1A7-4D5A-9C6B-7BABAE2D5B98}"/>
    <cellStyle name="Header2 2 2 2 5" xfId="52126" xr:uid="{7C641C95-9FAE-43E2-B2D5-011D0212C6AE}"/>
    <cellStyle name="Header2 2 2 2 6" xfId="52127" xr:uid="{64038DC9-CF70-4431-B414-2761A95D71B9}"/>
    <cellStyle name="Header2 2 2 2_1" xfId="49444" xr:uid="{AFCF040A-E00F-43C1-847D-EF0F19DDE060}"/>
    <cellStyle name="Header2 2 2 3" xfId="1326" xr:uid="{C443DF6F-5433-40A3-A465-FF807C07C241}"/>
    <cellStyle name="Header2 2 2 3 2" xfId="1327" xr:uid="{F4C195F6-0E5D-4817-A526-B2BE98A3353E}"/>
    <cellStyle name="Header2 2 2 3 2 2" xfId="23779" xr:uid="{9BEC07B2-D28B-4D23-8C2E-97A46B164226}"/>
    <cellStyle name="Header2 2 2 3 2 3" xfId="46708" xr:uid="{F3FC091B-7B9D-40E8-A77B-B3A84D0ED1F4}"/>
    <cellStyle name="Header2 2 2 3 2 4" xfId="52128" xr:uid="{0C82A252-65BD-442B-BE4D-D717204B7BF5}"/>
    <cellStyle name="Header2 2 2 3 2 5" xfId="52129" xr:uid="{F74DC9B9-1A31-4201-96C7-1A3C8C4A8DF5}"/>
    <cellStyle name="Header2 2 2 3 2_1" xfId="49445" xr:uid="{98037784-13E5-46DF-A212-1B3707FC1893}"/>
    <cellStyle name="Header2 2 2 3 3" xfId="23780" xr:uid="{E29F6E04-9ADD-427A-836E-E0BF8454D30B}"/>
    <cellStyle name="Header2 2 2 3 4" xfId="46711" xr:uid="{809BCD5D-C9A7-4E7A-BFCA-064C6C42A89A}"/>
    <cellStyle name="Header2 2 2 3 5" xfId="52130" xr:uid="{E5A1FA40-579D-4212-A5FC-52D84AB5E107}"/>
    <cellStyle name="Header2 2 2 3 6" xfId="52131" xr:uid="{7FED77E2-5AD4-4EA9-9BB3-79F22FA9829F}"/>
    <cellStyle name="Header2 2 2 3_1" xfId="49446" xr:uid="{65E47BA4-537D-4A84-B4D6-72B3876102E4}"/>
    <cellStyle name="Header2 2 2 4" xfId="1328" xr:uid="{7E2EA9F1-5CEC-42E6-AF65-424C906ED9B3}"/>
    <cellStyle name="Header2 2 2 4 2" xfId="23781" xr:uid="{67CA82E0-1574-49FB-A811-61E341132C66}"/>
    <cellStyle name="Header2 2 2 4 3" xfId="46707" xr:uid="{82B8A576-EA69-45C2-A7FB-678D9054661C}"/>
    <cellStyle name="Header2 2 2 4 4" xfId="52132" xr:uid="{42A8CBAA-B099-40C3-9B48-FB5582A421E1}"/>
    <cellStyle name="Header2 2 2 4 5" xfId="52133" xr:uid="{F42D8135-205F-44D3-B270-9C22A6974775}"/>
    <cellStyle name="Header2 2 2 4_1" xfId="49447" xr:uid="{46DCC059-D3A4-4F4C-B4EB-DB251C0F63F3}"/>
    <cellStyle name="Header2 2 2 5" xfId="1329" xr:uid="{80244AD8-AD90-4363-88D7-FD282ED268D9}"/>
    <cellStyle name="Header2 2 2 5 2" xfId="1330" xr:uid="{A4A92EFF-79F5-449F-9D5C-F36995727A99}"/>
    <cellStyle name="Header2 2 2 5 2 2" xfId="23782" xr:uid="{198795DE-3043-4393-B640-9672997A1568}"/>
    <cellStyle name="Header2 2 2 5 2 3" xfId="46705" xr:uid="{3028F5BC-55A2-43AF-8ED1-8CB6EC158794}"/>
    <cellStyle name="Header2 2 2 5 2 4" xfId="52134" xr:uid="{E500FAE7-338A-446C-AD08-9FFADC94CB63}"/>
    <cellStyle name="Header2 2 2 5 2 5" xfId="52135" xr:uid="{595646C3-6651-438A-910D-1AF34643AD95}"/>
    <cellStyle name="Header2 2 2 5 2_1" xfId="49448" xr:uid="{E46CD432-EEB1-4D19-8632-F805FBE76365}"/>
    <cellStyle name="Header2 2 2 5 3" xfId="23783" xr:uid="{E7867075-0DA7-4BD7-9361-D10D783477BD}"/>
    <cellStyle name="Header2 2 2 5 4" xfId="46706" xr:uid="{37E291D8-6576-4A30-ABC9-2093635343B4}"/>
    <cellStyle name="Header2 2 2 5 5" xfId="52136" xr:uid="{A789587C-065E-432F-B1CB-4124D6BECD25}"/>
    <cellStyle name="Header2 2 2 5 6" xfId="52137" xr:uid="{5C59BDA3-EDE2-438C-8AF2-91647069F8B6}"/>
    <cellStyle name="Header2 2 2 5_1" xfId="49449" xr:uid="{2B4D6E3A-92F9-4AC9-BCB8-C9419035BBAF}"/>
    <cellStyle name="Header2 2 2 6" xfId="23784" xr:uid="{3B3BF98F-B33A-43BE-B0BB-A0B56FF21B0A}"/>
    <cellStyle name="Header2 2 2 7" xfId="46714" xr:uid="{CA109875-CF73-493C-8C02-ED6D068C4846}"/>
    <cellStyle name="Header2 2 2 8" xfId="52138" xr:uid="{85264129-6FE3-42C8-A65D-0DDCF2E82F94}"/>
    <cellStyle name="Header2 2 2 9" xfId="52139" xr:uid="{598D8470-2466-4C0D-83D8-2F9DFF110D92}"/>
    <cellStyle name="Header2 2 2_1" xfId="49450" xr:uid="{328C5306-4274-4FD4-B88E-608A0E88D4A7}"/>
    <cellStyle name="Header2 2 3" xfId="1331" xr:uid="{638E0C6D-B5A8-4BE0-9F7F-9142CF459013}"/>
    <cellStyle name="Header2 2 3 2" xfId="1332" xr:uid="{41514FC3-4A98-4825-8AA1-6C92F77098A7}"/>
    <cellStyle name="Header2 2 3 2 2" xfId="1333" xr:uid="{DAD939DA-3D74-4F88-AB38-835255FCC492}"/>
    <cellStyle name="Header2 2 3 2 2 2" xfId="23785" xr:uid="{1166087A-232B-4CE3-84F4-C6518E78D666}"/>
    <cellStyle name="Header2 2 3 2 2 3" xfId="46700" xr:uid="{887EA65B-9590-4D39-B65C-080FB6BEF8EB}"/>
    <cellStyle name="Header2 2 3 2 2 4" xfId="52140" xr:uid="{0A4DC6EB-6E0D-4EE8-8119-B64AA01BA1AA}"/>
    <cellStyle name="Header2 2 3 2 2 5" xfId="52141" xr:uid="{36AACD6D-6133-4765-BEE4-41F4C5345F5B}"/>
    <cellStyle name="Header2 2 3 2 2_1" xfId="49451" xr:uid="{3AD9D3C1-0F8B-4C2A-AABC-D684E8B2D4CF}"/>
    <cellStyle name="Header2 2 3 2 3" xfId="23786" xr:uid="{F72DFE32-DCF6-43AC-A89B-3D3D8E2A44BB}"/>
    <cellStyle name="Header2 2 3 2 4" xfId="46701" xr:uid="{1137A0B5-8058-4547-B751-2300017354C4}"/>
    <cellStyle name="Header2 2 3 2 5" xfId="52142" xr:uid="{41E3B479-7F40-417F-A278-CF1F8C1DAE74}"/>
    <cellStyle name="Header2 2 3 2 6" xfId="52143" xr:uid="{C1CC1804-4AD0-46F3-B40E-2F469BE1BAC4}"/>
    <cellStyle name="Header2 2 3 2_1" xfId="49452" xr:uid="{C06F8973-520C-4047-9E3E-EDECA315AD01}"/>
    <cellStyle name="Header2 2 3 3" xfId="1334" xr:uid="{B9EEA577-09ED-439B-A937-AF2FFAEB8D49}"/>
    <cellStyle name="Header2 2 3 3 2" xfId="1335" xr:uid="{1F065953-6F19-4F76-B50F-E684C8F05C4D}"/>
    <cellStyle name="Header2 2 3 3 2 2" xfId="23787" xr:uid="{5D8986B6-6505-4FEE-AAD3-7CC942AF4944}"/>
    <cellStyle name="Header2 2 3 3 2 3" xfId="46698" xr:uid="{47869879-ECB9-4ED1-8D9E-F2B9C953FF8E}"/>
    <cellStyle name="Header2 2 3 3 2 4" xfId="52144" xr:uid="{68A77C0B-623F-44EF-A366-F0624082C9F7}"/>
    <cellStyle name="Header2 2 3 3 2 5" xfId="52145" xr:uid="{11D577D4-6A7B-443D-879B-48F9308E5475}"/>
    <cellStyle name="Header2 2 3 3 2_1" xfId="49453" xr:uid="{232F00F0-C171-4EB9-BE2A-01AE11C7554A}"/>
    <cellStyle name="Header2 2 3 3 3" xfId="23788" xr:uid="{06E94EB7-D6E2-4A04-8C29-C0C0F7BABF4A}"/>
    <cellStyle name="Header2 2 3 3 4" xfId="46699" xr:uid="{F2B751F2-DF0F-4483-BBB1-136DDCA17916}"/>
    <cellStyle name="Header2 2 3 3 5" xfId="52146" xr:uid="{B46308A7-F9CA-40C7-B5F8-0D19DCC97F44}"/>
    <cellStyle name="Header2 2 3 3 6" xfId="52147" xr:uid="{33F63817-EC1B-45CC-B231-735177C72B2E}"/>
    <cellStyle name="Header2 2 3 3_1" xfId="49454" xr:uid="{EF349F6A-D774-43BF-BD21-7DD5B63F975A}"/>
    <cellStyle name="Header2 2 3 4" xfId="1336" xr:uid="{C5F8EE1D-7D1F-4948-9B45-8F9D9AF7F51E}"/>
    <cellStyle name="Header2 2 3 4 2" xfId="23789" xr:uid="{6BDE286B-337E-4C77-BD97-EA231500466D}"/>
    <cellStyle name="Header2 2 3 4 3" xfId="46697" xr:uid="{BE7695C6-B0B1-4F11-B0ED-CD554B5784D0}"/>
    <cellStyle name="Header2 2 3 4 4" xfId="52148" xr:uid="{985F2156-64C9-4D9D-A3C3-BB757F54D5EA}"/>
    <cellStyle name="Header2 2 3 4 5" xfId="52149" xr:uid="{96536FE0-64F6-402C-8ED7-A27EFAB093F1}"/>
    <cellStyle name="Header2 2 3 4_1" xfId="49455" xr:uid="{7D9EF756-221D-491D-9414-E7B4489D2CF2}"/>
    <cellStyle name="Header2 2 3 5" xfId="23790" xr:uid="{4D2ADB46-FDC5-4042-9B91-A7C17694910D}"/>
    <cellStyle name="Header2 2 3 6" xfId="46702" xr:uid="{5779BFA1-4D3D-4A34-8E48-4C4BAA7A3C65}"/>
    <cellStyle name="Header2 2 3 7" xfId="52150" xr:uid="{6E93D35B-258F-4D17-83F1-EDC8ED6176DC}"/>
    <cellStyle name="Header2 2 3 8" xfId="52151" xr:uid="{35275E63-ECB6-4540-9BD5-42851CC35847}"/>
    <cellStyle name="Header2 2 3_1" xfId="49456" xr:uid="{28AB3DC7-C5E5-4E71-A0CC-35551F7A85DD}"/>
    <cellStyle name="Header2 2 4" xfId="1337" xr:uid="{0FCE5DA6-A81C-4C76-9CC1-711C92D648D8}"/>
    <cellStyle name="Header2 2 4 2" xfId="1338" xr:uid="{D6E455D8-E8D0-479F-8F48-5B70831BFC90}"/>
    <cellStyle name="Header2 2 4 2 2" xfId="23791" xr:uid="{ACCC0BA7-D027-4123-B1D5-C8D85D1D0B15}"/>
    <cellStyle name="Header2 2 4 2 3" xfId="46695" xr:uid="{CBD302AC-EBC2-4455-8A11-A0F73142F0F2}"/>
    <cellStyle name="Header2 2 4 2 4" xfId="52152" xr:uid="{DD8EB891-F9D5-4967-8BC2-8A1E6811836B}"/>
    <cellStyle name="Header2 2 4 2 5" xfId="52153" xr:uid="{AD31FC55-D7B1-4227-8335-0A3C0A844098}"/>
    <cellStyle name="Header2 2 4 2_1" xfId="49457" xr:uid="{A104C583-34A0-4D18-9587-3E922A58FDBD}"/>
    <cellStyle name="Header2 2 4 3" xfId="23792" xr:uid="{8BE71FA9-803F-47DE-BC2A-22EA2515B2A7}"/>
    <cellStyle name="Header2 2 4 4" xfId="46696" xr:uid="{1685FEAE-C1C3-4E1C-AD0A-D4A82D41899E}"/>
    <cellStyle name="Header2 2 4 5" xfId="52154" xr:uid="{EF2D0842-84CA-4747-9F31-EC35F3F6D018}"/>
    <cellStyle name="Header2 2 4 6" xfId="52155" xr:uid="{C1DC64AC-B25A-4A87-A880-62E82172294E}"/>
    <cellStyle name="Header2 2 4_1" xfId="49458" xr:uid="{57769D59-A79A-4574-B12E-3CC9C5D39982}"/>
    <cellStyle name="Header2 2 5" xfId="1339" xr:uid="{5C258310-03F0-49B6-88CB-9C15B2CE790D}"/>
    <cellStyle name="Header2 2 5 2" xfId="1340" xr:uid="{5001AC0B-6A88-4C08-B578-5630B231E750}"/>
    <cellStyle name="Header2 2 5 2 2" xfId="23793" xr:uid="{166B6AF5-2C91-4907-B639-85911EB72E0E}"/>
    <cellStyle name="Header2 2 5 2 3" xfId="46691" xr:uid="{FAC579DE-9704-412E-B448-BD178F412EAC}"/>
    <cellStyle name="Header2 2 5 2 4" xfId="52156" xr:uid="{AF23F1BA-3EE8-424D-BC89-BC410811AAD0}"/>
    <cellStyle name="Header2 2 5 2 5" xfId="52157" xr:uid="{730831E8-A81F-4247-BCC0-4FDE5573B0D8}"/>
    <cellStyle name="Header2 2 5 2_1" xfId="49459" xr:uid="{3161EBB7-6B66-4A69-8B4A-C78614F6AC86}"/>
    <cellStyle name="Header2 2 5 3" xfId="23794" xr:uid="{E857A038-1EA5-4438-BB36-C1E5B8ACEEFA}"/>
    <cellStyle name="Header2 2 5 4" xfId="46692" xr:uid="{9DBF30D2-F376-4DED-8B17-9C5A0C748783}"/>
    <cellStyle name="Header2 2 5 5" xfId="52158" xr:uid="{7599A037-B47D-42A0-9CB0-564F3D786F92}"/>
    <cellStyle name="Header2 2 5 6" xfId="52159" xr:uid="{63509740-9815-443F-AA27-EABCFB3EAE74}"/>
    <cellStyle name="Header2 2 5_1" xfId="49460" xr:uid="{816DED4A-04B7-44E7-A284-6C8846EE7637}"/>
    <cellStyle name="Header2 2 6" xfId="1341" xr:uid="{95E73D3B-DAF7-4FAF-AEF0-E94070D0779D}"/>
    <cellStyle name="Header2 2 6 2" xfId="1342" xr:uid="{1BD7DE95-FBC6-40B9-835F-59DCD3DA75A8}"/>
    <cellStyle name="Header2 2 6 2 2" xfId="23795" xr:uid="{63EDF6F1-9798-4FAB-9C32-398F31145282}"/>
    <cellStyle name="Header2 2 6 2 3" xfId="46689" xr:uid="{FB0B9099-55EE-4CEA-95AC-FDB586484AF2}"/>
    <cellStyle name="Header2 2 6 2 4" xfId="52160" xr:uid="{6D81DA6E-7A9A-45A5-8355-19840897A1CF}"/>
    <cellStyle name="Header2 2 6 2 5" xfId="52161" xr:uid="{5733C167-6B16-4AE6-93DD-1447C25C590F}"/>
    <cellStyle name="Header2 2 6 2_1" xfId="49461" xr:uid="{FF23119D-B526-4C94-B6BA-7A5A82DE6EC8}"/>
    <cellStyle name="Header2 2 6 3" xfId="23796" xr:uid="{0A698C2A-2013-4293-BED8-CFD3E7AB55AB}"/>
    <cellStyle name="Header2 2 6 4" xfId="46690" xr:uid="{5F6D1060-537A-48B1-AAC1-DFA49ECB8616}"/>
    <cellStyle name="Header2 2 6 5" xfId="52162" xr:uid="{01AA2548-D7F7-479F-B8D9-D75D736F3750}"/>
    <cellStyle name="Header2 2 6 6" xfId="52163" xr:uid="{6A1C8E29-D033-4D7C-A6EF-E36D841A61E8}"/>
    <cellStyle name="Header2 2 6_1" xfId="49462" xr:uid="{63BEAF56-CB36-4F1F-B585-A839642F5AAB}"/>
    <cellStyle name="Header2 2 7" xfId="1343" xr:uid="{7610B42C-021F-45E7-B335-0900E71D90AF}"/>
    <cellStyle name="Header2 2 7 2" xfId="1344" xr:uid="{6CA04597-034B-4B40-86D4-DB049D885E2C}"/>
    <cellStyle name="Header2 2 7 2 2" xfId="23797" xr:uid="{969721DF-9CE6-45A3-9C5A-964BCABAEDA0}"/>
    <cellStyle name="Header2 2 7 2 3" xfId="46687" xr:uid="{05A0A2E0-6D57-4D16-BA57-4C466777BA3F}"/>
    <cellStyle name="Header2 2 7 2 4" xfId="52164" xr:uid="{1A9FB341-09F7-4FF0-9239-50AB547FFBE4}"/>
    <cellStyle name="Header2 2 7 2 5" xfId="52165" xr:uid="{A25E6620-EF4C-47F4-9D90-FF07D1FD7310}"/>
    <cellStyle name="Header2 2 7 2_1" xfId="49463" xr:uid="{F34DE97E-C2D6-45DD-917E-7645CE0A34DE}"/>
    <cellStyle name="Header2 2 7 3" xfId="23798" xr:uid="{F90E879E-3968-4E45-9F1C-CF3A973A14CB}"/>
    <cellStyle name="Header2 2 7 4" xfId="46688" xr:uid="{200F6113-4BA5-4E46-8D06-1D301B54574D}"/>
    <cellStyle name="Header2 2 7 5" xfId="52166" xr:uid="{5CAC5E01-4086-46D4-BA24-CCA106B11B86}"/>
    <cellStyle name="Header2 2 7 6" xfId="52167" xr:uid="{B164C3DA-E72E-4510-8367-6312631E0E81}"/>
    <cellStyle name="Header2 2 7_1" xfId="49464" xr:uid="{7D5EF9EF-5FEF-4784-A7C1-ADD4C405A506}"/>
    <cellStyle name="Header2 2 8" xfId="1345" xr:uid="{93249E6C-0D4C-41C4-B5AE-8FEF8CE6EC1D}"/>
    <cellStyle name="Header2 2 8 2" xfId="1346" xr:uid="{57E4B8E5-BA51-4749-BB46-EA1EB74713B7}"/>
    <cellStyle name="Header2 2 8 2 2" xfId="23799" xr:uid="{9018A5C4-C687-41A6-AEFB-7DC8B2C3621D}"/>
    <cellStyle name="Header2 2 8 2 3" xfId="46685" xr:uid="{B38C2B05-EA30-4BD1-AFAF-B3E8EDF6EB49}"/>
    <cellStyle name="Header2 2 8 2 4" xfId="52168" xr:uid="{33A52263-B923-485B-8366-82B9E19D2E02}"/>
    <cellStyle name="Header2 2 8 2 5" xfId="52169" xr:uid="{9F18BFA5-800A-4C1B-858B-11E2ADAF6931}"/>
    <cellStyle name="Header2 2 8 2_1" xfId="49465" xr:uid="{B00E5961-9528-400B-AE63-415A071A8EA9}"/>
    <cellStyle name="Header2 2 8 3" xfId="23800" xr:uid="{166B4D9D-FDB7-4529-BE09-19DC3385A274}"/>
    <cellStyle name="Header2 2 8 4" xfId="46686" xr:uid="{A472AC94-54A7-4FEB-A11B-9C09A120153D}"/>
    <cellStyle name="Header2 2 8 5" xfId="52170" xr:uid="{DA562650-2993-464F-807C-E4B2EA9181AC}"/>
    <cellStyle name="Header2 2 8 6" xfId="52171" xr:uid="{9333431C-0801-4BEC-AA61-A0A6874445CD}"/>
    <cellStyle name="Header2 2 8_1" xfId="49466" xr:uid="{E5208744-7AA3-427D-BA11-2E1152761C6B}"/>
    <cellStyle name="Header2 2 9" xfId="1347" xr:uid="{51002F92-8C0F-4FCC-8E83-91D0C013B485}"/>
    <cellStyle name="Header2 2 9 2" xfId="1348" xr:uid="{45C26961-E96A-46F2-A20F-F8CB3A6C083E}"/>
    <cellStyle name="Header2 2 9 2 2" xfId="23801" xr:uid="{DD8E4A4C-9997-43B5-A83D-B782D578C707}"/>
    <cellStyle name="Header2 2 9 2 3" xfId="46681" xr:uid="{1111E43D-E9BA-4979-A32B-ACE6781B9124}"/>
    <cellStyle name="Header2 2 9 2 4" xfId="52172" xr:uid="{DA74F2DD-A050-499F-83A5-559CCA934505}"/>
    <cellStyle name="Header2 2 9 2 5" xfId="52173" xr:uid="{253DA616-AA2B-4FAA-AFC7-1DEE6DF2ED30}"/>
    <cellStyle name="Header2 2 9 2_1" xfId="49467" xr:uid="{6A7BFEFC-C1A4-4666-B8D1-E2B3ED23F9EA}"/>
    <cellStyle name="Header2 2 9 3" xfId="23802" xr:uid="{86FE77A9-0897-49A8-AA06-3AA0D9B75E6C}"/>
    <cellStyle name="Header2 2 9 4" xfId="46682" xr:uid="{BFC655F3-0E76-472A-8307-215F839537FD}"/>
    <cellStyle name="Header2 2 9 5" xfId="52174" xr:uid="{BA5D6BDE-52B2-4F27-940A-78D17C1C1B0F}"/>
    <cellStyle name="Header2 2 9 6" xfId="52175" xr:uid="{3A224308-BFCA-4CC9-B6B3-9DA013EAF349}"/>
    <cellStyle name="Header2 2 9_1" xfId="49468" xr:uid="{DE276E6A-8D3A-4312-A443-C5213013140C}"/>
    <cellStyle name="Header2 2_1" xfId="49469" xr:uid="{31433C1C-89B8-4902-A618-AEB7B9CA7982}"/>
    <cellStyle name="Header2 3" xfId="1349" xr:uid="{8A3E7BA4-1779-4486-8C30-DA336A79B3B8}"/>
    <cellStyle name="Header2 3 10" xfId="46680" xr:uid="{48373FAF-A4AC-476A-BDC5-09C2CADDD804}"/>
    <cellStyle name="Header2 3 11" xfId="52176" xr:uid="{24096916-5864-4A7A-A178-CCBDA4454539}"/>
    <cellStyle name="Header2 3 12" xfId="52177" xr:uid="{EDE9ED3C-3CCC-4F3C-9525-8C712CA5B855}"/>
    <cellStyle name="Header2 3 2" xfId="1350" xr:uid="{EF929BE6-B25D-4C3B-80CE-5418F25026AF}"/>
    <cellStyle name="Header2 3 2 2" xfId="1351" xr:uid="{DC73CD6F-D3AC-43FC-8FC9-568436C352DE}"/>
    <cellStyle name="Header2 3 2 2 2" xfId="23803" xr:uid="{27B5C392-E8D1-4B56-A892-7F9558DCFC60}"/>
    <cellStyle name="Header2 3 2 2 3" xfId="46678" xr:uid="{4B0F09B2-0C21-4C0F-A719-64E94F2DD6E6}"/>
    <cellStyle name="Header2 3 2 2 4" xfId="52178" xr:uid="{500F97A1-CEE8-4E82-A9CB-6C67CE0B1459}"/>
    <cellStyle name="Header2 3 2 2 5" xfId="52179" xr:uid="{CDFEC76A-4BD6-4AC7-96CA-9D8F92097A9C}"/>
    <cellStyle name="Header2 3 2 2_1" xfId="49470" xr:uid="{DCA1B1C4-35F7-4676-AF7F-B96046EE1C83}"/>
    <cellStyle name="Header2 3 2 3" xfId="1352" xr:uid="{58350798-7F65-4471-86A4-8CC09D858745}"/>
    <cellStyle name="Header2 3 2 3 2" xfId="1353" xr:uid="{92285326-17C4-4561-BC14-C2195AB9B2AD}"/>
    <cellStyle name="Header2 3 2 3 2 2" xfId="23804" xr:uid="{E3BE8B7A-FC42-452E-BD20-CDDF30837F43}"/>
    <cellStyle name="Header2 3 2 3 2 3" xfId="46671" xr:uid="{F5462FD5-A304-4FDF-A087-00860546552C}"/>
    <cellStyle name="Header2 3 2 3 2 4" xfId="52180" xr:uid="{44AE99FD-5CED-4304-B8E5-0C7D6D1F0796}"/>
    <cellStyle name="Header2 3 2 3 2 5" xfId="52181" xr:uid="{B7B52AC7-E62F-415D-94A3-66A83EBC5E9A}"/>
    <cellStyle name="Header2 3 2 3 2_1" xfId="49471" xr:uid="{E3849D6E-2244-4062-BCDF-C702D41C9A00}"/>
    <cellStyle name="Header2 3 2 3 3" xfId="23805" xr:uid="{8C137C78-E44B-49DF-92B7-180C6CC78195}"/>
    <cellStyle name="Header2 3 2 3 4" xfId="46677" xr:uid="{05A3A56B-1CBD-4A7D-B259-C06F4CEF58E6}"/>
    <cellStyle name="Header2 3 2 3 5" xfId="52182" xr:uid="{505291A0-8F15-4684-80ED-ED3186B10F17}"/>
    <cellStyle name="Header2 3 2 3 6" xfId="52183" xr:uid="{9716905B-B9FE-4CBB-8507-C5A1EFC01BE0}"/>
    <cellStyle name="Header2 3 2 3_1" xfId="49472" xr:uid="{D3CD8CF7-D0DF-48D1-AC7F-7008FE5B2E62}"/>
    <cellStyle name="Header2 3 2 4" xfId="23806" xr:uid="{510F18C1-E1AC-4C0C-ACD5-F54987E4CDBC}"/>
    <cellStyle name="Header2 3 2 5" xfId="46679" xr:uid="{E7C617BD-576E-4839-8CFA-40E31143ACC9}"/>
    <cellStyle name="Header2 3 2 6" xfId="52184" xr:uid="{C76A2E2C-52CB-4F7E-BB6E-A377C2B5B30A}"/>
    <cellStyle name="Header2 3 2 7" xfId="52185" xr:uid="{B9A48612-44AA-4F71-815B-F95E8AFF6DE0}"/>
    <cellStyle name="Header2 3 2_1" xfId="49473" xr:uid="{EAF2647E-EF79-44BF-9E3E-6A6BA6EB2332}"/>
    <cellStyle name="Header2 3 3" xfId="1354" xr:uid="{929C721D-7B66-4BDA-A602-080BA42A0C94}"/>
    <cellStyle name="Header2 3 3 2" xfId="1355" xr:uid="{AF177EDD-FF48-474C-8555-A5547CB3F680}"/>
    <cellStyle name="Header2 3 3 2 2" xfId="23807" xr:uid="{3A3D80A9-0885-45F3-98E9-0EF7AF84D95A}"/>
    <cellStyle name="Header2 3 3 2 3" xfId="46669" xr:uid="{3BF97011-6FB1-4628-A1C4-6E2A03B26214}"/>
    <cellStyle name="Header2 3 3 2 4" xfId="52186" xr:uid="{5302E585-F45C-4CBE-8A43-BC9129242D30}"/>
    <cellStyle name="Header2 3 3 2 5" xfId="52187" xr:uid="{47A06F00-5A22-45D4-98AB-E2EF60E8A5CD}"/>
    <cellStyle name="Header2 3 3 2_1" xfId="49474" xr:uid="{C64B6B60-834F-4D11-8A8E-FE3C2260AEA3}"/>
    <cellStyle name="Header2 3 3 3" xfId="23808" xr:uid="{69FF4C95-62E1-4DC8-97A2-C67AAE4C6DFC}"/>
    <cellStyle name="Header2 3 3 4" xfId="46670" xr:uid="{6DF4FAB0-0661-4F88-AF70-F8C9E12E9BD7}"/>
    <cellStyle name="Header2 3 3 5" xfId="52188" xr:uid="{5C2F87C9-5B5A-409A-9592-7F3E9F610679}"/>
    <cellStyle name="Header2 3 3 6" xfId="52189" xr:uid="{56AFA8C8-C278-48CA-B280-71B434E064C7}"/>
    <cellStyle name="Header2 3 3_1" xfId="49475" xr:uid="{013EA8AC-2141-4CA7-9D75-6AF6960399FE}"/>
    <cellStyle name="Header2 3 4" xfId="1356" xr:uid="{418FBD4B-EE01-4222-B597-4A4F10E8EAF3}"/>
    <cellStyle name="Header2 3 4 2" xfId="1357" xr:uid="{4671C378-A183-4A19-A928-EFFA37BA53F4}"/>
    <cellStyle name="Header2 3 4 2 2" xfId="23809" xr:uid="{E3456DDE-045D-4914-8937-88A62E5F7540}"/>
    <cellStyle name="Header2 3 4 2 3" xfId="46667" xr:uid="{245508EE-01CC-4AFF-8A3C-94F11EFB9051}"/>
    <cellStyle name="Header2 3 4 2 4" xfId="52190" xr:uid="{BAE2A318-08B9-40C2-8B67-3FE53E7912B6}"/>
    <cellStyle name="Header2 3 4 2 5" xfId="52191" xr:uid="{F6B42970-E210-4F35-8DF6-294501261169}"/>
    <cellStyle name="Header2 3 4 2_1" xfId="49476" xr:uid="{CB1278DF-B4EA-41E6-9B5D-10C1B09A961F}"/>
    <cellStyle name="Header2 3 4 3" xfId="23810" xr:uid="{DCBBA404-69C0-4282-A8A3-22267DEA2E9C}"/>
    <cellStyle name="Header2 3 4 4" xfId="46668" xr:uid="{04313067-E0F9-42C6-9557-B2D8F18605DC}"/>
    <cellStyle name="Header2 3 4 5" xfId="52192" xr:uid="{85CEE2C6-E12A-4C32-9B72-D2B7188334FF}"/>
    <cellStyle name="Header2 3 4 6" xfId="52193" xr:uid="{3DF0ADE3-7172-4CE5-88D2-12DF40E15D70}"/>
    <cellStyle name="Header2 3 4_1" xfId="49477" xr:uid="{F3665540-5670-4220-AEB2-BE7677F2C683}"/>
    <cellStyle name="Header2 3 5" xfId="1358" xr:uid="{7D4C5E93-A370-486F-A4AE-5470E451250A}"/>
    <cellStyle name="Header2 3 5 2" xfId="1359" xr:uid="{A6F43512-DC9C-4BD9-A13E-83BF3ABB0CC6}"/>
    <cellStyle name="Header2 3 5 2 2" xfId="23811" xr:uid="{9617FFD1-279F-4840-8AD6-13C35D65EE64}"/>
    <cellStyle name="Header2 3 5 2 3" xfId="46665" xr:uid="{0E0516B4-2A53-486B-AEF6-EC1ECE37C788}"/>
    <cellStyle name="Header2 3 5 2 4" xfId="52194" xr:uid="{CCFEE427-9860-493E-B925-5075E650C59C}"/>
    <cellStyle name="Header2 3 5 2 5" xfId="52195" xr:uid="{F84C575C-FDF2-40AD-9C04-DD1FAD43F052}"/>
    <cellStyle name="Header2 3 5 2_1" xfId="49478" xr:uid="{26931A97-1F03-4562-891D-69A17C3D1F9E}"/>
    <cellStyle name="Header2 3 5 3" xfId="23812" xr:uid="{DE2EB2F9-6229-4794-B3DA-00E03EBDECF9}"/>
    <cellStyle name="Header2 3 5 4" xfId="46666" xr:uid="{48BD014F-B536-4C96-8F5C-6A52C33D68D6}"/>
    <cellStyle name="Header2 3 5 5" xfId="52196" xr:uid="{C02E9A03-07CF-4CE3-BA2E-B76BADAD193D}"/>
    <cellStyle name="Header2 3 5 6" xfId="52197" xr:uid="{8B2BECE4-F10A-4565-A374-0661ED81702A}"/>
    <cellStyle name="Header2 3 5_1" xfId="49479" xr:uid="{EF08FD76-0E58-4916-A67D-2D1D6DDCF4B0}"/>
    <cellStyle name="Header2 3 6" xfId="1360" xr:uid="{84198B24-7770-46FB-B28E-0A48729A0EB5}"/>
    <cellStyle name="Header2 3 6 2" xfId="1361" xr:uid="{ABB3A66F-AA3F-48E2-83E0-FBB51702B8E2}"/>
    <cellStyle name="Header2 3 6 2 2" xfId="23813" xr:uid="{1C4A159C-4CA4-4B56-9771-E8C9967A687C}"/>
    <cellStyle name="Header2 3 6 2 3" xfId="46663" xr:uid="{B8AC9766-441F-4173-B13A-C4FA0E09F9E2}"/>
    <cellStyle name="Header2 3 6 2 4" xfId="52198" xr:uid="{06EEB1AC-0B0F-408E-86CC-3B2505BCE693}"/>
    <cellStyle name="Header2 3 6 2 5" xfId="52199" xr:uid="{B46FAF19-8181-435A-B8F0-5A9FE09C5143}"/>
    <cellStyle name="Header2 3 6 2_1" xfId="49480" xr:uid="{84550B7C-EB88-4761-92C6-B5D98CA769E4}"/>
    <cellStyle name="Header2 3 6 3" xfId="23814" xr:uid="{A1562F0F-C7F7-478A-8CD7-E00B07628CD1}"/>
    <cellStyle name="Header2 3 6 4" xfId="46664" xr:uid="{19ED0767-4F96-4EB8-888A-08DE79CB1FDA}"/>
    <cellStyle name="Header2 3 6 5" xfId="52200" xr:uid="{629818D6-71FE-4331-8E82-AEA0A904C5AD}"/>
    <cellStyle name="Header2 3 6 6" xfId="52201" xr:uid="{876318DE-AC7F-4C58-AE48-371B74DE7B7E}"/>
    <cellStyle name="Header2 3 6_1" xfId="49481" xr:uid="{D8D9B81A-5B29-458C-857D-A54A1C4503DC}"/>
    <cellStyle name="Header2 3 7" xfId="1362" xr:uid="{D09DFA3D-4954-4E8A-92AD-71766CFA987D}"/>
    <cellStyle name="Header2 3 7 2" xfId="1363" xr:uid="{C79AA57B-5342-4468-AFB5-5BB04D44738B}"/>
    <cellStyle name="Header2 3 7 2 2" xfId="23815" xr:uid="{AEC48E29-3887-4EE8-8076-DF4FEB3590F3}"/>
    <cellStyle name="Header2 3 7 2 3" xfId="46661" xr:uid="{96E94068-BA54-4573-9A25-AFE1570005CA}"/>
    <cellStyle name="Header2 3 7 2 4" xfId="52202" xr:uid="{6059B05C-D1AF-4800-A7C7-00C296296C15}"/>
    <cellStyle name="Header2 3 7 2 5" xfId="52203" xr:uid="{1537AF54-ACCF-40C6-8D0F-A612A36BB45A}"/>
    <cellStyle name="Header2 3 7 2_1" xfId="49482" xr:uid="{0ED9CF5A-29BE-4D22-8E38-E759CB0985C0}"/>
    <cellStyle name="Header2 3 7 3" xfId="23816" xr:uid="{6399E65A-03B8-4972-AD8A-0800D9AE6B14}"/>
    <cellStyle name="Header2 3 7 4" xfId="46662" xr:uid="{5E002802-FC86-4533-809E-D81D8C71AC73}"/>
    <cellStyle name="Header2 3 7 5" xfId="52204" xr:uid="{5B30E0CC-181D-4C67-8E2B-C84C52087C75}"/>
    <cellStyle name="Header2 3 7 6" xfId="52205" xr:uid="{E44F780C-0324-4C12-A9E5-044EA53D6FC2}"/>
    <cellStyle name="Header2 3 7_1" xfId="49483" xr:uid="{28D4A4F2-8610-46C6-9BD0-8B717862BA18}"/>
    <cellStyle name="Header2 3 8" xfId="1364" xr:uid="{84BC3421-6320-4037-9359-A86E73BE28EF}"/>
    <cellStyle name="Header2 3 8 2" xfId="1365" xr:uid="{750E0781-C5E0-4559-8141-FECC2B4E646E}"/>
    <cellStyle name="Header2 3 8 2 2" xfId="23817" xr:uid="{8D82E9BE-40EE-4B52-9CAC-06B4541BAB97}"/>
    <cellStyle name="Header2 3 8 2 3" xfId="46659" xr:uid="{83EEEEC1-CF14-4C53-810C-A9DC8D4E64F8}"/>
    <cellStyle name="Header2 3 8 2 4" xfId="52206" xr:uid="{99081691-02A1-4AA3-B520-319A35A763F1}"/>
    <cellStyle name="Header2 3 8 2 5" xfId="52207" xr:uid="{4A29CB21-F637-4939-B1B5-6CD7ECF205C5}"/>
    <cellStyle name="Header2 3 8 2_1" xfId="49484" xr:uid="{458BD04E-9257-48E5-8B08-5280672109A7}"/>
    <cellStyle name="Header2 3 8 3" xfId="23818" xr:uid="{4D670822-E0CF-47CA-82BF-DE885AB4A328}"/>
    <cellStyle name="Header2 3 8 4" xfId="46660" xr:uid="{762DD566-0202-441C-ADAD-53FDB2B267F8}"/>
    <cellStyle name="Header2 3 8 5" xfId="52208" xr:uid="{9BB15B74-0A84-47A4-B435-A7D057447035}"/>
    <cellStyle name="Header2 3 8 6" xfId="52209" xr:uid="{9653E42A-E763-48A8-912A-0631EF10B979}"/>
    <cellStyle name="Header2 3 8_1" xfId="49485" xr:uid="{EFC536C1-0F08-4D7A-A922-2781DEB85E77}"/>
    <cellStyle name="Header2 3 9" xfId="23819" xr:uid="{066D56C3-B126-4E9C-B15B-604D0A489713}"/>
    <cellStyle name="Header2 3_1" xfId="49486" xr:uid="{CD1EA36F-3A71-499A-9E2B-958073EC1457}"/>
    <cellStyle name="Header2 4" xfId="1366" xr:uid="{85C9E735-1606-4377-A30C-35D54953E419}"/>
    <cellStyle name="Header2 4 10" xfId="46658" xr:uid="{99F5D99B-E7A2-4224-A82A-40AF10352E26}"/>
    <cellStyle name="Header2 4 11" xfId="52210" xr:uid="{A4E7F42E-5941-41E6-A7F9-591EF39474A8}"/>
    <cellStyle name="Header2 4 12" xfId="52211" xr:uid="{6D0CB43D-4C9A-4AE2-9674-B1B7D3F10FC9}"/>
    <cellStyle name="Header2 4 2" xfId="1367" xr:uid="{C271DC84-5DB5-4AA1-8925-7367F1D85C57}"/>
    <cellStyle name="Header2 4 2 2" xfId="1368" xr:uid="{E27C5DE9-8E99-4E96-8737-4BC25E03D7F3}"/>
    <cellStyle name="Header2 4 2 2 2" xfId="23820" xr:uid="{4054F5DA-2D04-4E7C-A18C-C661E59282D3}"/>
    <cellStyle name="Header2 4 2 2 3" xfId="46656" xr:uid="{5414BDD9-9118-4B52-BE99-EAFDDEEA263F}"/>
    <cellStyle name="Header2 4 2 2 4" xfId="52212" xr:uid="{3BDFB79C-CF78-4FF7-960D-F51217B68441}"/>
    <cellStyle name="Header2 4 2 2 5" xfId="52213" xr:uid="{E7C3D84E-2A47-460C-887F-DA1455AFE085}"/>
    <cellStyle name="Header2 4 2 2_1" xfId="49487" xr:uid="{603D8F52-43FD-43FA-B535-6788CCFCAD51}"/>
    <cellStyle name="Header2 4 2 3" xfId="1369" xr:uid="{A66661D6-52B2-41CE-9501-71F7C23DCC6D}"/>
    <cellStyle name="Header2 4 2 3 2" xfId="1370" xr:uid="{9528C6F2-DACC-4F53-8966-A108DDBEFBF8}"/>
    <cellStyle name="Header2 4 2 3 2 2" xfId="23821" xr:uid="{EADB6A45-8611-447D-AAA6-12073E5D26ED}"/>
    <cellStyle name="Header2 4 2 3 2 3" xfId="46654" xr:uid="{572351D2-0CBD-406D-8644-18A213E312C4}"/>
    <cellStyle name="Header2 4 2 3 2 4" xfId="52214" xr:uid="{5DB9F6AE-FA35-41C6-BF8B-73FF5C5B59E9}"/>
    <cellStyle name="Header2 4 2 3 2 5" xfId="52215" xr:uid="{1C9889FD-742B-404B-B0DA-F398BF65DE11}"/>
    <cellStyle name="Header2 4 2 3 2_1" xfId="49488" xr:uid="{7DE84E53-D208-4377-AB86-3AB546A0FF56}"/>
    <cellStyle name="Header2 4 2 3 3" xfId="23822" xr:uid="{B316ACB5-72D8-438D-BDF0-8D9D5E9BFD97}"/>
    <cellStyle name="Header2 4 2 3 4" xfId="46655" xr:uid="{C2B81D8F-EAFA-4D4B-AE0F-0855E772319B}"/>
    <cellStyle name="Header2 4 2 3 5" xfId="52216" xr:uid="{67050CF6-73BF-4912-985D-788C49C75DE0}"/>
    <cellStyle name="Header2 4 2 3 6" xfId="52217" xr:uid="{33BA12D6-B405-4FAD-83D2-A9019362C5B3}"/>
    <cellStyle name="Header2 4 2 3_1" xfId="49489" xr:uid="{9A8F9CC8-FFAF-4777-B326-C682D49168AA}"/>
    <cellStyle name="Header2 4 2 4" xfId="23823" xr:uid="{6577D1CF-9DAD-4780-A687-CED1A5D47569}"/>
    <cellStyle name="Header2 4 2 5" xfId="46657" xr:uid="{D54D7D9C-AE31-4334-A837-9C0870898972}"/>
    <cellStyle name="Header2 4 2 6" xfId="52218" xr:uid="{867110E1-DF95-40BA-B852-0A8F8F16D106}"/>
    <cellStyle name="Header2 4 2 7" xfId="52219" xr:uid="{69ACD704-B689-450F-8889-4C4D4EC78ADB}"/>
    <cellStyle name="Header2 4 2_1" xfId="49490" xr:uid="{4AC3AB06-EEEB-437F-9D51-541780245F85}"/>
    <cellStyle name="Header2 4 3" xfId="1371" xr:uid="{9649E86D-37DC-4D8D-AE4E-8DB837A733B1}"/>
    <cellStyle name="Header2 4 3 2" xfId="1372" xr:uid="{E3249AA5-D5D0-49EF-9328-D14D3C41570A}"/>
    <cellStyle name="Header2 4 3 2 2" xfId="23824" xr:uid="{CAE5F511-87CA-43C5-BFE7-17C1E00E6991}"/>
    <cellStyle name="Header2 4 3 2 3" xfId="46652" xr:uid="{E819A206-D5C5-4C19-AF3C-BFD79C231953}"/>
    <cellStyle name="Header2 4 3 2 4" xfId="52220" xr:uid="{46FBD5B2-4FAF-40FA-AA08-1A11A56DA3AA}"/>
    <cellStyle name="Header2 4 3 2 5" xfId="52221" xr:uid="{FAC62CDD-FB19-4465-8EBB-896F5073B087}"/>
    <cellStyle name="Header2 4 3 2_1" xfId="49491" xr:uid="{3FDF35C8-19B8-4B55-B65E-1F2FE6F5187C}"/>
    <cellStyle name="Header2 4 3 3" xfId="23825" xr:uid="{9EAFE2A9-74CA-41C2-9301-177D08CCAA9A}"/>
    <cellStyle name="Header2 4 3 4" xfId="46653" xr:uid="{A72E1363-902F-4EE9-87C2-3BDFD2B82225}"/>
    <cellStyle name="Header2 4 3 5" xfId="52222" xr:uid="{ED77EAEE-6AF4-4D8A-A880-2D5CA2458DA9}"/>
    <cellStyle name="Header2 4 3 6" xfId="52223" xr:uid="{3612CA47-12F4-4862-B6F4-3882918886D0}"/>
    <cellStyle name="Header2 4 3_1" xfId="49492" xr:uid="{C148D8D6-1A52-4E14-95F9-4059D20B0B99}"/>
    <cellStyle name="Header2 4 4" xfId="1373" xr:uid="{6457C8AA-0B8E-4168-BEAA-DFCDFBE9480E}"/>
    <cellStyle name="Header2 4 4 2" xfId="1374" xr:uid="{FF42DD3F-A72F-4203-ACDD-A3CAE93B85B0}"/>
    <cellStyle name="Header2 4 4 2 2" xfId="23826" xr:uid="{D406064B-B3C5-42A4-85AF-EF21CCF2DD8E}"/>
    <cellStyle name="Header2 4 4 2 3" xfId="46650" xr:uid="{587AA9B9-52AC-4331-8E7D-279355488FFF}"/>
    <cellStyle name="Header2 4 4 2 4" xfId="52224" xr:uid="{F8F753C7-D852-4F8A-996B-5C1C564C8AC1}"/>
    <cellStyle name="Header2 4 4 2 5" xfId="52225" xr:uid="{DED6B8E6-E2D8-4664-AB52-8C04EE56EFCE}"/>
    <cellStyle name="Header2 4 4 2_1" xfId="49493" xr:uid="{D0A180F6-3F30-4756-8CC4-E1A88D0E071E}"/>
    <cellStyle name="Header2 4 4 3" xfId="23827" xr:uid="{5E3F8E45-EB85-4788-ACD6-FA7C10780892}"/>
    <cellStyle name="Header2 4 4 4" xfId="46651" xr:uid="{06312144-A003-424F-93AD-21654D3B5886}"/>
    <cellStyle name="Header2 4 4 5" xfId="52226" xr:uid="{57606865-48F3-43A9-B005-3BC433D03B06}"/>
    <cellStyle name="Header2 4 4 6" xfId="52227" xr:uid="{87920BB9-367C-4B07-82F6-7E9470C6612F}"/>
    <cellStyle name="Header2 4 4_1" xfId="49494" xr:uid="{87B8D488-D002-4D42-9526-39F331331038}"/>
    <cellStyle name="Header2 4 5" xfId="1375" xr:uid="{A37CD159-B770-4F1E-978D-EA320B3812EE}"/>
    <cellStyle name="Header2 4 5 2" xfId="1376" xr:uid="{E27116F0-3F27-4789-8426-C3077A9C2F0E}"/>
    <cellStyle name="Header2 4 5 2 2" xfId="23828" xr:uid="{9423C8F4-4DF4-4DF5-BBF8-1D5314CF1C9A}"/>
    <cellStyle name="Header2 4 5 2 3" xfId="46648" xr:uid="{B88D4047-70B7-49BD-93B3-9D06E7EB1446}"/>
    <cellStyle name="Header2 4 5 2 4" xfId="52228" xr:uid="{84E22100-CA79-4459-A60F-781518BBC4EC}"/>
    <cellStyle name="Header2 4 5 2 5" xfId="52229" xr:uid="{CE5621BF-F8C8-4BC1-8F27-64CC8E151A30}"/>
    <cellStyle name="Header2 4 5 2_1" xfId="49495" xr:uid="{01150632-2C6D-4BCF-B1C3-FA0EF036EBB3}"/>
    <cellStyle name="Header2 4 5 3" xfId="23829" xr:uid="{AFD334BA-0288-4114-BD54-7AA5099CCAAA}"/>
    <cellStyle name="Header2 4 5 4" xfId="46649" xr:uid="{B88E722E-4BB5-4F81-BFCA-F981AD54F232}"/>
    <cellStyle name="Header2 4 5 5" xfId="52230" xr:uid="{7D510F07-F6DD-44DC-8902-EEBC7D676A0B}"/>
    <cellStyle name="Header2 4 5 6" xfId="52231" xr:uid="{24E5FCAA-9DCF-4227-8B42-75C44E4E04C0}"/>
    <cellStyle name="Header2 4 5_1" xfId="49496" xr:uid="{BA2306EA-8271-483A-A10C-5FFE8FA3E494}"/>
    <cellStyle name="Header2 4 6" xfId="1377" xr:uid="{EC92EA35-23E7-4513-99BE-A37D65CDEB42}"/>
    <cellStyle name="Header2 4 6 2" xfId="1378" xr:uid="{0783F91E-23A2-4030-AA05-393288EE1CC9}"/>
    <cellStyle name="Header2 4 6 2 2" xfId="23830" xr:uid="{A2873883-BEC6-4CA2-AF49-F9DA4126C1C8}"/>
    <cellStyle name="Header2 4 6 2 3" xfId="46646" xr:uid="{9962700A-4A13-4D34-AF69-6172A6DA4A4E}"/>
    <cellStyle name="Header2 4 6 2 4" xfId="52232" xr:uid="{F5027A1B-A33B-4A8D-AFE9-BA05B7A040EB}"/>
    <cellStyle name="Header2 4 6 2 5" xfId="52233" xr:uid="{76C9D316-0545-4DDD-8AFC-54896DE97337}"/>
    <cellStyle name="Header2 4 6 2_1" xfId="49497" xr:uid="{9E0AA9D7-29EF-4196-89FE-0AAC2E9A9C15}"/>
    <cellStyle name="Header2 4 6 3" xfId="23831" xr:uid="{1675B4F8-3C17-4E83-801D-934DF6E11C0F}"/>
    <cellStyle name="Header2 4 6 4" xfId="46647" xr:uid="{3254BF75-ADE5-4B42-BE05-2F04E0AE17EF}"/>
    <cellStyle name="Header2 4 6 5" xfId="52234" xr:uid="{BC885404-9622-40AF-81D6-803F01B062A9}"/>
    <cellStyle name="Header2 4 6 6" xfId="52235" xr:uid="{A521BF5B-092D-4274-B37A-E7157248E696}"/>
    <cellStyle name="Header2 4 6_1" xfId="49498" xr:uid="{1672E0FA-DF6E-44BD-8319-429BFBF5853A}"/>
    <cellStyle name="Header2 4 7" xfId="1379" xr:uid="{91D5FA72-C53F-4EFC-9D0F-EBCDDDD3CFC6}"/>
    <cellStyle name="Header2 4 7 2" xfId="1380" xr:uid="{D8DB51F8-53E5-4C8B-956D-4F5DCF7A740E}"/>
    <cellStyle name="Header2 4 7 2 2" xfId="23832" xr:uid="{F0E05E9C-6F34-4FD8-A4E7-C17C7B326CFC}"/>
    <cellStyle name="Header2 4 7 2 3" xfId="46644" xr:uid="{55F4F14E-2B12-40DD-8ABB-411793A4645C}"/>
    <cellStyle name="Header2 4 7 2 4" xfId="52236" xr:uid="{D97B5ECC-46FB-42B4-979F-C9C037968F0D}"/>
    <cellStyle name="Header2 4 7 2 5" xfId="52237" xr:uid="{BD367672-5555-4D62-8329-C4E3062DD4E5}"/>
    <cellStyle name="Header2 4 7 2_1" xfId="49499" xr:uid="{70515AFD-F185-4FFA-B8A3-BD9871B871A9}"/>
    <cellStyle name="Header2 4 7 3" xfId="23833" xr:uid="{3509A8F0-F0EC-4929-94F7-E8E9C2124A14}"/>
    <cellStyle name="Header2 4 7 4" xfId="46645" xr:uid="{BA20B087-FF5A-4901-972F-78F5D6327F6E}"/>
    <cellStyle name="Header2 4 7 5" xfId="52238" xr:uid="{354A33A7-9C1E-4266-8B35-7F5D286EBB89}"/>
    <cellStyle name="Header2 4 7 6" xfId="52239" xr:uid="{36876D49-D390-47A2-A3AC-7D7788C25A9C}"/>
    <cellStyle name="Header2 4 7_1" xfId="49500" xr:uid="{9BC64625-2BE6-4211-A85C-3507BAFE5C5E}"/>
    <cellStyle name="Header2 4 8" xfId="1381" xr:uid="{682E5631-DB80-44D1-B63E-595A35178ED2}"/>
    <cellStyle name="Header2 4 8 2" xfId="23834" xr:uid="{AC254363-3962-4698-BF67-A89016B3F6A2}"/>
    <cellStyle name="Header2 4 8 3" xfId="46642" xr:uid="{84509EE2-3019-43A3-B6D7-113E3B1A79EC}"/>
    <cellStyle name="Header2 4 8 4" xfId="52240" xr:uid="{B3A257D1-CF7D-4447-B25B-7BEACA0E641E}"/>
    <cellStyle name="Header2 4 8 5" xfId="52241" xr:uid="{83FA6633-9386-414E-BFEC-529815838CDB}"/>
    <cellStyle name="Header2 4 8_1" xfId="49501" xr:uid="{A8DE61DE-8AA7-46C0-945B-668742C30620}"/>
    <cellStyle name="Header2 4 9" xfId="23835" xr:uid="{7CE3B04B-02AA-46EE-BC31-95CFE9234183}"/>
    <cellStyle name="Header2 4_1" xfId="49502" xr:uid="{2658B12F-5D73-4C3A-B3AF-4CE4A522FA83}"/>
    <cellStyle name="Header2 5" xfId="1382" xr:uid="{5D55D356-24A2-4AA0-9155-591504482D28}"/>
    <cellStyle name="Header2 5 10" xfId="52242" xr:uid="{87B07220-F083-4DE6-B1F9-5DF8F593618E}"/>
    <cellStyle name="Header2 5 2" xfId="1383" xr:uid="{D4A57EFC-C800-49C8-A57F-241238CD1302}"/>
    <cellStyle name="Header2 5 2 2" xfId="1384" xr:uid="{C291456E-26A2-4DFC-A7CA-9E161D9251A8}"/>
    <cellStyle name="Header2 5 2 2 2" xfId="23836" xr:uid="{79C5A5D3-3844-434A-BC77-C9613264BDB5}"/>
    <cellStyle name="Header2 5 2 2 3" xfId="46639" xr:uid="{9E06CEC1-A6F9-4E45-BC8B-5072E3972524}"/>
    <cellStyle name="Header2 5 2 2 4" xfId="52243" xr:uid="{43028FD7-007B-4CB9-B093-A78E0296C0A0}"/>
    <cellStyle name="Header2 5 2 2 5" xfId="52244" xr:uid="{AD10D31D-BAC4-4923-8142-98B1929C17ED}"/>
    <cellStyle name="Header2 5 2 2_1" xfId="49503" xr:uid="{4368A8A3-B49A-4AC5-BB56-2109E6BD86CA}"/>
    <cellStyle name="Header2 5 2 3" xfId="23837" xr:uid="{A75F8585-3C22-4CF5-BAC6-D7FECC83A2CC}"/>
    <cellStyle name="Header2 5 2 4" xfId="46640" xr:uid="{54C536A6-D8BA-4EE9-998D-FD704353CAC4}"/>
    <cellStyle name="Header2 5 2 5" xfId="52245" xr:uid="{1D06EA1F-8BE8-42D9-A083-F7CB00B1AF59}"/>
    <cellStyle name="Header2 5 2 6" xfId="52246" xr:uid="{42A7D675-7A3E-42F5-82B4-26AE9780226C}"/>
    <cellStyle name="Header2 5 2_1" xfId="49504" xr:uid="{6A294EEF-CDAF-45AC-B7FF-BDFAE12B545E}"/>
    <cellStyle name="Header2 5 3" xfId="1385" xr:uid="{1AF1A879-A074-4AE0-AD90-4D55CCF1A539}"/>
    <cellStyle name="Header2 5 3 2" xfId="1386" xr:uid="{05E9D1AB-7AC0-40C3-B94E-66DEDBE58094}"/>
    <cellStyle name="Header2 5 3 2 2" xfId="23838" xr:uid="{7A0CD669-9E9F-48E1-8FE3-E481882E7AC4}"/>
    <cellStyle name="Header2 5 3 2 3" xfId="46635" xr:uid="{A2CB4F01-3332-4EB0-ACC7-9C4D3833C9EB}"/>
    <cellStyle name="Header2 5 3 2 4" xfId="52247" xr:uid="{1D826685-0DC4-4EF8-875D-C2FE33622C4E}"/>
    <cellStyle name="Header2 5 3 2 5" xfId="52248" xr:uid="{E8C02998-3156-4349-9703-EA665D3DFBFA}"/>
    <cellStyle name="Header2 5 3 2_1" xfId="49505" xr:uid="{D280278A-E7FD-4C57-886A-D769CE9322A8}"/>
    <cellStyle name="Header2 5 3 3" xfId="23839" xr:uid="{D772B2B0-5B25-4CBD-9AEB-9DB9FBD704CF}"/>
    <cellStyle name="Header2 5 3 4" xfId="46636" xr:uid="{81CF1D7A-688A-4202-B99C-1B419FE2AB8A}"/>
    <cellStyle name="Header2 5 3 5" xfId="52249" xr:uid="{3E2AF486-16FF-4AFA-B886-D1C08A677E46}"/>
    <cellStyle name="Header2 5 3 6" xfId="52250" xr:uid="{A402F385-750F-4877-B31D-08E48D4F2622}"/>
    <cellStyle name="Header2 5 3_1" xfId="49506" xr:uid="{E8F7730B-678A-4E05-8036-785B179045A6}"/>
    <cellStyle name="Header2 5 4" xfId="1387" xr:uid="{86261472-8FB8-4616-AC5D-369AFE0C203F}"/>
    <cellStyle name="Header2 5 4 2" xfId="1388" xr:uid="{FE721324-0571-408D-85E6-3099BC05E763}"/>
    <cellStyle name="Header2 5 4 2 2" xfId="23840" xr:uid="{9D467493-4EDD-4D81-BD9F-F190FDE1A6BC}"/>
    <cellStyle name="Header2 5 4 2 3" xfId="46633" xr:uid="{F4E018F4-49C5-4980-8882-D912D4EA9C69}"/>
    <cellStyle name="Header2 5 4 2 4" xfId="52251" xr:uid="{E8AE79A7-4B1B-4624-B7F3-98A40BB48DDB}"/>
    <cellStyle name="Header2 5 4 2 5" xfId="52252" xr:uid="{DAFA8017-A9F9-4E23-8021-2FD8C016E396}"/>
    <cellStyle name="Header2 5 4 2_1" xfId="49507" xr:uid="{D59375FA-E870-46DD-ABED-F93597A9646D}"/>
    <cellStyle name="Header2 5 4 3" xfId="23841" xr:uid="{B06E6DF6-E450-47B7-B3FB-2F9596253A2B}"/>
    <cellStyle name="Header2 5 4 4" xfId="46634" xr:uid="{BE1240BB-8C73-49C8-9CC3-5636FC037EB7}"/>
    <cellStyle name="Header2 5 4 5" xfId="52253" xr:uid="{47E8D36C-5E42-42DC-B550-CC8026B16404}"/>
    <cellStyle name="Header2 5 4 6" xfId="52254" xr:uid="{405AD1F2-55F1-4C72-A9E4-6F06EF4F99A3}"/>
    <cellStyle name="Header2 5 4_1" xfId="49508" xr:uid="{DD7C9496-F6BE-4AA7-98D8-AB7D649A2C11}"/>
    <cellStyle name="Header2 5 5" xfId="1389" xr:uid="{12C409B8-CBA6-413B-AEDF-426CEB5F584E}"/>
    <cellStyle name="Header2 5 5 2" xfId="1390" xr:uid="{9402C065-BE0A-42F3-A91B-AEACD5FA60B9}"/>
    <cellStyle name="Header2 5 5 2 2" xfId="23842" xr:uid="{B302C3CA-AB24-480C-BB2E-082811E06A5C}"/>
    <cellStyle name="Header2 5 5 2 3" xfId="46631" xr:uid="{544D63C6-F9AF-4D45-9D01-D40E31B0EB32}"/>
    <cellStyle name="Header2 5 5 2 4" xfId="52255" xr:uid="{1A494EAE-3CD0-42D6-A559-E4B2B6732A11}"/>
    <cellStyle name="Header2 5 5 2 5" xfId="52256" xr:uid="{13E99B6E-CB67-45AB-B395-C0FDA3C1E630}"/>
    <cellStyle name="Header2 5 5 2_1" xfId="49509" xr:uid="{B35E6938-D92B-4F6D-8153-5E2DBAD687F4}"/>
    <cellStyle name="Header2 5 5 3" xfId="23843" xr:uid="{C35AAB11-07DA-49E3-A884-7125A2F5C6D2}"/>
    <cellStyle name="Header2 5 5 4" xfId="46632" xr:uid="{63B9AA62-8441-4DEC-82E9-23EB210DA277}"/>
    <cellStyle name="Header2 5 5 5" xfId="52257" xr:uid="{1C30561D-9EE6-45C7-83C6-391D7DA172EE}"/>
    <cellStyle name="Header2 5 5 6" xfId="52258" xr:uid="{AF578D01-AD27-4D53-8017-0F25F73A415F}"/>
    <cellStyle name="Header2 5 5_1" xfId="49510" xr:uid="{4A2286F1-BEAC-4BB2-8AD2-7F260F5ECADC}"/>
    <cellStyle name="Header2 5 6" xfId="1391" xr:uid="{40EF7050-E4D5-4D03-8EC0-2B76EE52B849}"/>
    <cellStyle name="Header2 5 6 2" xfId="23844" xr:uid="{B77427B5-C656-41AB-8F99-7C28F28D871B}"/>
    <cellStyle name="Header2 5 6 3" xfId="46630" xr:uid="{CDDB4926-6461-43E6-AE53-48B448C00DD2}"/>
    <cellStyle name="Header2 5 6 4" xfId="52259" xr:uid="{796CB2A7-8A90-4826-BF68-0D0706F5C9B7}"/>
    <cellStyle name="Header2 5 6 5" xfId="52260" xr:uid="{75149DCD-6697-4202-8568-D6410DF990D8}"/>
    <cellStyle name="Header2 5 6_1" xfId="49511" xr:uid="{1BB3B6F1-E4DE-402D-87C2-56D4C90CC82D}"/>
    <cellStyle name="Header2 5 7" xfId="23845" xr:uid="{98726C9F-8F2F-4CA1-A228-79CEBE539551}"/>
    <cellStyle name="Header2 5 8" xfId="46641" xr:uid="{45D873E2-7525-48EB-A015-F55C95098B4F}"/>
    <cellStyle name="Header2 5 9" xfId="52261" xr:uid="{783AE981-9C77-4C8E-929B-771C7C5DC759}"/>
    <cellStyle name="Header2 5_1" xfId="49512" xr:uid="{8E013F21-D704-43AC-9DDF-B7675B41B6D5}"/>
    <cellStyle name="Header2 6" xfId="1392" xr:uid="{DB6113DC-734D-4402-B7D9-10620834280E}"/>
    <cellStyle name="Header2 6 2" xfId="23846" xr:uid="{BEF823B8-0E75-476C-9822-DBC51FA4F12E}"/>
    <cellStyle name="Header2 6 3" xfId="46629" xr:uid="{D95051DE-E3FB-4C25-A198-C4932AA303FA}"/>
    <cellStyle name="Header2 6 4" xfId="52262" xr:uid="{31D4648A-183E-41B9-89E9-034A61D81F58}"/>
    <cellStyle name="Header2 6 5" xfId="52263" xr:uid="{774F47C4-99B8-43D6-8D15-BE170540949F}"/>
    <cellStyle name="Header2 6_1" xfId="49513" xr:uid="{E360C5A4-B90F-4A1C-9E5F-50ABA9B60960}"/>
    <cellStyle name="Header2 7" xfId="1393" xr:uid="{8EDA612F-98F8-4491-8E12-816A2C75DDE9}"/>
    <cellStyle name="Header2 7 10" xfId="52264" xr:uid="{26C3622D-B5B7-4032-A719-703D3D1BEB38}"/>
    <cellStyle name="Header2 7 2" xfId="1394" xr:uid="{97D9DBEB-0458-40F5-AB74-E2D9D686C3D6}"/>
    <cellStyle name="Header2 7 2 2" xfId="1395" xr:uid="{98F0AFBA-D545-4158-A7E8-5CF87806D75F}"/>
    <cellStyle name="Header2 7 2 2 2" xfId="23847" xr:uid="{1D210A7E-15C5-40DF-959D-A0E91FB0A9B3}"/>
    <cellStyle name="Header2 7 2 2 3" xfId="46624" xr:uid="{DDBD4673-B9C7-4E11-BD46-EE096E8EB001}"/>
    <cellStyle name="Header2 7 2 2 4" xfId="52265" xr:uid="{D786DEF0-490E-4405-9609-01757D576E75}"/>
    <cellStyle name="Header2 7 2 2 5" xfId="52266" xr:uid="{31494864-E216-47B2-BED6-FB4B74A566A7}"/>
    <cellStyle name="Header2 7 2 2_1" xfId="49514" xr:uid="{160B7B36-92A2-4B99-AE19-0DAAB892ABE6}"/>
    <cellStyle name="Header2 7 2 3" xfId="23848" xr:uid="{2FEA5234-9921-4D08-B226-39297C20FD96}"/>
    <cellStyle name="Header2 7 2 4" xfId="46625" xr:uid="{FDD8AC9C-67F1-4660-8270-203A4E55CA37}"/>
    <cellStyle name="Header2 7 2 5" xfId="52267" xr:uid="{57AA0026-EBDD-4C1A-8543-F2E36122772D}"/>
    <cellStyle name="Header2 7 2 6" xfId="52268" xr:uid="{CD6F3D75-E1E7-46FF-84BA-EC861F4F1EDA}"/>
    <cellStyle name="Header2 7 2_1" xfId="49515" xr:uid="{5B683B6D-450C-4149-92E1-E79FC953112B}"/>
    <cellStyle name="Header2 7 3" xfId="1396" xr:uid="{3988005F-B7EC-4BA8-A516-4A060DDAE476}"/>
    <cellStyle name="Header2 7 3 2" xfId="1397" xr:uid="{6448E7C5-E6A7-4D87-936A-2870FE30E672}"/>
    <cellStyle name="Header2 7 3 2 2" xfId="23849" xr:uid="{3D5BEFB7-1404-4FDC-81C2-AF33A4B8FABA}"/>
    <cellStyle name="Header2 7 3 2 3" xfId="46622" xr:uid="{2BE54AA5-0AB9-4761-A44E-F77920C31201}"/>
    <cellStyle name="Header2 7 3 2 4" xfId="52269" xr:uid="{73EDC57A-B84C-44AA-B7EC-0BB137C7FF00}"/>
    <cellStyle name="Header2 7 3 2 5" xfId="52270" xr:uid="{E1422900-4BE1-4404-85F8-A96733B7C0D2}"/>
    <cellStyle name="Header2 7 3 2_1" xfId="49516" xr:uid="{B51A81C6-EFE2-4083-9815-DE2B3106E2D7}"/>
    <cellStyle name="Header2 7 3 3" xfId="23850" xr:uid="{CFAEDC42-0ACA-4B9D-8BD5-4FB626ACBED0}"/>
    <cellStyle name="Header2 7 3 4" xfId="46623" xr:uid="{F3836300-53E8-4BF7-9E27-1CD3B78B81CE}"/>
    <cellStyle name="Header2 7 3 5" xfId="52271" xr:uid="{287A74B9-178C-4259-8DBC-5F3F90B5A9AE}"/>
    <cellStyle name="Header2 7 3 6" xfId="52272" xr:uid="{C3030F0C-445E-43D2-841E-B6329594DB9B}"/>
    <cellStyle name="Header2 7 3_1" xfId="49517" xr:uid="{C76190D9-D2C9-47FC-8405-CC5106E8F701}"/>
    <cellStyle name="Header2 7 4" xfId="1398" xr:uid="{1DC74677-C1B3-43B6-A070-E8CF153B4974}"/>
    <cellStyle name="Header2 7 4 2" xfId="1399" xr:uid="{0B9E9896-ABE8-4FEE-ABEA-E7C090EBE8C7}"/>
    <cellStyle name="Header2 7 4 2 2" xfId="23851" xr:uid="{DB822CF2-962C-4833-AC30-C2C0CC4C16FF}"/>
    <cellStyle name="Header2 7 4 2 3" xfId="46616" xr:uid="{063F12AA-727D-4BDF-9107-17CDBD8448F1}"/>
    <cellStyle name="Header2 7 4 2 4" xfId="52273" xr:uid="{1653EA61-5C19-437E-9AEB-D53B67B0C4CD}"/>
    <cellStyle name="Header2 7 4 2 5" xfId="52274" xr:uid="{193D452A-5C3E-4419-881D-342E234CD672}"/>
    <cellStyle name="Header2 7 4 2_1" xfId="49518" xr:uid="{0B39D85B-E752-4CA8-9227-3B13368D0E09}"/>
    <cellStyle name="Header2 7 4 3" xfId="23852" xr:uid="{C2701E91-1E19-4BB4-AC89-3BF28AA16AF3}"/>
    <cellStyle name="Header2 7 4 4" xfId="46621" xr:uid="{D1CAE385-8B30-4076-B9A6-AB80B3DA888B}"/>
    <cellStyle name="Header2 7 4 5" xfId="52275" xr:uid="{6750686A-935C-46FC-8248-AE428F607EA6}"/>
    <cellStyle name="Header2 7 4 6" xfId="52276" xr:uid="{FE52F26D-D85A-4BC4-8699-74D659FEB48E}"/>
    <cellStyle name="Header2 7 4_1" xfId="49519" xr:uid="{17039B52-60C6-40EC-83D5-4906DC848BC2}"/>
    <cellStyle name="Header2 7 5" xfId="1400" xr:uid="{C7C453AC-02AB-450C-AC51-70ED6B8ADAEC}"/>
    <cellStyle name="Header2 7 5 2" xfId="1401" xr:uid="{24E1577F-9F83-4FD2-A797-439B5D894338}"/>
    <cellStyle name="Header2 7 5 2 2" xfId="23853" xr:uid="{B36CBB0F-38E6-4C24-88AC-6443CAA2756D}"/>
    <cellStyle name="Header2 7 5 2 3" xfId="46614" xr:uid="{165D1957-CAC9-4361-A189-A1B447F0B4AA}"/>
    <cellStyle name="Header2 7 5 2 4" xfId="52277" xr:uid="{E7960AFB-5812-4538-B1FE-DD00174DCC7F}"/>
    <cellStyle name="Header2 7 5 2 5" xfId="52278" xr:uid="{96B4240D-8374-4F1B-8EEE-6DA46210E050}"/>
    <cellStyle name="Header2 7 5 2_1" xfId="49520" xr:uid="{09CA91E9-6271-4DA3-B607-B73675272BA1}"/>
    <cellStyle name="Header2 7 5 3" xfId="23854" xr:uid="{812B174A-3CDD-40C4-AC15-98C0EA16C960}"/>
    <cellStyle name="Header2 7 5 4" xfId="46615" xr:uid="{1CEC388C-81D8-44C3-B7E3-6FEE5CFD75C3}"/>
    <cellStyle name="Header2 7 5 5" xfId="52279" xr:uid="{3E67D881-BBAF-426A-9C7D-70B1E00E368B}"/>
    <cellStyle name="Header2 7 5 6" xfId="52280" xr:uid="{A3AAB62A-1A5C-47EA-8346-A6BB040B0AEC}"/>
    <cellStyle name="Header2 7 5_1" xfId="49521" xr:uid="{3918A4EA-E0ED-4A32-A9A2-685A5794FCBF}"/>
    <cellStyle name="Header2 7 6" xfId="1402" xr:uid="{05900A88-8625-47AC-90D7-258109BDDEAF}"/>
    <cellStyle name="Header2 7 6 2" xfId="23855" xr:uid="{308E833E-EAF1-4826-ADF0-398EA23F1881}"/>
    <cellStyle name="Header2 7 6 3" xfId="46613" xr:uid="{B206D9B8-DAE9-48C7-8B29-E0881B5C8FE9}"/>
    <cellStyle name="Header2 7 6 4" xfId="52281" xr:uid="{8D1C38B6-D8A1-44D4-B6AF-B24D53697417}"/>
    <cellStyle name="Header2 7 6 5" xfId="52282" xr:uid="{C4FCB543-0481-4007-A81F-6555C0C1C8DE}"/>
    <cellStyle name="Header2 7 6_1" xfId="49522" xr:uid="{605146ED-6B7A-4B47-941C-BF34AD4AD1F0}"/>
    <cellStyle name="Header2 7 7" xfId="23856" xr:uid="{63A77DA1-8526-408B-B345-1C248FD80175}"/>
    <cellStyle name="Header2 7 8" xfId="46626" xr:uid="{3E555D1E-EB11-4E59-BBCA-0C3F52BBF4C7}"/>
    <cellStyle name="Header2 7 9" xfId="52283" xr:uid="{378C08BF-0DC4-4463-A367-3B60833D3A5A}"/>
    <cellStyle name="Header2 7_1" xfId="49523" xr:uid="{3A92F882-AB44-4BB2-9EA6-873FDC27234C}"/>
    <cellStyle name="Header2 8" xfId="1403" xr:uid="{EA4F43C5-A42A-41C6-A4A0-AC142E4277C8}"/>
    <cellStyle name="Header2 8 2" xfId="23857" xr:uid="{965150C5-8AE5-4379-A72D-AFF703A654FE}"/>
    <cellStyle name="Header2 8 3" xfId="46612" xr:uid="{4C442659-7E7C-4518-A787-770AC6C6663A}"/>
    <cellStyle name="Header2 8 4" xfId="52284" xr:uid="{D5F8570B-C06A-447D-8F18-E61949771A11}"/>
    <cellStyle name="Header2 8 5" xfId="52285" xr:uid="{17DD9272-B0DF-4300-BDDF-36BDB86C0BCA}"/>
    <cellStyle name="Header2 8_1" xfId="49524" xr:uid="{B560995F-027B-4A8F-8016-A005AA5D3D7C}"/>
    <cellStyle name="Header2 9" xfId="1404" xr:uid="{DE1560A2-98AE-447C-88E1-618505FDDF17}"/>
    <cellStyle name="Header2 9 2" xfId="1405" xr:uid="{DC53D6AA-036F-448D-A3FF-3494B43F7893}"/>
    <cellStyle name="Header2 9 2 2" xfId="23858" xr:uid="{94C87DE9-1046-4BC6-9815-ED7E4B999DED}"/>
    <cellStyle name="Header2 9 2 3" xfId="46606" xr:uid="{4E3C3FF4-225C-42BC-856B-8CFDF75B1E65}"/>
    <cellStyle name="Header2 9 2 4" xfId="52286" xr:uid="{C20585B3-2639-4B12-9FD4-446CCC6F4E2D}"/>
    <cellStyle name="Header2 9 2 5" xfId="52287" xr:uid="{9B7579A7-2411-477E-8E6E-68867EAD4A36}"/>
    <cellStyle name="Header2 9 2_1" xfId="49525" xr:uid="{0FDB90C6-7507-4ADB-81F7-D60A4BD2226E}"/>
    <cellStyle name="Header2 9 3" xfId="23859" xr:uid="{9FB36998-F250-4C51-8B46-31001CCC542E}"/>
    <cellStyle name="Header2 9 4" xfId="46611" xr:uid="{6A9945E5-369E-4A19-BABB-F40A7775746C}"/>
    <cellStyle name="Header2 9 5" xfId="52288" xr:uid="{6E8DA84E-82B4-4C57-BD68-F91BE056E326}"/>
    <cellStyle name="Header2 9 6" xfId="52289" xr:uid="{5D9A1026-741B-4C53-8D63-CAB3876AA075}"/>
    <cellStyle name="Header2 9_1" xfId="49526" xr:uid="{97325791-0F16-4426-A467-01159A64F6D6}"/>
    <cellStyle name="Header2_090804_Total Production Cost CSP" xfId="42902" xr:uid="{D017B8B0-CC8D-4741-8C4E-DB62A5470806}"/>
    <cellStyle name="headerStyle" xfId="42903" xr:uid="{55E08EEA-71D5-4031-9356-693C0F7D1DFD}"/>
    <cellStyle name="headerStyle 2" xfId="42904" xr:uid="{D742B032-472B-4FE5-9DE4-CF777935B8DE}"/>
    <cellStyle name="headerStyle 3" xfId="42905" xr:uid="{68C978F2-1AB3-42F9-BCB6-D6D8E343009B}"/>
    <cellStyle name="headerStyle_Cognos" xfId="42906" xr:uid="{0E37F671-9830-43C0-A6C4-C285D572E8B3}"/>
    <cellStyle name="Heading" xfId="48097" xr:uid="{D13BD87F-38DA-4F80-9FC8-400AC40C6885}"/>
    <cellStyle name="Heading 1" xfId="8" builtinId="16" customBuiltin="1"/>
    <cellStyle name="Heading 1 10" xfId="23860" xr:uid="{922F11FA-8079-4829-988F-97268E634D2A}"/>
    <cellStyle name="Heading 1 10 2" xfId="47783" xr:uid="{60713407-D303-4D7C-898D-B947A6DC9FEF}"/>
    <cellStyle name="Heading 1 10_ICR" xfId="49527" xr:uid="{F697CE45-6395-43BC-8DE9-7A55A416D881}"/>
    <cellStyle name="Heading 1 11" xfId="23861" xr:uid="{1D0F57D9-AE58-47E1-83E7-C9D5E5AED608}"/>
    <cellStyle name="Heading 1 12" xfId="53213" xr:uid="{942DE2A1-0816-44DE-837A-E0CC0D90635E}"/>
    <cellStyle name="Heading 1 2" xfId="179" xr:uid="{AB9171D3-3A70-4A3F-8FC3-FBC54060CDB3}"/>
    <cellStyle name="Heading 1 2 10" xfId="52290" xr:uid="{43EE2CE2-9D4E-43E5-936E-F25E197F2499}"/>
    <cellStyle name="Heading 1 2 2" xfId="1406" xr:uid="{819B9329-10A3-44DB-BAA1-5F34D35E25DF}"/>
    <cellStyle name="Heading 1 2 3" xfId="1407" xr:uid="{8AE6CF20-96AE-4FEA-B9A1-9372051B14B4}"/>
    <cellStyle name="Heading 1 2 3 2" xfId="33717" xr:uid="{05A99882-B3AC-4C00-BBB8-DFBB68AAAE3B}"/>
    <cellStyle name="Heading 1 2 3_Apart tables" xfId="52615" xr:uid="{530C57EE-F678-42B7-8323-5CB618F063F2}"/>
    <cellStyle name="Heading 1 2 4" xfId="1408" xr:uid="{53A413AA-8E06-4B66-8E2E-56EECF47D802}"/>
    <cellStyle name="Heading 1 2 5" xfId="1409" xr:uid="{C158B971-101F-4265-A56E-050F5D78FBE2}"/>
    <cellStyle name="Heading 1 2 6" xfId="1410" xr:uid="{D4C03B1A-3968-455D-BE75-6512222473C0}"/>
    <cellStyle name="Heading 1 2 7" xfId="1411" xr:uid="{7D0D1705-99B0-48EB-B967-EB82DE0C53A1}"/>
    <cellStyle name="Heading 1 2 8" xfId="1412" xr:uid="{D576AB3A-42AB-4636-9517-F187AAEB6194}"/>
    <cellStyle name="Heading 1 2 9" xfId="42907" xr:uid="{5D55C96C-B2D2-4CAA-808B-FB531D4ECB06}"/>
    <cellStyle name="Heading 1 2_2. Property deals" xfId="23862" xr:uid="{90B218BA-2FF3-467E-B35F-58826FE06E6E}"/>
    <cellStyle name="Heading 1 3" xfId="1413" xr:uid="{5ED4AD11-5687-438F-AFB0-A4A2245492CB}"/>
    <cellStyle name="Heading 1 3 2" xfId="33718" xr:uid="{09BAF9B3-0E72-4AA2-B942-38DF6BC45C10}"/>
    <cellStyle name="Heading 1 3 3" xfId="46597" xr:uid="{9A5A2B4B-B83F-42DA-B09F-30336574FE34}"/>
    <cellStyle name="Heading 1 3_Acquisition DB" xfId="52291" xr:uid="{6227832F-3D9E-4FB2-8D58-33DBC0074F3D}"/>
    <cellStyle name="Heading 1 4" xfId="1414" xr:uid="{331AFFD7-52CB-4607-B033-9B49230AAF1F}"/>
    <cellStyle name="Heading 1 4 2" xfId="46598" xr:uid="{96574B89-9804-44E0-A2ED-E328D07DBC1F}"/>
    <cellStyle name="Heading 1 4 3" xfId="52292" xr:uid="{2AEEA33A-CE7C-4A9A-90D3-D50DA50FC43B}"/>
    <cellStyle name="Heading 1 4_Acquisition DB" xfId="52293" xr:uid="{63CAA449-0983-44C2-A590-828D0EAFD603}"/>
    <cellStyle name="Heading 1 5" xfId="1415" xr:uid="{3D55790B-5D77-4650-8C6E-03C9E109D04D}"/>
    <cellStyle name="Heading 1 6" xfId="1416" xr:uid="{A0482A7B-8897-4EBF-A00F-868C3DD629AB}"/>
    <cellStyle name="Heading 1 7" xfId="1417" xr:uid="{CE430A10-3DB9-4BAE-9582-D7E9C76F2119}"/>
    <cellStyle name="Heading 1 8" xfId="1418" xr:uid="{2EE364A1-C385-4F85-8AB2-319C76248B1C}"/>
    <cellStyle name="Heading 1 9" xfId="1419" xr:uid="{9E580ECB-C89B-4006-86DD-CFE9205AF825}"/>
    <cellStyle name="Heading 2" xfId="9" builtinId="17" customBuiltin="1"/>
    <cellStyle name="Heading 2 10" xfId="23863" xr:uid="{2FE5469E-31FC-480D-80B4-0F4A0EA23C08}"/>
    <cellStyle name="Heading 2 10 2" xfId="47784" xr:uid="{E9B37C87-961C-40D0-A354-557B62FE00C8}"/>
    <cellStyle name="Heading 2 10_ICR" xfId="49528" xr:uid="{8B0526BD-9389-4C37-987B-1087A535F12A}"/>
    <cellStyle name="Heading 2 11" xfId="23864" xr:uid="{59AF8AB9-EFDF-40F9-B558-1796794FA7BD}"/>
    <cellStyle name="Heading 2 12" xfId="53214" xr:uid="{4CC45A8A-A713-4EEA-85A1-E006067B1365}"/>
    <cellStyle name="Heading 2 2" xfId="180" xr:uid="{13F7AD94-4E57-4505-9129-B47AF0394986}"/>
    <cellStyle name="Heading 2 2 10" xfId="52294" xr:uid="{9E6D4123-5587-4CB7-B7C2-3CE3DCBE2AEB}"/>
    <cellStyle name="Heading 2 2 2" xfId="1420" xr:uid="{A3B2C442-E91B-47C6-8707-ABDEF09AD21B}"/>
    <cellStyle name="Heading 2 2 3" xfId="1421" xr:uid="{393A9256-2EA1-4DA3-BDFA-5792FE1D2A15}"/>
    <cellStyle name="Heading 2 2 3 2" xfId="33719" xr:uid="{B01D8A5D-EEBD-4F2F-9B96-72E69914051C}"/>
    <cellStyle name="Heading 2 2 3_Apart tables" xfId="52616" xr:uid="{8FDC5D09-9295-4FEB-B8FD-D0E31486D5DF}"/>
    <cellStyle name="Heading 2 2 4" xfId="1422" xr:uid="{04660AB6-2D60-41CE-B385-CB6EA5808868}"/>
    <cellStyle name="Heading 2 2 5" xfId="1423" xr:uid="{022753A9-4CAB-489D-8E31-3CD344C98DF4}"/>
    <cellStyle name="Heading 2 2 6" xfId="1424" xr:uid="{ECB95C33-5ED6-4B6F-8E7D-5E1855F8A8B6}"/>
    <cellStyle name="Heading 2 2 7" xfId="1425" xr:uid="{DE5B19F0-C073-4DDA-9A9E-84A017A70D0E}"/>
    <cellStyle name="Heading 2 2 8" xfId="1426" xr:uid="{256568EF-766F-4F48-BAED-5442E75A88B3}"/>
    <cellStyle name="Heading 2 2 9" xfId="42908" xr:uid="{32E5A51C-F8BD-40EA-AFFD-2375BDC9F4D8}"/>
    <cellStyle name="Heading 2 2_2. Property deals" xfId="23865" xr:uid="{08BCC350-4F66-4136-928A-9EA822E11A8C}"/>
    <cellStyle name="Heading 2 3" xfId="1427" xr:uid="{55C4110D-BEDD-44AF-A4B1-EB2F11CF9604}"/>
    <cellStyle name="Heading 2 3 2" xfId="33720" xr:uid="{790096E6-A16D-4A26-9863-A2C28791AEB2}"/>
    <cellStyle name="Heading 2 3 3" xfId="46599" xr:uid="{C7534EFC-9B20-4F26-9A5C-D6420BB8DB55}"/>
    <cellStyle name="Heading 2 3_Acquisition DB" xfId="52295" xr:uid="{E20C237F-E1E4-49DD-8908-52145E55D4AF}"/>
    <cellStyle name="Heading 2 4" xfId="1428" xr:uid="{C2227235-5AE7-427F-827F-5480167A2F35}"/>
    <cellStyle name="Heading 2 4 2" xfId="46600" xr:uid="{207EA6ED-33C9-4CCD-A518-12C6A51ECF0F}"/>
    <cellStyle name="Heading 2 4 3" xfId="52296" xr:uid="{7F904AF5-62E7-4299-BA5D-58F327DD29CA}"/>
    <cellStyle name="Heading 2 4_Acquisition DB" xfId="52297" xr:uid="{54897346-B1D8-4CB1-A079-17C0741F33D4}"/>
    <cellStyle name="Heading 2 5" xfId="1429" xr:uid="{6D52CB19-4AAC-4789-B19D-01E4C124A744}"/>
    <cellStyle name="Heading 2 6" xfId="1430" xr:uid="{39B871C3-8AE8-4778-8F3D-E6778E2D1510}"/>
    <cellStyle name="Heading 2 7" xfId="1431" xr:uid="{E47FB991-1AD3-4E4E-81AE-33A886707EA2}"/>
    <cellStyle name="Heading 2 8" xfId="1432" xr:uid="{7B138625-3543-4945-9A7D-3980DFEF8F0B}"/>
    <cellStyle name="Heading 2 9" xfId="1433" xr:uid="{C86894CC-A0E5-4050-94F0-73E008FFF8CC}"/>
    <cellStyle name="Heading 3" xfId="10" builtinId="18" customBuiltin="1"/>
    <cellStyle name="Heading 3 10" xfId="1434" xr:uid="{C6AF96AC-0DD8-419A-B9D9-BB9FE74F5962}"/>
    <cellStyle name="Heading 3 10 2" xfId="1435" xr:uid="{D07240DF-F7F3-45D7-997A-D1104C7BFB97}"/>
    <cellStyle name="Heading 3 10 2 2" xfId="42909" xr:uid="{A2F8F6C7-6AE9-4FD9-9463-52961C7B1901}"/>
    <cellStyle name="Heading 3 10 2_Apart tables" xfId="52617" xr:uid="{0EB9354D-D067-4DBD-9582-84C64222AA9A}"/>
    <cellStyle name="Heading 3 10 3" xfId="42910" xr:uid="{113173E7-826A-470C-A4FB-46425767C44F}"/>
    <cellStyle name="Heading 3 10_3. Loans" xfId="23866" xr:uid="{D37EF322-ED6A-45D0-A7BB-37B4525802E2}"/>
    <cellStyle name="Heading 3 11" xfId="23867" xr:uid="{FF6C2F62-B728-4045-9236-77C0BE2B053A}"/>
    <cellStyle name="Heading 3 11 2" xfId="39854" xr:uid="{1FCAB6B7-E844-4B0E-9742-8C99BE0E22C4}"/>
    <cellStyle name="Heading 3 11_ICR" xfId="49529" xr:uid="{D0CAC9DF-EF18-4789-8CE7-6BBA5C51788E}"/>
    <cellStyle name="Heading 3 12" xfId="23868" xr:uid="{976C92C4-5962-4C3D-8D7E-821F2F86318E}"/>
    <cellStyle name="Heading 3 12 2" xfId="39856" xr:uid="{C6F682E6-4704-4E85-97BB-E4ADD795BE12}"/>
    <cellStyle name="Heading 3 12_MGMT_REP" xfId="39855" xr:uid="{123F75B4-D731-43D5-B3D7-6858007D2FD3}"/>
    <cellStyle name="Heading 3 13" xfId="23869" xr:uid="{FACCC3D3-AC27-4E8C-A8AA-8FA9F7C45174}"/>
    <cellStyle name="Heading 3 13 2" xfId="46601" xr:uid="{5BC4E505-63A3-42F6-910E-76B5D84F7DB9}"/>
    <cellStyle name="Heading 3 14" xfId="23870" xr:uid="{CDCEF550-86CE-46F6-8501-62D975EFEDAD}"/>
    <cellStyle name="Heading 3 15" xfId="23871" xr:uid="{28317D32-577F-4E06-8BD1-25901DAD73D0}"/>
    <cellStyle name="Heading 3 16" xfId="23872" xr:uid="{D5F882E6-3242-492C-9DD6-D1708A7DD19F}"/>
    <cellStyle name="Heading 3 17" xfId="23873" xr:uid="{E32D25C9-1BED-4348-9A79-435827C8C5FA}"/>
    <cellStyle name="Heading 3 18" xfId="23874" xr:uid="{DC5CD8E0-9679-4F64-8ADA-5858E4EC3DBA}"/>
    <cellStyle name="Heading 3 19" xfId="23875" xr:uid="{2DD1B9C0-D7A8-4A42-91BF-485E5660DC18}"/>
    <cellStyle name="Heading 3 2" xfId="181" xr:uid="{AE92A376-2E87-465D-98ED-CA4F6B47070F}"/>
    <cellStyle name="Heading 3 2 10" xfId="1436" xr:uid="{B09EB917-5C16-4417-B6CD-44016D3FA3EC}"/>
    <cellStyle name="Heading 3 2 10 2" xfId="1437" xr:uid="{E566C645-F346-4640-B1F0-7F92C24A0F27}"/>
    <cellStyle name="Heading 3 2 10 2 2" xfId="42911" xr:uid="{3FCB2FB9-B1A8-48C6-A63F-5B2DCD05A241}"/>
    <cellStyle name="Heading 3 2 10 2_Apart tables" xfId="52618" xr:uid="{FB0B5980-1306-4FD9-8868-A3DD4BCC27E2}"/>
    <cellStyle name="Heading 3 2 10 3" xfId="42912" xr:uid="{888FED7D-2941-4F4E-A114-5DC787EC21FF}"/>
    <cellStyle name="Heading 3 2 10_3. Loans" xfId="23876" xr:uid="{88547359-79D9-4D5B-BDC7-58BBA4FB3151}"/>
    <cellStyle name="Heading 3 2 11" xfId="1438" xr:uid="{6671DBD2-2DFA-4EF4-B717-88934E519A65}"/>
    <cellStyle name="Heading 3 2 11 2" xfId="1439" xr:uid="{DF9C9362-F972-469E-83BA-9CB44177C57E}"/>
    <cellStyle name="Heading 3 2 11 2 2" xfId="42913" xr:uid="{A06E6A4C-4746-4E05-9596-BA091D999DC6}"/>
    <cellStyle name="Heading 3 2 11 2_Apart tables" xfId="52619" xr:uid="{46462EB1-E153-40BF-8130-8FCD8E9E9953}"/>
    <cellStyle name="Heading 3 2 11 3" xfId="42914" xr:uid="{7431B4EB-A265-40C1-B7E8-5A9614D3DBFC}"/>
    <cellStyle name="Heading 3 2 11_3. Loans" xfId="23877" xr:uid="{B8FF522F-310F-4DC1-A981-7C34A1175A80}"/>
    <cellStyle name="Heading 3 2 12" xfId="1440" xr:uid="{6983A663-B8D7-47B6-8433-6AF6927842CE}"/>
    <cellStyle name="Heading 3 2 12 2" xfId="1441" xr:uid="{F9EF47FF-FD6F-40BF-9805-356681607C47}"/>
    <cellStyle name="Heading 3 2 12 2 2" xfId="42915" xr:uid="{B3D15A0F-98B8-4A7A-AF5A-F802C158832F}"/>
    <cellStyle name="Heading 3 2 12 2_Apart tables" xfId="52620" xr:uid="{29CC0743-7865-4DD5-AACD-E272C85A2383}"/>
    <cellStyle name="Heading 3 2 12 3" xfId="42916" xr:uid="{5B7AC012-DA58-4014-B021-E83FB883CBBB}"/>
    <cellStyle name="Heading 3 2 12_3. Loans" xfId="23878" xr:uid="{400270F6-DFC1-4449-B8AE-B999797F715D}"/>
    <cellStyle name="Heading 3 2 13" xfId="1442" xr:uid="{26311AAC-16C7-4808-BE51-F2B3ED9784BD}"/>
    <cellStyle name="Heading 3 2 13 2" xfId="42917" xr:uid="{DA392313-6BA1-408A-8A23-D047EDA0A0BA}"/>
    <cellStyle name="Heading 3 2 13_Apart tables" xfId="52621" xr:uid="{E6EABEB2-79B6-42C4-8FAD-63B4FF1E33DC}"/>
    <cellStyle name="Heading 3 2 14" xfId="38322" xr:uid="{199F874D-A4BD-4CF5-8572-3DEDFA05A5F3}"/>
    <cellStyle name="Heading 3 2 15" xfId="38314" xr:uid="{5E31C62B-4DD8-4C1F-A032-8321C756144A}"/>
    <cellStyle name="Heading 3 2 2" xfId="1443" xr:uid="{C22F08B9-F276-4D5B-BFB8-0F8C9E705118}"/>
    <cellStyle name="Heading 3 2 2 2" xfId="1444" xr:uid="{223B00F6-C937-41CC-AAAA-4015B096122D}"/>
    <cellStyle name="Heading 3 2 2 2 2" xfId="1445" xr:uid="{7CFCBCCF-3F7B-4F6D-800A-A340492634AC}"/>
    <cellStyle name="Heading 3 2 2 2 2 2" xfId="42918" xr:uid="{04F1AB4A-11FC-4A39-8D7F-2CD08D919D31}"/>
    <cellStyle name="Heading 3 2 2 2 2 3" xfId="46604" xr:uid="{76E97F1C-D140-4CAD-B4DF-4D816716B597}"/>
    <cellStyle name="Heading 3 2 2 2 2_Apart tables" xfId="52622" xr:uid="{84715294-1F1A-4ECF-ACC4-A4F625B85644}"/>
    <cellStyle name="Heading 3 2 2 2 3" xfId="42919" xr:uid="{EBFAF701-75AB-4E6A-A9C9-90BCF186D2CE}"/>
    <cellStyle name="Heading 3 2 2 2 4" xfId="46603" xr:uid="{A1441C1C-4416-4921-8F65-6E8148E88633}"/>
    <cellStyle name="Heading 3 2 2 2_3. Loans" xfId="23879" xr:uid="{E388C18C-B82F-4829-8920-B60D3F2553D0}"/>
    <cellStyle name="Heading 3 2 2 3" xfId="1446" xr:uid="{08D5DA32-70A7-46EA-B8F1-58134A915FAA}"/>
    <cellStyle name="Heading 3 2 2 3 2" xfId="1447" xr:uid="{F00CC52A-4CCE-40F6-A75C-38F01833FAD9}"/>
    <cellStyle name="Heading 3 2 2 3 2 2" xfId="42920" xr:uid="{37DEC4DC-0F60-41A7-86B3-1A4CA280D73A}"/>
    <cellStyle name="Heading 3 2 2 3 2_Apart tables" xfId="52623" xr:uid="{E62F1A6F-4E06-4C13-8706-DB15F91B9639}"/>
    <cellStyle name="Heading 3 2 2 3 3" xfId="42921" xr:uid="{454B0346-FE11-44AD-8B30-FA1F716FE072}"/>
    <cellStyle name="Heading 3 2 2 3 4" xfId="46605" xr:uid="{6C288238-F751-4562-A27B-AB012B5C59D6}"/>
    <cellStyle name="Heading 3 2 2 3 5" xfId="46596" xr:uid="{9ADFDB36-6B6D-4E7B-B55E-3D85B12449E1}"/>
    <cellStyle name="Heading 3 2 2 3_3. Loans" xfId="23880" xr:uid="{F2FB576D-3581-43B2-B3D5-41757E14600F}"/>
    <cellStyle name="Heading 3 2 2 4" xfId="1448" xr:uid="{64E5F87E-BD12-428B-A89C-E2685D32EA56}"/>
    <cellStyle name="Heading 3 2 2 4 2" xfId="1449" xr:uid="{BA89AB77-99F4-4A3A-B5C7-E55C0F746F38}"/>
    <cellStyle name="Heading 3 2 2 4 2 2" xfId="42922" xr:uid="{B40D5B0D-AE99-4047-819E-FC9857EEC470}"/>
    <cellStyle name="Heading 3 2 2 4 2_Apart tables" xfId="52624" xr:uid="{42FE8413-77D0-49EA-8D5D-2E90652A29FF}"/>
    <cellStyle name="Heading 3 2 2 4 3" xfId="42923" xr:uid="{D62254E2-834D-4CB6-B261-5C08CC21FF6A}"/>
    <cellStyle name="Heading 3 2 2 4_3. Loans" xfId="23881" xr:uid="{602D5B02-7AF5-4AC7-B380-8C5604215B6C}"/>
    <cellStyle name="Heading 3 2 2 5" xfId="1450" xr:uid="{B7196736-14CA-4A89-B263-6E9610527B35}"/>
    <cellStyle name="Heading 3 2 2 5 2" xfId="1451" xr:uid="{638F3997-C9B3-4458-A0A4-7CF3CD1EA86E}"/>
    <cellStyle name="Heading 3 2 2 5 2 2" xfId="42924" xr:uid="{B79D1101-4472-4F67-BBF6-4FF59F94F573}"/>
    <cellStyle name="Heading 3 2 2 5 2_Apart tables" xfId="52625" xr:uid="{0135EA7F-AA3D-4095-B073-FFDD6F92B78D}"/>
    <cellStyle name="Heading 3 2 2 5 3" xfId="42925" xr:uid="{E7167BFA-ECCD-4A03-AD6C-3D4E45785881}"/>
    <cellStyle name="Heading 3 2 2 5_3. Loans" xfId="23882" xr:uid="{9C47E1D8-F7B0-4042-955B-C861BEBBBA73}"/>
    <cellStyle name="Heading 3 2 2 6" xfId="1452" xr:uid="{BEF80E4B-CFD5-4FA4-A403-C950BA9E7F18}"/>
    <cellStyle name="Heading 3 2 2 6 2" xfId="42926" xr:uid="{4DEEB728-62EF-43CB-ADE4-353C6F43E519}"/>
    <cellStyle name="Heading 3 2 2 6_Apart tables" xfId="52626" xr:uid="{50ED6F4F-326E-4BEC-A368-C75D8333DCA0}"/>
    <cellStyle name="Heading 3 2 2 7" xfId="42927" xr:uid="{88D6CE3F-737E-4E0F-A908-A4545ADC62B0}"/>
    <cellStyle name="Heading 3 2 2 8" xfId="46602" xr:uid="{4C785E56-71E0-43C7-9781-B0BA88622E4B}"/>
    <cellStyle name="Heading 3 2 2_3. Loans" xfId="23883" xr:uid="{2646C38E-99E1-445F-BE8D-C5170EA9A7F1}"/>
    <cellStyle name="Heading 3 2 3" xfId="1453" xr:uid="{A4F5DDBC-A129-4F9D-B45C-2248C4346539}"/>
    <cellStyle name="Heading 3 2 3 2" xfId="1454" xr:uid="{0FEBEAE6-1505-4BB6-A8F3-5C4AD2AE77CE}"/>
    <cellStyle name="Heading 3 2 3 2 2" xfId="1455" xr:uid="{329E98AF-8E60-41A4-9536-9B82AD93397B}"/>
    <cellStyle name="Heading 3 2 3 2 2 2" xfId="42928" xr:uid="{EDB39EBD-67E4-4B31-A0AF-F16B233391D9}"/>
    <cellStyle name="Heading 3 2 3 2 2 3" xfId="46609" xr:uid="{00CCE44D-A7D7-42E6-ADF6-6ED0B7C11203}"/>
    <cellStyle name="Heading 3 2 3 2 2_Apart tables" xfId="52627" xr:uid="{9E2A2AB7-41E6-45F8-9979-F2C6D43FAF3D}"/>
    <cellStyle name="Heading 3 2 3 2 3" xfId="42929" xr:uid="{45355E22-485C-419B-A1EC-9D74136375A5}"/>
    <cellStyle name="Heading 3 2 3 2 4" xfId="46608" xr:uid="{C19EDEAE-E217-4B5C-9D44-D15ED562D54D}"/>
    <cellStyle name="Heading 3 2 3 2_3. Loans" xfId="23884" xr:uid="{D7F6C9C6-72A0-4629-B4D3-DAC6D936D25A}"/>
    <cellStyle name="Heading 3 2 3 3" xfId="1456" xr:uid="{C8CCDB27-BCF0-4D45-9941-C84BE4FB0FE0}"/>
    <cellStyle name="Heading 3 2 3 3 2" xfId="1457" xr:uid="{A7BBCE68-49DF-4EF0-A2DA-1A2AD3AF9E99}"/>
    <cellStyle name="Heading 3 2 3 3 2 2" xfId="42930" xr:uid="{E1F0946C-E44B-4F6A-A491-024FE8FF7BF4}"/>
    <cellStyle name="Heading 3 2 3 3 2_Apart tables" xfId="52628" xr:uid="{A259D652-4D74-42F3-AD81-36B9364E32E5}"/>
    <cellStyle name="Heading 3 2 3 3 3" xfId="42931" xr:uid="{4902FB34-DDE8-48DA-B4FB-CAB53897532A}"/>
    <cellStyle name="Heading 3 2 3 3 4" xfId="46610" xr:uid="{70294550-8BEC-442C-A93E-73A805268DD4}"/>
    <cellStyle name="Heading 3 2 3 3 5" xfId="46595" xr:uid="{CB8927E9-657A-4B5C-812A-FC26392AD21C}"/>
    <cellStyle name="Heading 3 2 3 3_3. Loans" xfId="23885" xr:uid="{229970FE-00BE-405C-8A50-51E19ADE12D6}"/>
    <cellStyle name="Heading 3 2 3 4" xfId="1458" xr:uid="{1288E14B-EC46-480F-A135-AFFAB3D67CC3}"/>
    <cellStyle name="Heading 3 2 3 4 2" xfId="1459" xr:uid="{D475DC7E-70CD-4CA9-A0C5-A560BF1F7F53}"/>
    <cellStyle name="Heading 3 2 3 4 2 2" xfId="42932" xr:uid="{827B13D9-F184-4825-A89A-68894DE910B1}"/>
    <cellStyle name="Heading 3 2 3 4 2_Apart tables" xfId="52629" xr:uid="{6CA7C3F7-49FE-42B6-8B77-777919162A1D}"/>
    <cellStyle name="Heading 3 2 3 4 3" xfId="42933" xr:uid="{5698F317-902D-43DE-911A-EEA2071DCE0E}"/>
    <cellStyle name="Heading 3 2 3 4_3. Loans" xfId="23886" xr:uid="{8890EBB2-CE21-49DC-B9CE-F0ED311B8F24}"/>
    <cellStyle name="Heading 3 2 3 5" xfId="1460" xr:uid="{18F9F14E-51A9-460F-A9FB-71D14F28F2AC}"/>
    <cellStyle name="Heading 3 2 3 5 2" xfId="1461" xr:uid="{DF8156CD-7AC2-4F62-AF9F-E44D31AE56E1}"/>
    <cellStyle name="Heading 3 2 3 5 2 2" xfId="42934" xr:uid="{06D2A0D5-488E-460F-BEA3-4A62991852CA}"/>
    <cellStyle name="Heading 3 2 3 5 2_Apart tables" xfId="52630" xr:uid="{C82FEE22-19ED-4B7C-A183-A14BAB4C6D3C}"/>
    <cellStyle name="Heading 3 2 3 5 3" xfId="42935" xr:uid="{99CE7B9F-50D2-49E4-B2D5-6301CFAEBC9F}"/>
    <cellStyle name="Heading 3 2 3 5_3. Loans" xfId="23887" xr:uid="{80B49E5C-0687-4449-8C96-51F2E8A44428}"/>
    <cellStyle name="Heading 3 2 3 6" xfId="1462" xr:uid="{5BAC469D-D315-4152-88D8-630281523254}"/>
    <cellStyle name="Heading 3 2 3 6 2" xfId="42936" xr:uid="{419AA009-EF53-42F0-888C-BF1F54B4BA3C}"/>
    <cellStyle name="Heading 3 2 3 6_Apart tables" xfId="52631" xr:uid="{C896862E-968E-45AF-A1CA-7AAAA9752E64}"/>
    <cellStyle name="Heading 3 2 3 7" xfId="33721" xr:uid="{42217FC9-4A72-42E2-83EE-76358C62E6C4}"/>
    <cellStyle name="Heading 3 2 3 8" xfId="46607" xr:uid="{0C62DFD8-3ED1-4904-B054-E0F17CF3826E}"/>
    <cellStyle name="Heading 3 2 3_3. Loans" xfId="23888" xr:uid="{EE35B923-8C68-40EF-A11C-4CD957877B94}"/>
    <cellStyle name="Heading 3 2 4" xfId="1463" xr:uid="{85B29B4C-8CE4-4DC5-AD1C-8DEBBABC227F}"/>
    <cellStyle name="Heading 3 2 4 2" xfId="1464" xr:uid="{38B9563E-9F9A-42D0-9FCF-71986FD7DBE8}"/>
    <cellStyle name="Heading 3 2 4 2 2" xfId="1465" xr:uid="{23CDA976-B13E-4215-8C67-CAA823BA4A76}"/>
    <cellStyle name="Heading 3 2 4 2 2 2" xfId="42937" xr:uid="{8250516C-9156-4D93-8B80-19ABAD721CFE}"/>
    <cellStyle name="Heading 3 2 4 2 2 3" xfId="46619" xr:uid="{B1AB7112-8C8B-4102-9D9A-96A5CF0B7593}"/>
    <cellStyle name="Heading 3 2 4 2 2_Apart tables" xfId="52632" xr:uid="{AAEE8228-5B66-43D6-9F34-64A3EAB86502}"/>
    <cellStyle name="Heading 3 2 4 2 3" xfId="42938" xr:uid="{BB2A40D0-A904-44E9-9D1F-E97101163EC7}"/>
    <cellStyle name="Heading 3 2 4 2 4" xfId="46618" xr:uid="{CB631AE4-B107-44A4-B67B-62246F701B8C}"/>
    <cellStyle name="Heading 3 2 4 2_3. Loans" xfId="23889" xr:uid="{E46504EF-1DB5-46A5-97B4-41D5A56EEA54}"/>
    <cellStyle name="Heading 3 2 4 3" xfId="1466" xr:uid="{05BE2009-59DA-44D5-9CE9-63FEF28C0E90}"/>
    <cellStyle name="Heading 3 2 4 3 2" xfId="1467" xr:uid="{7E5A9836-614E-4A8A-BEB0-5B8A5E2AFEE7}"/>
    <cellStyle name="Heading 3 2 4 3 2 2" xfId="42939" xr:uid="{06100C3D-221F-4A9F-9F09-A5DBA1AF53F7}"/>
    <cellStyle name="Heading 3 2 4 3 2_Apart tables" xfId="52633" xr:uid="{760B93BF-81D4-494A-A511-5488D3F49FA8}"/>
    <cellStyle name="Heading 3 2 4 3 3" xfId="42940" xr:uid="{045E5949-62E8-4567-9F43-3FB498B367C6}"/>
    <cellStyle name="Heading 3 2 4 3 4" xfId="46620" xr:uid="{CDA770D7-A687-48D1-BA40-057BD1AE3A19}"/>
    <cellStyle name="Heading 3 2 4 3 5" xfId="46594" xr:uid="{56DA3E17-1937-4838-B797-6EF128CE8B42}"/>
    <cellStyle name="Heading 3 2 4 3_3. Loans" xfId="23890" xr:uid="{FB830C93-A04D-488C-ADC6-436A9166BC8F}"/>
    <cellStyle name="Heading 3 2 4 4" xfId="1468" xr:uid="{37A9216E-1DB3-49E2-B34C-A6FF9F39BC62}"/>
    <cellStyle name="Heading 3 2 4 4 2" xfId="1469" xr:uid="{C4E6FC3F-89E6-466D-A57B-947E1EF398EA}"/>
    <cellStyle name="Heading 3 2 4 4 2 2" xfId="42941" xr:uid="{400BA159-48A9-4B6E-88D4-69CEAC18EC83}"/>
    <cellStyle name="Heading 3 2 4 4 2_Apart tables" xfId="52634" xr:uid="{7B513B15-86D5-4EE9-A38B-4BC8377F0C40}"/>
    <cellStyle name="Heading 3 2 4 4 3" xfId="42942" xr:uid="{55052C0B-1C29-45CD-8771-78A498081C5C}"/>
    <cellStyle name="Heading 3 2 4 4_3. Loans" xfId="23891" xr:uid="{0C0E1FF4-BEBD-4DE2-977B-A03E59BBE285}"/>
    <cellStyle name="Heading 3 2 4 5" xfId="1470" xr:uid="{39947025-A857-43B2-BDA8-D4D3CA19CCEB}"/>
    <cellStyle name="Heading 3 2 4 5 2" xfId="1471" xr:uid="{2F1C1D5E-0A0E-4173-B790-B658AA6B5236}"/>
    <cellStyle name="Heading 3 2 4 5 2 2" xfId="42943" xr:uid="{7D551A40-58F5-4847-999C-C0A60FD51AB5}"/>
    <cellStyle name="Heading 3 2 4 5 2_Apart tables" xfId="52635" xr:uid="{1AA43D52-7B4C-44DC-9D21-1F75BCB4AD80}"/>
    <cellStyle name="Heading 3 2 4 5 3" xfId="42944" xr:uid="{71F80189-B928-4B6D-9254-BE916F545973}"/>
    <cellStyle name="Heading 3 2 4 5_3. Loans" xfId="23892" xr:uid="{481A0295-09F5-480C-A55B-B7EAA2D048E6}"/>
    <cellStyle name="Heading 3 2 4 6" xfId="1472" xr:uid="{18A45A49-CD49-4B5D-BDCF-6645BFEBA3A7}"/>
    <cellStyle name="Heading 3 2 4 6 2" xfId="42945" xr:uid="{8508EC3F-BFAB-4C07-B88D-4DA09CCD2ED3}"/>
    <cellStyle name="Heading 3 2 4 6_Apart tables" xfId="52636" xr:uid="{DAC055F3-94AB-4F0E-8AD4-1492737C937A}"/>
    <cellStyle name="Heading 3 2 4 7" xfId="42946" xr:uid="{4F1EBABD-149E-4D8A-949F-FD1F28C29282}"/>
    <cellStyle name="Heading 3 2 4 8" xfId="46617" xr:uid="{8FB9429B-0DB7-4F37-975A-08A514976DBC}"/>
    <cellStyle name="Heading 3 2 4_3. Loans" xfId="23893" xr:uid="{8F320546-BBDA-4866-929A-FF4F583E829D}"/>
    <cellStyle name="Heading 3 2 5" xfId="1473" xr:uid="{F1394920-D485-497B-B87E-B7C1B815A286}"/>
    <cellStyle name="Heading 3 2 5 2" xfId="1474" xr:uid="{7E97E292-DA06-4911-87CA-B75AE814A509}"/>
    <cellStyle name="Heading 3 2 5 2 2" xfId="1475" xr:uid="{CD908109-0F87-42FE-A248-06AD611F0E9F}"/>
    <cellStyle name="Heading 3 2 5 2 2 2" xfId="42947" xr:uid="{33169A63-8759-4363-AF39-7EC01CA3DA09}"/>
    <cellStyle name="Heading 3 2 5 2 2_Apart tables" xfId="52637" xr:uid="{87808081-B577-4A65-A0CB-EAC76B5F7713}"/>
    <cellStyle name="Heading 3 2 5 2 3" xfId="42948" xr:uid="{6D6D6539-7587-4B2D-8632-63D1D708D7A2}"/>
    <cellStyle name="Heading 3 2 5 2 4" xfId="46628" xr:uid="{1D36741C-18A7-4B47-9E06-9D3E7A38133C}"/>
    <cellStyle name="Heading 3 2 5 2 5" xfId="46592" xr:uid="{D6FCB71E-1185-472A-95FB-AAE772F7BA44}"/>
    <cellStyle name="Heading 3 2 5 2_3. Loans" xfId="23894" xr:uid="{038F022E-0EFC-49CB-A3E9-F8845B95DB3D}"/>
    <cellStyle name="Heading 3 2 5 3" xfId="1476" xr:uid="{5128D9F6-7DF6-4D72-B2A4-10807D16A13D}"/>
    <cellStyle name="Heading 3 2 5 3 2" xfId="1477" xr:uid="{2192B2C4-EFCD-4F87-811B-260BA45F2733}"/>
    <cellStyle name="Heading 3 2 5 3 2 2" xfId="42949" xr:uid="{669D7BC6-4F53-4D39-A6CB-E384F22AB606}"/>
    <cellStyle name="Heading 3 2 5 3 2_Apart tables" xfId="52638" xr:uid="{A7ADB337-3366-4E4E-BEE3-7EC4FBA70AED}"/>
    <cellStyle name="Heading 3 2 5 3 3" xfId="42950" xr:uid="{2892FD06-42F0-4B2A-BBD8-AF82EEBE3687}"/>
    <cellStyle name="Heading 3 2 5 3_3. Loans" xfId="23895" xr:uid="{43DA4FA2-E7BF-463A-BBED-DCA27BB97316}"/>
    <cellStyle name="Heading 3 2 5 4" xfId="1478" xr:uid="{7A0D46CB-219D-4304-B4DC-7181BD693472}"/>
    <cellStyle name="Heading 3 2 5 4 2" xfId="1479" xr:uid="{98B3EF82-406F-4180-B29E-79CE8DF7DD65}"/>
    <cellStyle name="Heading 3 2 5 4 2 2" xfId="42951" xr:uid="{03CB720F-AAD9-419B-BEF0-DB9170C853BB}"/>
    <cellStyle name="Heading 3 2 5 4 2_Apart tables" xfId="52639" xr:uid="{FF7491B6-C6B0-4917-820E-33A2146814D1}"/>
    <cellStyle name="Heading 3 2 5 4 3" xfId="42952" xr:uid="{6BB0206D-D065-41E4-A447-5AD8003B01ED}"/>
    <cellStyle name="Heading 3 2 5 4_3. Loans" xfId="23896" xr:uid="{157EFB27-C5A4-443A-8C48-1B238327764D}"/>
    <cellStyle name="Heading 3 2 5 5" xfId="1480" xr:uid="{9B51954D-C6C5-4F59-9935-46A3F920DEB9}"/>
    <cellStyle name="Heading 3 2 5 5 2" xfId="1481" xr:uid="{B4F776FB-CD80-4539-AE73-D1F14786D42C}"/>
    <cellStyle name="Heading 3 2 5 5 2 2" xfId="42953" xr:uid="{C4699575-EA6E-4FF4-BEA7-AEF8CC6CE5EB}"/>
    <cellStyle name="Heading 3 2 5 5 2_Apart tables" xfId="52640" xr:uid="{9ADD86DF-4CE8-4AB0-9B84-43F14D5C4DD2}"/>
    <cellStyle name="Heading 3 2 5 5 3" xfId="42954" xr:uid="{B75A372B-1639-4C92-8DB7-56142D15B622}"/>
    <cellStyle name="Heading 3 2 5 5_3. Loans" xfId="23897" xr:uid="{4324373D-C011-4024-863E-FE06D703FB90}"/>
    <cellStyle name="Heading 3 2 5 6" xfId="1482" xr:uid="{921BF293-0DC0-46C3-AA6E-1059CAA45369}"/>
    <cellStyle name="Heading 3 2 5 6 2" xfId="42955" xr:uid="{FF0DBEF9-0689-480F-8E3F-5D5EBC8F0413}"/>
    <cellStyle name="Heading 3 2 5 6_Apart tables" xfId="52641" xr:uid="{61CE97A4-1C24-48FB-BB81-564CD0C40980}"/>
    <cellStyle name="Heading 3 2 5 7" xfId="42956" xr:uid="{C1135EB2-7A4D-454A-9EFA-0C9E2F771396}"/>
    <cellStyle name="Heading 3 2 5 8" xfId="46627" xr:uid="{78D43F4C-F342-4EC8-9A47-1AD661AC24FD}"/>
    <cellStyle name="Heading 3 2 5 9" xfId="46593" xr:uid="{C2F0736D-D444-407D-96D3-A9F998E7F60B}"/>
    <cellStyle name="Heading 3 2 5_3. Loans" xfId="23898" xr:uid="{DFF5A15F-719E-4643-95E2-9A4F4C0E93B2}"/>
    <cellStyle name="Heading 3 2 6" xfId="1483" xr:uid="{682F2AA1-E082-40D9-9AB6-893E5E2EB2A0}"/>
    <cellStyle name="Heading 3 2 6 2" xfId="1484" xr:uid="{FE472322-CBD4-4819-8CC0-A0E1E3AB3D56}"/>
    <cellStyle name="Heading 3 2 6 2 2" xfId="1485" xr:uid="{31BD5537-584C-4F8F-9EDA-20BA1E382FA1}"/>
    <cellStyle name="Heading 3 2 6 2 2 2" xfId="42957" xr:uid="{50F06B1B-EEC8-470B-A643-4043E27DFD87}"/>
    <cellStyle name="Heading 3 2 6 2 2_Apart tables" xfId="52642" xr:uid="{BD498F1E-72B4-4927-9BBB-614374617E44}"/>
    <cellStyle name="Heading 3 2 6 2 3" xfId="42958" xr:uid="{717BC007-12A7-481A-AA60-6199B57A7626}"/>
    <cellStyle name="Heading 3 2 6 2 4" xfId="46638" xr:uid="{F2737AB1-E737-42F2-887F-D200B8D36340}"/>
    <cellStyle name="Heading 3 2 6 2 5" xfId="46590" xr:uid="{2C7D2037-A96B-46F8-BF7A-1F37D17FD08A}"/>
    <cellStyle name="Heading 3 2 6 2_3. Loans" xfId="23899" xr:uid="{540F21BC-85A6-4780-900A-69343F5E6B87}"/>
    <cellStyle name="Heading 3 2 6 3" xfId="1486" xr:uid="{102C3594-ACB6-46FB-8816-F47EE05BBE01}"/>
    <cellStyle name="Heading 3 2 6 3 2" xfId="1487" xr:uid="{EA77BC2D-4CE4-4C68-8263-DC4A7AD5DDD2}"/>
    <cellStyle name="Heading 3 2 6 3 2 2" xfId="42959" xr:uid="{3F7B0591-7E7A-4681-9CD2-1AE93823F5E9}"/>
    <cellStyle name="Heading 3 2 6 3 2_Apart tables" xfId="52643" xr:uid="{7B69F6A1-D9E5-4E05-8A7C-AD01F46C520F}"/>
    <cellStyle name="Heading 3 2 6 3 3" xfId="42960" xr:uid="{E6E096B9-2190-4389-BE63-71902CEC86BE}"/>
    <cellStyle name="Heading 3 2 6 3_3. Loans" xfId="23900" xr:uid="{F60FA6C2-068E-46A1-BCF9-302BB0F48F60}"/>
    <cellStyle name="Heading 3 2 6 4" xfId="1488" xr:uid="{00E7353C-08B9-4BF5-898F-42F465A3A8CB}"/>
    <cellStyle name="Heading 3 2 6 4 2" xfId="42961" xr:uid="{4158A02D-90B9-4192-8FB0-FDFAF4DA062D}"/>
    <cellStyle name="Heading 3 2 6 4_Apart tables" xfId="52644" xr:uid="{74E9D5BF-8D0B-4EFB-B4FA-9C22E173E58C}"/>
    <cellStyle name="Heading 3 2 6 5" xfId="42962" xr:uid="{EC23AB6E-2230-4E80-90C7-9A4F35A50F85}"/>
    <cellStyle name="Heading 3 2 6 6" xfId="46637" xr:uid="{7D7D4B8B-810F-4301-99F2-70DFA925506E}"/>
    <cellStyle name="Heading 3 2 6 7" xfId="46591" xr:uid="{066BA19C-F7A1-4858-8ADE-F735BD946C90}"/>
    <cellStyle name="Heading 3 2 6_3. Loans" xfId="23901" xr:uid="{9446521F-C7DC-4582-ACC5-8000283DC3D8}"/>
    <cellStyle name="Heading 3 2 7" xfId="1489" xr:uid="{8D91EAED-EFCE-42EA-94CF-FB2B717B5C0D}"/>
    <cellStyle name="Heading 3 2 7 2" xfId="1490" xr:uid="{5D6C8BC6-0C99-4519-8E33-D4C9F4DBD357}"/>
    <cellStyle name="Heading 3 2 7 2 2" xfId="1491" xr:uid="{B94C69D5-284F-42CF-9B6B-A2BE87ED3D0A}"/>
    <cellStyle name="Heading 3 2 7 2 2 2" xfId="42963" xr:uid="{098239E7-6430-418F-AD72-6576958D447B}"/>
    <cellStyle name="Heading 3 2 7 2 2_Apart tables" xfId="52645" xr:uid="{460A900A-7C5E-46B2-9059-60EBF3E4C22A}"/>
    <cellStyle name="Heading 3 2 7 2 3" xfId="42964" xr:uid="{539FB430-5A18-4A4F-B032-7971DA22EADB}"/>
    <cellStyle name="Heading 3 2 7 2_3. Loans" xfId="23902" xr:uid="{E4FED1B0-BBD4-498D-81CB-3BAF84D8F266}"/>
    <cellStyle name="Heading 3 2 7 3" xfId="1492" xr:uid="{E4B9499A-492A-447F-A80A-AE5026B7AA01}"/>
    <cellStyle name="Heading 3 2 7 3 2" xfId="1493" xr:uid="{28CED796-F4FF-4071-8E64-FD5712B947DD}"/>
    <cellStyle name="Heading 3 2 7 3 2 2" xfId="42965" xr:uid="{19C93C5E-039C-4484-9A8D-DFFD709D081E}"/>
    <cellStyle name="Heading 3 2 7 3 2_Apart tables" xfId="52646" xr:uid="{AF56E47F-FA9E-4DE1-B030-11529D182BBF}"/>
    <cellStyle name="Heading 3 2 7 3 3" xfId="42966" xr:uid="{08CE3DCE-316F-420D-9B3E-AECABC2795EA}"/>
    <cellStyle name="Heading 3 2 7 3_3. Loans" xfId="23903" xr:uid="{B8C86A52-4264-412B-8444-9FB8270CE1F7}"/>
    <cellStyle name="Heading 3 2 7 4" xfId="1494" xr:uid="{D10D9C0D-7E0F-4E57-B296-5EC4FA4B4140}"/>
    <cellStyle name="Heading 3 2 7 4 2" xfId="42967" xr:uid="{E75579A1-6217-49B8-A1C8-3F7304384F1E}"/>
    <cellStyle name="Heading 3 2 7 4_Apart tables" xfId="52647" xr:uid="{18B9F810-94BB-4859-A3AA-9549B1F7017B}"/>
    <cellStyle name="Heading 3 2 7 5" xfId="42968" xr:uid="{B51A35B3-F0E6-4767-A26B-9414BE7508A3}"/>
    <cellStyle name="Heading 3 2 7 6" xfId="46643" xr:uid="{A759ED91-D2A2-47FB-96B4-3209D8086A98}"/>
    <cellStyle name="Heading 3 2 7 7" xfId="46589" xr:uid="{2A997B33-8467-4EE5-AAE8-91F277C7F75E}"/>
    <cellStyle name="Heading 3 2 7_3. Loans" xfId="23904" xr:uid="{FB39ABE9-DB5A-4EAA-9C3A-3820D7763E68}"/>
    <cellStyle name="Heading 3 2 8" xfId="1495" xr:uid="{9CFAA4A3-A821-4F5D-B647-4D3D89D986EE}"/>
    <cellStyle name="Heading 3 2 8 2" xfId="1496" xr:uid="{223ECCAC-B08E-4DF3-A145-DD433473A5DF}"/>
    <cellStyle name="Heading 3 2 8 2 2" xfId="42969" xr:uid="{9B9C60D4-C75C-412D-B1A1-1513876A02F6}"/>
    <cellStyle name="Heading 3 2 8 2_Apart tables" xfId="52648" xr:uid="{DD7D50CE-65A1-4069-B0D4-7F0720A071A6}"/>
    <cellStyle name="Heading 3 2 8 3" xfId="42970" xr:uid="{8412DBD8-7B06-4294-BBCE-98FC241FE688}"/>
    <cellStyle name="Heading 3 2 8_3. Loans" xfId="23905" xr:uid="{7DAA666A-E54D-4653-85E5-1806DA928C2D}"/>
    <cellStyle name="Heading 3 2 9" xfId="1497" xr:uid="{F72EC384-55CB-48AB-AA4C-A4D15159E955}"/>
    <cellStyle name="Heading 3 2 9 2" xfId="1498" xr:uid="{D628831D-43DB-4B4D-909C-BD50C2869899}"/>
    <cellStyle name="Heading 3 2 9 2 2" xfId="42971" xr:uid="{3EC24F66-DA17-438E-A94E-3969FA98A17D}"/>
    <cellStyle name="Heading 3 2 9 2_Apart tables" xfId="52649" xr:uid="{0CD5DB55-F907-4522-9F52-91C5C9EDC216}"/>
    <cellStyle name="Heading 3 2 9 3" xfId="42972" xr:uid="{7BA22035-5A8A-44D9-90B1-949715D39F72}"/>
    <cellStyle name="Heading 3 2 9_3. Loans" xfId="23906" xr:uid="{AF2EDFF2-63CA-4E01-A49F-629B302BE449}"/>
    <cellStyle name="Heading 3 2_2. Property deals" xfId="23907" xr:uid="{DBDB09DB-0807-4F74-9F26-6A9449E37B01}"/>
    <cellStyle name="Heading 3 20" xfId="23908" xr:uid="{1E6405D1-F760-4431-9DA8-AD4FFA0C4790}"/>
    <cellStyle name="Heading 3 21" xfId="23909" xr:uid="{FE70183B-F343-459A-95B1-58FF9B1211FB}"/>
    <cellStyle name="Heading 3 22" xfId="23910" xr:uid="{826E54EE-759E-4E8B-AE8E-B00BA435186D}"/>
    <cellStyle name="Heading 3 23" xfId="23911" xr:uid="{D6E30EF4-6C17-4333-B8A3-C1878157D1AB}"/>
    <cellStyle name="Heading 3 24" xfId="23912" xr:uid="{E7542555-F879-4C6C-87FC-A8E4D02369FC}"/>
    <cellStyle name="Heading 3 25" xfId="45067" xr:uid="{95F7F408-6FEC-4D80-92B5-01FF1006FE53}"/>
    <cellStyle name="Heading 3 26" xfId="45068" xr:uid="{3C832C7D-1D3E-4C26-A97A-6599AC4E3A86}"/>
    <cellStyle name="Heading 3 27" xfId="45069" xr:uid="{97CA5E25-F7D7-44C1-8C3B-F83FB2E26762}"/>
    <cellStyle name="Heading 3 28" xfId="53215" xr:uid="{E6D1DDF5-09BD-444C-A147-0E8115E992A7}"/>
    <cellStyle name="Heading 3 3" xfId="1499" xr:uid="{750C825F-F855-44BA-B2F7-71F4F8D36378}"/>
    <cellStyle name="Heading 3 3 2" xfId="1500" xr:uid="{D62C1825-ADB6-4FDB-87B4-2E15C90DC861}"/>
    <cellStyle name="Heading 3 3 2 2" xfId="1501" xr:uid="{4CF7C12E-956B-405E-8AD8-5416178C6070}"/>
    <cellStyle name="Heading 3 3 2 2 2" xfId="39857" xr:uid="{5AE63D70-3168-43F6-A445-8057F4965AFF}"/>
    <cellStyle name="Heading 3 3 2 2_Apart tables" xfId="52650" xr:uid="{E01C6E6A-7A0B-4475-A05F-1A0A93DEDA6A}"/>
    <cellStyle name="Heading 3 3 2 3" xfId="39858" xr:uid="{6B481EE0-80F3-4E9F-9371-499C0F474551}"/>
    <cellStyle name="Heading 3 3 2_3. Loans" xfId="23913" xr:uid="{22C6D68E-2DAA-405A-A657-1A798778C8FE}"/>
    <cellStyle name="Heading 3 3 3" xfId="1502" xr:uid="{1854040B-19ED-4269-B88C-02B1756003D8}"/>
    <cellStyle name="Heading 3 3 3 2" xfId="1503" xr:uid="{5B8B0D4B-33F8-4E72-ABD8-36A39E8B088D}"/>
    <cellStyle name="Heading 3 3 3 2 2" xfId="39859" xr:uid="{4210C617-02E1-48FF-96CA-72FA4BF0B23C}"/>
    <cellStyle name="Heading 3 3 3 2_Apart tables" xfId="52651" xr:uid="{002EDAA8-4A3F-4D9D-AEAC-5153DAC8DF52}"/>
    <cellStyle name="Heading 3 3 3 3" xfId="39860" xr:uid="{1566B66E-BF18-429D-A24B-1A5045A871B2}"/>
    <cellStyle name="Heading 3 3 3_3. Loans" xfId="23914" xr:uid="{4217278D-465A-4E2A-A8A1-2CEDADA7E7C6}"/>
    <cellStyle name="Heading 3 3 4" xfId="1504" xr:uid="{7E84064B-E3A2-4743-A444-37FCA8CAE793}"/>
    <cellStyle name="Heading 3 3 4 2" xfId="1505" xr:uid="{6A70D5FF-6A3C-47BD-82FA-E37CFF49CFC9}"/>
    <cellStyle name="Heading 3 3 4 2 2" xfId="39861" xr:uid="{04EBBEC8-F09B-4AD1-94EE-4DB5C394E97D}"/>
    <cellStyle name="Heading 3 3 4 2_Apart tables" xfId="52652" xr:uid="{731740FC-66E0-49E7-88BA-B06A38E308C4}"/>
    <cellStyle name="Heading 3 3 4 3" xfId="39862" xr:uid="{1CC9D67F-1EAF-4FA0-B7CF-33858936F659}"/>
    <cellStyle name="Heading 3 3 4_3. Loans" xfId="23915" xr:uid="{D0081A1F-8F0F-49AA-89C2-AF7253DE8F6E}"/>
    <cellStyle name="Heading 3 3 5" xfId="1506" xr:uid="{705E2726-3E20-4858-A716-5E82572B61D8}"/>
    <cellStyle name="Heading 3 3 5 2" xfId="1507" xr:uid="{8DEB5E71-514A-4869-8E71-BD8F6DA5994C}"/>
    <cellStyle name="Heading 3 3 5 2 2" xfId="39863" xr:uid="{7ECD14D7-6884-44FF-9184-FFE70F932772}"/>
    <cellStyle name="Heading 3 3 5 2_Apart tables" xfId="52653" xr:uid="{370B0FC1-7D8F-4B0D-AB52-97F5860E0B8C}"/>
    <cellStyle name="Heading 3 3 5 3" xfId="39864" xr:uid="{AEFEB4A7-AAE9-431F-B3AF-392138D3AB4D}"/>
    <cellStyle name="Heading 3 3 5_3. Loans" xfId="23916" xr:uid="{0321A1D9-46BE-477B-A03A-C8099A2AD066}"/>
    <cellStyle name="Heading 3 3 6" xfId="1508" xr:uid="{1569FC53-CD8C-419F-B062-A3B6C20D7B20}"/>
    <cellStyle name="Heading 3 3 6 2" xfId="39865" xr:uid="{7A3C2D59-36AA-4051-8AD6-8EDC14EE5416}"/>
    <cellStyle name="Heading 3 3 6_Apart tables" xfId="52654" xr:uid="{1C519649-F652-43E9-9883-0D167200E39E}"/>
    <cellStyle name="Heading 3 3 7" xfId="33722" xr:uid="{1A08A770-94E8-42CD-AD1E-EDB5A27B644B}"/>
    <cellStyle name="Heading 3 3 7 2" xfId="46672" xr:uid="{594FD7B9-02DA-44B2-AB90-B422539F8D6B}"/>
    <cellStyle name="Heading 3 3 8" xfId="52298" xr:uid="{541B5FBB-EC61-4E62-9905-85B341D05DB0}"/>
    <cellStyle name="Heading 3 3_2. Property deals" xfId="23917" xr:uid="{21790A36-A029-4A08-B81F-EEE798DCC810}"/>
    <cellStyle name="Heading 3 4" xfId="1509" xr:uid="{305A2EEA-29FF-4503-88FE-29CB342590D0}"/>
    <cellStyle name="Heading 3 4 2" xfId="1510" xr:uid="{6A7F668A-6C41-4BEC-8524-412EE5306D8E}"/>
    <cellStyle name="Heading 3 4 2 2" xfId="1511" xr:uid="{D6637181-1619-444A-9A13-C7CC990C7BD3}"/>
    <cellStyle name="Heading 3 4 2 2 2" xfId="42973" xr:uid="{40D437A8-D7AE-4D3A-959C-09057638D1AF}"/>
    <cellStyle name="Heading 3 4 2 2 3" xfId="46675" xr:uid="{BFD93B47-D26C-4154-9EB3-164089640C92}"/>
    <cellStyle name="Heading 3 4 2 2_Apart tables" xfId="52655" xr:uid="{CC84BC4E-5CB4-4334-AA51-EB3347393A87}"/>
    <cellStyle name="Heading 3 4 2 3" xfId="42974" xr:uid="{99B2976C-D770-488D-801A-34E1603F1323}"/>
    <cellStyle name="Heading 3 4 2 4" xfId="46674" xr:uid="{24A6AB2E-9080-4BFF-8EDC-18FA7EDE7DE8}"/>
    <cellStyle name="Heading 3 4 2_3. Loans" xfId="23918" xr:uid="{E87D702F-4954-41B9-8D66-10BADE988A85}"/>
    <cellStyle name="Heading 3 4 3" xfId="1512" xr:uid="{0C1F7B3C-C3ED-470C-BADD-72790C727CF1}"/>
    <cellStyle name="Heading 3 4 3 2" xfId="1513" xr:uid="{47CE1E0F-3DCA-4CEA-934C-36E081DF2DEB}"/>
    <cellStyle name="Heading 3 4 3 2 2" xfId="42975" xr:uid="{74C60E1D-8ACE-42A8-98CE-4B3EDA181BD8}"/>
    <cellStyle name="Heading 3 4 3 2_Apart tables" xfId="52656" xr:uid="{6F88BA8B-484A-4F94-8BF9-2DCE16312275}"/>
    <cellStyle name="Heading 3 4 3 3" xfId="42976" xr:uid="{8A2DB1FC-2602-4338-B440-35049CE252B8}"/>
    <cellStyle name="Heading 3 4 3 4" xfId="46676" xr:uid="{4D8925F5-7ABE-41AB-AC22-AA3DD56F35FD}"/>
    <cellStyle name="Heading 3 4 3 5" xfId="46588" xr:uid="{80EDCAFB-A1A0-4BCD-B3DC-C9B65E67E19A}"/>
    <cellStyle name="Heading 3 4 3_3. Loans" xfId="23919" xr:uid="{856C54BC-CB12-45A9-A798-239BDCE60BF3}"/>
    <cellStyle name="Heading 3 4 4" xfId="1514" xr:uid="{015FA462-15EC-4427-9FC3-EFECDA7A19F0}"/>
    <cellStyle name="Heading 3 4 4 2" xfId="1515" xr:uid="{B6BDE2ED-A089-4656-9AD1-F5167EB2BF0A}"/>
    <cellStyle name="Heading 3 4 4 2 2" xfId="42977" xr:uid="{2CC949AB-50B9-4757-8A51-48FC809AE137}"/>
    <cellStyle name="Heading 3 4 4 2_Apart tables" xfId="52657" xr:uid="{0188AAE8-4836-418A-8342-D1C926B5B949}"/>
    <cellStyle name="Heading 3 4 4 3" xfId="42978" xr:uid="{7903458D-E055-43F7-B6CC-97B92B390CAE}"/>
    <cellStyle name="Heading 3 4 4_3. Loans" xfId="23920" xr:uid="{C8616AD4-1DED-4504-9D06-1195E05F8E99}"/>
    <cellStyle name="Heading 3 4 5" xfId="1516" xr:uid="{106E2EB4-C5F6-4065-BE25-F26D687F975F}"/>
    <cellStyle name="Heading 3 4 5 2" xfId="1517" xr:uid="{5342F0F2-35C7-4FC4-8138-43D891AEF27E}"/>
    <cellStyle name="Heading 3 4 5 2 2" xfId="42979" xr:uid="{4A74B03F-D684-4B94-9553-57588FFED8F6}"/>
    <cellStyle name="Heading 3 4 5 2_Apart tables" xfId="52658" xr:uid="{2D78CD22-1BBA-4472-A1C0-51C29C305947}"/>
    <cellStyle name="Heading 3 4 5 3" xfId="42980" xr:uid="{B2CB5388-CB2E-4050-BAF4-71ABC2C845BA}"/>
    <cellStyle name="Heading 3 4 5_3. Loans" xfId="23921" xr:uid="{85C59C76-0145-45DF-AF44-F92F43D1F5B2}"/>
    <cellStyle name="Heading 3 4 6" xfId="1518" xr:uid="{6A7114E0-2AE0-45E0-B66A-6F9919EC704C}"/>
    <cellStyle name="Heading 3 4 6 2" xfId="42981" xr:uid="{3B63ECA9-B9B6-4C6B-AE65-837A16A193CF}"/>
    <cellStyle name="Heading 3 4 6_Apart tables" xfId="52659" xr:uid="{01B135FA-3364-43A1-94AF-6175BFD4E5B1}"/>
    <cellStyle name="Heading 3 4 7" xfId="42982" xr:uid="{D443EB5B-73C2-4790-9668-282224948999}"/>
    <cellStyle name="Heading 3 4 8" xfId="46673" xr:uid="{491837F7-D975-42D9-8ED8-D1BFEDDC23D6}"/>
    <cellStyle name="Heading 3 4_3. Loans" xfId="23922" xr:uid="{9AE03A3B-D627-451C-AE5C-EE326482B82A}"/>
    <cellStyle name="Heading 3 5" xfId="1519" xr:uid="{EAE1D3ED-59D4-4A08-B146-70E8E9E15321}"/>
    <cellStyle name="Heading 3 5 2" xfId="1520" xr:uid="{FB77257B-2FF1-493E-B2E2-6E98AFE8A9BF}"/>
    <cellStyle name="Heading 3 5 2 2" xfId="1521" xr:uid="{276BCF2D-89F1-446F-9A28-E28A2007EAC0}"/>
    <cellStyle name="Heading 3 5 2 2 2" xfId="42983" xr:uid="{F02B2D7D-025D-41E2-B2BC-473EE4C7311D}"/>
    <cellStyle name="Heading 3 5 2 2_Apart tables" xfId="52660" xr:uid="{4A5ECD53-1818-4AB5-B8D5-2D28670338B4}"/>
    <cellStyle name="Heading 3 5 2 3" xfId="42984" xr:uid="{13715CFB-A6BC-4007-89C3-75FA4D0EFF74}"/>
    <cellStyle name="Heading 3 5 2 4" xfId="46684" xr:uid="{EBA5F145-9752-4FCA-8F7E-EFD9A4BD4A4D}"/>
    <cellStyle name="Heading 3 5 2 5" xfId="46576" xr:uid="{6936A475-1581-4C4B-9045-113D6D5E105C}"/>
    <cellStyle name="Heading 3 5 2_3. Loans" xfId="23923" xr:uid="{BAFE375F-3A77-4622-A36D-4DA200D904B6}"/>
    <cellStyle name="Heading 3 5 3" xfId="1522" xr:uid="{4C4A1307-15E1-4BCB-A4D0-D2737F59F5EB}"/>
    <cellStyle name="Heading 3 5 3 2" xfId="1523" xr:uid="{80A15276-D31A-42A9-80E8-A010C9386355}"/>
    <cellStyle name="Heading 3 5 3 2 2" xfId="42985" xr:uid="{9228A086-4533-43F5-B890-C1F1551FFE13}"/>
    <cellStyle name="Heading 3 5 3 2_Apart tables" xfId="52661" xr:uid="{0B3578F4-2D2A-4994-B80A-51B7898C8072}"/>
    <cellStyle name="Heading 3 5 3 3" xfId="42986" xr:uid="{915FA39C-ACFB-46C8-9FF6-C441F6053519}"/>
    <cellStyle name="Heading 3 5 3_3. Loans" xfId="23924" xr:uid="{AC46FA83-2B12-4C5B-BE69-757426C8D5C1}"/>
    <cellStyle name="Heading 3 5 4" xfId="1524" xr:uid="{ACAC6FD7-6BF2-4F6E-BBD2-393ADF28F453}"/>
    <cellStyle name="Heading 3 5 4 2" xfId="1525" xr:uid="{DA91F88B-F15C-4DE1-8A44-E430D1182E90}"/>
    <cellStyle name="Heading 3 5 4 2 2" xfId="42987" xr:uid="{0BA77D48-8D51-43D7-A1B4-3FD4EA598635}"/>
    <cellStyle name="Heading 3 5 4 2_Apart tables" xfId="52662" xr:uid="{BB15BAC9-C7EB-4165-96FE-EB0BA78B0CBC}"/>
    <cellStyle name="Heading 3 5 4 3" xfId="42988" xr:uid="{860590EA-4E45-4E5F-9DEE-ECF713591170}"/>
    <cellStyle name="Heading 3 5 4_3. Loans" xfId="23925" xr:uid="{8F3AB672-061F-4307-B4DF-086FCA6A9E62}"/>
    <cellStyle name="Heading 3 5 5" xfId="1526" xr:uid="{53FA2297-7299-48E0-BCB7-31CDF05A3156}"/>
    <cellStyle name="Heading 3 5 5 2" xfId="1527" xr:uid="{49FC6A4F-4F2D-498D-A5E7-73F683BC41CB}"/>
    <cellStyle name="Heading 3 5 5 2 2" xfId="42989" xr:uid="{5C3CD3CC-B11F-42CA-B5F1-8D0DB14DCA5E}"/>
    <cellStyle name="Heading 3 5 5 2_Apart tables" xfId="52663" xr:uid="{016DC911-EB44-4616-92CF-450C16726A9B}"/>
    <cellStyle name="Heading 3 5 5 3" xfId="42990" xr:uid="{6D0DA543-CB06-42DD-812C-EEAED395ED83}"/>
    <cellStyle name="Heading 3 5 5_3. Loans" xfId="23926" xr:uid="{3C6F27AD-C773-4A34-8B05-8107208C1F41}"/>
    <cellStyle name="Heading 3 5 6" xfId="1528" xr:uid="{A159711E-8D5A-4D06-8A7A-2E9C951C6043}"/>
    <cellStyle name="Heading 3 5 6 2" xfId="42991" xr:uid="{2760AEBC-46DA-4E64-BBE2-095914B9E7DE}"/>
    <cellStyle name="Heading 3 5 6_Apart tables" xfId="52664" xr:uid="{19B267B1-901D-453C-B2B1-805CF0562701}"/>
    <cellStyle name="Heading 3 5 7" xfId="42992" xr:uid="{8D1FA494-4A71-49B1-8635-32D6F82FC9BA}"/>
    <cellStyle name="Heading 3 5 8" xfId="46683" xr:uid="{CB96BE21-3C9D-4B45-9B0C-377FBE572257}"/>
    <cellStyle name="Heading 3 5 9" xfId="46587" xr:uid="{ECFE1875-8DF9-40CA-87DA-05D88E1631E2}"/>
    <cellStyle name="Heading 3 5_3. Loans" xfId="23927" xr:uid="{3B0B480C-B107-4699-8109-C6C68A38B49B}"/>
    <cellStyle name="Heading 3 6" xfId="1529" xr:uid="{C9145DA1-3BE6-4278-A11D-3BD7DC205EFD}"/>
    <cellStyle name="Heading 3 6 2" xfId="1530" xr:uid="{2F42778B-AAAC-4239-990D-E37D07D3F052}"/>
    <cellStyle name="Heading 3 6 2 2" xfId="1531" xr:uid="{961110C5-7153-4081-B637-025580FA9FFF}"/>
    <cellStyle name="Heading 3 6 2 2 2" xfId="42993" xr:uid="{E348E22E-CBBB-4DFF-9F20-4B689512B333}"/>
    <cellStyle name="Heading 3 6 2 2_Apart tables" xfId="52665" xr:uid="{B1B2C42C-ECCE-4579-B440-92DCB2F96840}"/>
    <cellStyle name="Heading 3 6 2 3" xfId="42994" xr:uid="{24E1DCBF-2579-4AD8-AEA1-24E728378334}"/>
    <cellStyle name="Heading 3 6 2 4" xfId="46694" xr:uid="{2E041465-4BA9-4185-9190-98959524D5E9}"/>
    <cellStyle name="Heading 3 6 2 5" xfId="46572" xr:uid="{0BE1B066-1495-4AC5-A2A0-01B8DFCD01F5}"/>
    <cellStyle name="Heading 3 6 2_3. Loans" xfId="23928" xr:uid="{AC049273-BCC4-407A-8E58-9C0C7CAFE7CF}"/>
    <cellStyle name="Heading 3 6 3" xfId="1532" xr:uid="{730D4A56-4B59-4CC5-89B9-FEBCE1428E9E}"/>
    <cellStyle name="Heading 3 6 3 2" xfId="1533" xr:uid="{9D38D9B8-CD0C-4233-AD71-35093859A73E}"/>
    <cellStyle name="Heading 3 6 3 2 2" xfId="42995" xr:uid="{B0A267BA-6DF2-43CD-BEDB-0506B186E44D}"/>
    <cellStyle name="Heading 3 6 3 2_Apart tables" xfId="52666" xr:uid="{DD737A50-A4C0-467D-A505-562727A9BF5B}"/>
    <cellStyle name="Heading 3 6 3 3" xfId="42996" xr:uid="{C2515226-9BEC-4A68-92B1-12479268EDB3}"/>
    <cellStyle name="Heading 3 6 3_3. Loans" xfId="23929" xr:uid="{18AD31EF-093D-472D-9D65-E0C41EC87DAF}"/>
    <cellStyle name="Heading 3 6 4" xfId="1534" xr:uid="{E4B4075A-38C5-4948-AE17-5E91C7DBF46A}"/>
    <cellStyle name="Heading 3 6 4 2" xfId="1535" xr:uid="{DC3A1396-A724-49A5-BB82-9EB0DA8EECD9}"/>
    <cellStyle name="Heading 3 6 4 2 2" xfId="42997" xr:uid="{9B31AAC8-D6AA-48AD-868D-B409B32DF3C9}"/>
    <cellStyle name="Heading 3 6 4 2_Apart tables" xfId="52667" xr:uid="{88D69AF8-DB99-4DCF-9002-53ECBF5B35D7}"/>
    <cellStyle name="Heading 3 6 4 3" xfId="42998" xr:uid="{CACE44D8-E74B-4D1C-87DE-C8CD806A72C0}"/>
    <cellStyle name="Heading 3 6 4_3. Loans" xfId="23930" xr:uid="{588FB9C4-17C0-46A2-9601-1A2FF32C2993}"/>
    <cellStyle name="Heading 3 6 5" xfId="1536" xr:uid="{55F591A7-F842-429A-A8A7-9693F0901FD0}"/>
    <cellStyle name="Heading 3 6 5 2" xfId="1537" xr:uid="{689355B1-E030-4594-A202-2F3D96C6E24E}"/>
    <cellStyle name="Heading 3 6 5 2 2" xfId="42999" xr:uid="{36198AA4-EFF5-4633-8DBB-C05A9A154205}"/>
    <cellStyle name="Heading 3 6 5 2_Apart tables" xfId="52668" xr:uid="{9BB5A190-20E8-4A6E-8D73-712FC9E3E950}"/>
    <cellStyle name="Heading 3 6 5 3" xfId="43000" xr:uid="{9F65CD79-FE8B-4723-BEDD-1B3C2CF6A59B}"/>
    <cellStyle name="Heading 3 6 5_3. Loans" xfId="23931" xr:uid="{03787AA6-7357-47EE-9904-7A9F0EB461AB}"/>
    <cellStyle name="Heading 3 6 6" xfId="1538" xr:uid="{EFF440D2-335C-40B2-9E28-110DDDA4024C}"/>
    <cellStyle name="Heading 3 6 6 2" xfId="43001" xr:uid="{9938821C-DE8D-45F6-8658-0DB4ED2505BB}"/>
    <cellStyle name="Heading 3 6 6_Apart tables" xfId="52669" xr:uid="{8C43ED0E-1567-464B-AD6F-20E7D62F52AA}"/>
    <cellStyle name="Heading 3 6 7" xfId="43002" xr:uid="{CF909980-351D-4D37-86B4-B96E9D9F6BEF}"/>
    <cellStyle name="Heading 3 6 8" xfId="46693" xr:uid="{17540917-4CCC-42B8-834A-4D880C2E0206}"/>
    <cellStyle name="Heading 3 6 9" xfId="46573" xr:uid="{E2D4ABA0-2B1D-4520-AAE7-DB719850D099}"/>
    <cellStyle name="Heading 3 6_3. Loans" xfId="23932" xr:uid="{A09D7405-9AD7-49A8-820F-A61AEEA653E9}"/>
    <cellStyle name="Heading 3 7" xfId="1539" xr:uid="{DFC9117E-5987-42AB-A314-D7EB385D8E67}"/>
    <cellStyle name="Heading 3 7 2" xfId="1540" xr:uid="{49A1EF37-C19F-4023-940E-C2F3C55E440E}"/>
    <cellStyle name="Heading 3 7 2 2" xfId="1541" xr:uid="{870BCD1D-F8A2-4F09-A2A9-BF651136E184}"/>
    <cellStyle name="Heading 3 7 2 2 2" xfId="43003" xr:uid="{D54D9663-5F9C-45E1-800A-0A59A6F56D3B}"/>
    <cellStyle name="Heading 3 7 2 2_Apart tables" xfId="52670" xr:uid="{378039AB-1835-4B82-A0DD-95CC5660D4B3}"/>
    <cellStyle name="Heading 3 7 2 3" xfId="43004" xr:uid="{D009D4A6-E20D-4666-958B-F71ADC22497D}"/>
    <cellStyle name="Heading 3 7 2 4" xfId="46704" xr:uid="{0C01AAE7-9A7B-4ADA-8296-BFF37E662363}"/>
    <cellStyle name="Heading 3 7 2 5" xfId="46570" xr:uid="{065C7560-3387-46B9-B389-09042E2684D1}"/>
    <cellStyle name="Heading 3 7 2_3. Loans" xfId="23933" xr:uid="{BAF929A4-BC5D-4A07-BDB4-D7248B3F4724}"/>
    <cellStyle name="Heading 3 7 3" xfId="1542" xr:uid="{21A8A207-1A37-42E8-B148-DB1C36A53BCD}"/>
    <cellStyle name="Heading 3 7 3 2" xfId="1543" xr:uid="{E9D173AD-E26C-4940-AAA3-D0298815DBD1}"/>
    <cellStyle name="Heading 3 7 3 2 2" xfId="43005" xr:uid="{09929375-39FD-40E4-9EAC-5B6C7A76CA95}"/>
    <cellStyle name="Heading 3 7 3 2_Apart tables" xfId="52671" xr:uid="{179FA325-AC62-4B0A-9649-8F2FE43954F2}"/>
    <cellStyle name="Heading 3 7 3 3" xfId="43006" xr:uid="{B084793F-6EDB-46D5-8CF5-2ADB8E4E2266}"/>
    <cellStyle name="Heading 3 7 3_3. Loans" xfId="23934" xr:uid="{0E92A9C4-2157-4169-96DC-A8D93F75C328}"/>
    <cellStyle name="Heading 3 7 4" xfId="1544" xr:uid="{4723B982-3D8A-48E5-AF7F-C39642E11E9A}"/>
    <cellStyle name="Heading 3 7 4 2" xfId="43007" xr:uid="{4583D902-8C1E-4E5E-BC40-DAA91BEE098B}"/>
    <cellStyle name="Heading 3 7 4_Apart tables" xfId="52672" xr:uid="{66A071F1-6C43-4C1C-87A7-ACDE968B5485}"/>
    <cellStyle name="Heading 3 7 5" xfId="43008" xr:uid="{8B19ED55-8D94-4734-B7D0-7BD94418C751}"/>
    <cellStyle name="Heading 3 7 6" xfId="46703" xr:uid="{CD4981CC-90C3-404E-B988-32F7926D7713}"/>
    <cellStyle name="Heading 3 7 7" xfId="46571" xr:uid="{FB140A07-4B14-4EEB-8BDC-55C214269BB0}"/>
    <cellStyle name="Heading 3 7_3. Loans" xfId="23935" xr:uid="{41288F8B-8CE5-4E17-AFC4-E15135B290FE}"/>
    <cellStyle name="Heading 3 8" xfId="1545" xr:uid="{E2BE5B21-493B-44AF-B342-BA3701A7A7CF}"/>
    <cellStyle name="Heading 3 8 2" xfId="1546" xr:uid="{E6755CA5-C704-4276-9AB3-5E096F91732E}"/>
    <cellStyle name="Heading 3 8 2 2" xfId="1547" xr:uid="{D9DE52E2-3834-4EBA-A7D7-A82AB35E0E26}"/>
    <cellStyle name="Heading 3 8 2 2 2" xfId="43009" xr:uid="{B7C6C094-5581-4BAD-82F4-8D6BB4E2B2D4}"/>
    <cellStyle name="Heading 3 8 2 2_Apart tables" xfId="52673" xr:uid="{BB7EC4F0-437E-480A-AA45-49D3A0E6A8E4}"/>
    <cellStyle name="Heading 3 8 2 3" xfId="43010" xr:uid="{FA759462-FE39-4C0B-ABB7-64AF2E202130}"/>
    <cellStyle name="Heading 3 8 2 4" xfId="46710" xr:uid="{F5A74CB6-EEA6-4794-BD05-36F334D6936B}"/>
    <cellStyle name="Heading 3 8 2 5" xfId="46566" xr:uid="{CC97785D-5D87-4CD9-AA68-BE36935AF937}"/>
    <cellStyle name="Heading 3 8 2_3. Loans" xfId="23936" xr:uid="{A3C8BAA5-E46D-4EFA-A627-687B96F4F403}"/>
    <cellStyle name="Heading 3 8 3" xfId="1548" xr:uid="{3FCC4F76-C206-4F06-87EF-CA57768275E9}"/>
    <cellStyle name="Heading 3 8 3 2" xfId="1549" xr:uid="{EF77BA99-CBC8-4A7F-908E-A94D06AFBC28}"/>
    <cellStyle name="Heading 3 8 3 2 2" xfId="43011" xr:uid="{89E33F88-86CD-41BD-AFE5-7C752718614E}"/>
    <cellStyle name="Heading 3 8 3 2_Apart tables" xfId="52674" xr:uid="{9441E6FD-F48B-419B-BCCB-C2FFCD7157E5}"/>
    <cellStyle name="Heading 3 8 3 3" xfId="43012" xr:uid="{C3B4B900-32C4-49F8-90E2-0EB32EED9F91}"/>
    <cellStyle name="Heading 3 8 3_3. Loans" xfId="23937" xr:uid="{410352EE-BF70-43DB-B2AD-554C42A5A154}"/>
    <cellStyle name="Heading 3 8 4" xfId="1550" xr:uid="{4A5630B7-06C9-4B0D-8EA2-9BA093DCC2A9}"/>
    <cellStyle name="Heading 3 8 4 2" xfId="43013" xr:uid="{7E5D2C6A-11C6-44D1-AC2B-94C415847738}"/>
    <cellStyle name="Heading 3 8 4_Apart tables" xfId="52675" xr:uid="{80807FC9-CB80-4548-AD38-D4B276D8023A}"/>
    <cellStyle name="Heading 3 8 5" xfId="43014" xr:uid="{43981E67-991D-4AC6-96E9-1E8687B7322A}"/>
    <cellStyle name="Heading 3 8 6" xfId="46709" xr:uid="{2C462568-4885-40D6-A9CB-1989C05F31D1}"/>
    <cellStyle name="Heading 3 8 7" xfId="46567" xr:uid="{5F28B997-E882-42F3-A653-B455386B4B04}"/>
    <cellStyle name="Heading 3 8_3. Loans" xfId="23938" xr:uid="{4D3FE1A1-FF20-4191-A64A-345E37810980}"/>
    <cellStyle name="Heading 3 9" xfId="1551" xr:uid="{AB868F53-626D-4903-B50F-10305392D106}"/>
    <cellStyle name="Heading 3 9 2" xfId="1552" xr:uid="{28F4633E-9F9A-4B39-8CF2-1741B5C2A050}"/>
    <cellStyle name="Heading 3 9 2 2" xfId="43015" xr:uid="{C269867E-9B0E-4780-B0BC-29787D09E22B}"/>
    <cellStyle name="Heading 3 9 2 3" xfId="46716" xr:uid="{AE0CA2CF-77E3-40FF-9356-46E47A7AFF76}"/>
    <cellStyle name="Heading 3 9 2_Apart tables" xfId="52676" xr:uid="{E5D5434E-C260-4C5D-A26E-D3A6265E82DF}"/>
    <cellStyle name="Heading 3 9 3" xfId="43016" xr:uid="{EB398CFA-CDC1-46C1-8243-350A09BC872A}"/>
    <cellStyle name="Heading 3 9 4" xfId="46715" xr:uid="{00740880-FB81-498B-89DD-6E9C2BE69857}"/>
    <cellStyle name="Heading 3 9_3. Loans" xfId="23939" xr:uid="{3C7E283C-1E73-4FDB-834B-DEE5E848827A}"/>
    <cellStyle name="Heading 4" xfId="11" builtinId="19" customBuiltin="1"/>
    <cellStyle name="Heading 4 10" xfId="23940" xr:uid="{E31093D2-5E3A-4036-A057-964F2D3A461E}"/>
    <cellStyle name="Heading 4 10 2" xfId="47785" xr:uid="{325BDCF3-1AB4-44CC-B715-F2C8135E1B65}"/>
    <cellStyle name="Heading 4 10_ICR" xfId="49530" xr:uid="{5F1595CD-F765-47C3-9D22-1C97A3F7EE84}"/>
    <cellStyle name="Heading 4 11" xfId="23941" xr:uid="{AA7F4086-DD95-498F-B554-BF3D92FB321E}"/>
    <cellStyle name="Heading 4 12" xfId="53216" xr:uid="{98F124B3-6722-4147-871C-17995CB16715}"/>
    <cellStyle name="Heading 4 2" xfId="182" xr:uid="{443095B7-11CA-4FE1-B744-3AA9737A39AD}"/>
    <cellStyle name="Heading 4 2 10" xfId="52299" xr:uid="{27F6D23F-4C56-44B0-84DA-14FCBE7A05F8}"/>
    <cellStyle name="Heading 4 2 2" xfId="1553" xr:uid="{2AB8081E-79DC-424F-A92F-7BC2330D34D5}"/>
    <cellStyle name="Heading 4 2 3" xfId="1554" xr:uid="{C65C6F88-187E-4530-B164-EF14FA0775CD}"/>
    <cellStyle name="Heading 4 2 3 2" xfId="33723" xr:uid="{286487FE-73AF-4419-A7FE-272CCB673B7C}"/>
    <cellStyle name="Heading 4 2 3_Apart tables" xfId="52677" xr:uid="{170E841F-759D-4841-9B68-E2270C15DA2F}"/>
    <cellStyle name="Heading 4 2 4" xfId="1555" xr:uid="{789EC2F9-9BDC-437D-8B4D-D0C37819E035}"/>
    <cellStyle name="Heading 4 2 5" xfId="1556" xr:uid="{F29715A1-130A-45F9-ACA9-E5FE497DDEDC}"/>
    <cellStyle name="Heading 4 2 6" xfId="1557" xr:uid="{056BA54D-C360-4E6B-877A-A88FCB8E4BE9}"/>
    <cellStyle name="Heading 4 2 7" xfId="1558" xr:uid="{B7FF7FE5-89C8-441C-808E-2B66A9335E1B}"/>
    <cellStyle name="Heading 4 2 8" xfId="1559" xr:uid="{0F68E9D3-B42F-4E5C-B622-93BE6C7A5EDB}"/>
    <cellStyle name="Heading 4 2 9" xfId="43017" xr:uid="{B4E5D713-9C73-454F-88A6-CBD824810B0B}"/>
    <cellStyle name="Heading 4 2_2. Property deals" xfId="23942" xr:uid="{5B59D810-AE7E-4793-9FCF-F95A8F1F5DA0}"/>
    <cellStyle name="Heading 4 3" xfId="1560" xr:uid="{4B1CE1D0-42F9-40BD-B84C-84523122A14A}"/>
    <cellStyle name="Heading 4 3 2" xfId="33724" xr:uid="{15D35AFF-0A54-48CE-BEC7-1F0E32815660}"/>
    <cellStyle name="Heading 4 3 3" xfId="46721" xr:uid="{7E03F9D8-2652-404C-8DB4-4CBA9D313496}"/>
    <cellStyle name="Heading 4 3_Acquisition DB" xfId="52300" xr:uid="{E2D0554B-89F6-4874-A8CA-5BB870A3F522}"/>
    <cellStyle name="Heading 4 4" xfId="1561" xr:uid="{331BCA32-2FDA-471E-8249-226DAC3E6B0D}"/>
    <cellStyle name="Heading 4 4 2" xfId="46722" xr:uid="{49769B27-EE80-40B4-B1B9-5F76C227E092}"/>
    <cellStyle name="Heading 4 4 3" xfId="52301" xr:uid="{EC49E7B0-13A7-41F4-B434-4C083128CFC0}"/>
    <cellStyle name="Heading 4 4_Acquisition DB" xfId="52302" xr:uid="{8C7923B3-90EF-45BF-9338-378757E4CA5B}"/>
    <cellStyle name="Heading 4 5" xfId="1562" xr:uid="{1C62CAFD-9260-45D2-B5CE-637817ECD6A0}"/>
    <cellStyle name="Heading 4 6" xfId="1563" xr:uid="{46189EA8-FADC-4914-A401-3BBEB48C3260}"/>
    <cellStyle name="Heading 4 7" xfId="1564" xr:uid="{BFD0E478-945C-4B3A-BD9B-12079AF40AB8}"/>
    <cellStyle name="Heading 4 8" xfId="1565" xr:uid="{D7642850-001C-41F4-9973-873B72560DE1}"/>
    <cellStyle name="Heading 4 9" xfId="1566" xr:uid="{BD1565B0-7D4A-413F-9FBD-42B87FE55407}"/>
    <cellStyle name="Heading 5" xfId="49074" xr:uid="{CC32252B-CF5E-46CF-B224-E076EEFEBFE8}"/>
    <cellStyle name="Heading1" xfId="1567" xr:uid="{961C4675-5496-4C8C-BBD4-A7A1F48B4A40}"/>
    <cellStyle name="Heading1 2" xfId="43018" xr:uid="{F5C48C29-4F66-479D-B97D-891B20400C9D}"/>
    <cellStyle name="Heading1_Apart tables" xfId="52678" xr:uid="{5CB25122-826B-409F-AA6A-ED79307396FC}"/>
    <cellStyle name="Heading2" xfId="1568" xr:uid="{22D05469-4965-4D7B-AE6E-778B3CC44441}"/>
    <cellStyle name="Heading2 2" xfId="43019" xr:uid="{9ACF3275-1C6F-4C04-B342-94D015090D54}"/>
    <cellStyle name="Heading2_Apart tables" xfId="52679" xr:uid="{8077D544-6DA4-47D5-9278-CF98BCAC3131}"/>
    <cellStyle name="HeadingS" xfId="43020" xr:uid="{BFD29F52-DE2E-43B1-AF69-528A825975E5}"/>
    <cellStyle name="HeadingS 2" xfId="43021" xr:uid="{5B9C2B31-FB80-40C0-B228-FC84A636E247}"/>
    <cellStyle name="HeadingS_Cognos" xfId="43022" xr:uid="{3D5493BF-C2F1-4C43-8ACB-9092C64E59B0}"/>
    <cellStyle name="Headline2" xfId="43023" xr:uid="{C8BAA44F-65E8-414D-828C-F40F9D6A1905}"/>
    <cellStyle name="Headline3" xfId="43024" xr:uid="{D7B81A9B-83E5-403D-9996-11958A191B68}"/>
    <cellStyle name="HeadShade" xfId="52303" xr:uid="{1238195E-993F-4B2F-8AAB-4DC70439737C}"/>
    <cellStyle name="HeadShade 2" xfId="52304" xr:uid="{1672BEBC-5B3E-42F1-838E-2F4CEE27A47C}"/>
    <cellStyle name="HeadShade 3" xfId="52305" xr:uid="{26511255-42B6-4E33-AF8B-65E2282FEDBA}"/>
    <cellStyle name="Heltal" xfId="183" xr:uid="{7C91139A-66D5-4E3E-95C3-FCA607CBFD7A}"/>
    <cellStyle name="Heltal 2" xfId="23943" xr:uid="{C8BD0AB6-A1DA-4BB1-BB5F-D322D5BF2630}"/>
    <cellStyle name="Heltal 2 2" xfId="23944" xr:uid="{93E464F6-AF19-4752-9EBD-0AD09B66B84E}"/>
    <cellStyle name="Heltal 2_AAL Report" xfId="23945" xr:uid="{13976B71-F272-4F47-8C14-66C5DB7D9C8B}"/>
    <cellStyle name="Heltal_3. Loans" xfId="23946" xr:uid="{0EE6276D-542E-4BB7-B069-5DE73ACFF201}"/>
    <cellStyle name="Hervorhebung 1" xfId="43025" xr:uid="{D32EB6EF-CE4B-41AC-AE7C-2EBA152C4234}"/>
    <cellStyle name="Hervorhebung 2" xfId="43026" xr:uid="{28828320-D365-4753-9F03-1DFE30F9F936}"/>
    <cellStyle name="Hervorhebung 3" xfId="43027" xr:uid="{A1204BF7-247E-45D5-9AB6-77C9A5997BB3}"/>
    <cellStyle name="hidebold" xfId="43028" xr:uid="{09AB8105-88B1-4B3A-8A6B-EC8359F0C368}"/>
    <cellStyle name="hidenorm" xfId="43029" xr:uid="{43769BDB-FEC8-4E98-B66E-FE4221CAC439}"/>
    <cellStyle name="Hiperłącze_Dane Danzas 01.-07.2003 (tylko IT)" xfId="43030" xr:uid="{63D0CC02-B5A5-44D1-8A87-736DE3C6331D}"/>
    <cellStyle name="Hipervínculo 2" xfId="39866" xr:uid="{6AC0B4BF-548F-4CA5-BBFF-886D6A3CFD33}"/>
    <cellStyle name="Hipervínculo_PERSONAL" xfId="43031" xr:uid="{D8BF0683-9A64-4009-94A5-3EBA6616A942}"/>
    <cellStyle name="HL" xfId="43032" xr:uid="{0713C68F-BD48-4F0F-9ECB-251929388EB3}"/>
    <cellStyle name="Huomautus" xfId="43033" xr:uid="{3B9BE385-228A-4379-97C1-5B4AB44E033E}"/>
    <cellStyle name="Huomautus 2" xfId="43034" xr:uid="{DA232256-B0FA-42C8-B548-FA920975ADD2}"/>
    <cellStyle name="Huomautus 3" xfId="43035" xr:uid="{098810D6-8413-4272-92DA-3188CDAD3AD0}"/>
    <cellStyle name="Huomautus_Cognos" xfId="43036" xr:uid="{CCED8283-8F3C-4A55-8BAA-418A75DC0372}"/>
    <cellStyle name="Huono" xfId="43037" xr:uid="{97012A3D-F8E0-4312-B455-89F496F71D7A}"/>
    <cellStyle name="hyar" xfId="43038" xr:uid="{CB445598-0763-4F01-BAC8-C2E886E1341F}"/>
    <cellStyle name="Hyperlänk 2" xfId="185" xr:uid="{5D74A016-EBD1-49F3-BFB8-21D471E96BB6}"/>
    <cellStyle name="Hyperlänk 2 2" xfId="23951" xr:uid="{63DEF2BE-B3B1-4B0F-A94F-D5462BB6FA6B}"/>
    <cellStyle name="Hyperlänk 2 2 2" xfId="23952" xr:uid="{F8854F17-1FB1-4ED9-A22C-33FEA3EEF351}"/>
    <cellStyle name="Hyperlänk 2 2 3" xfId="33726" xr:uid="{0EA0FEF8-A2CC-4F1A-80BB-A5C5CE780597}"/>
    <cellStyle name="Hyperlänk 2 2_AAL Report" xfId="23953" xr:uid="{6C050050-18DD-4973-92A2-61FA546B0440}"/>
    <cellStyle name="Hyperlänk 2 3" xfId="33727" xr:uid="{57752897-20F7-4656-9B4F-36CD19072ECA}"/>
    <cellStyle name="Hyperlänk 2 4" xfId="33728" xr:uid="{5E479A60-AA8D-4FAD-A9FF-D9E64899097D}"/>
    <cellStyle name="Hyperlänk 2_2. Property deals" xfId="23954" xr:uid="{F578E2EC-B36D-4A77-AEA4-30C4D53709BD}"/>
    <cellStyle name="Hyperlink 2" xfId="184" xr:uid="{16F81BFF-C8DD-47E8-AB23-7D23B5741A75}"/>
    <cellStyle name="Hyperlink 2 2" xfId="23947" xr:uid="{391D3FD6-D685-404D-BECA-58159C51612D}"/>
    <cellStyle name="Hyperlink 2 2 2" xfId="23948" xr:uid="{3A1E3683-D58E-4223-9905-A70B872E5905}"/>
    <cellStyle name="Hyperlink 2 2_AAL Report" xfId="23949" xr:uid="{6821DC35-A36E-4001-A197-79B918586742}"/>
    <cellStyle name="Hyperlink 2 3" xfId="33725" xr:uid="{1481C9B3-B621-4E32-A486-01435E4A2CA5}"/>
    <cellStyle name="Hyperlink 2_2. Property deals" xfId="23950" xr:uid="{23E7CA18-E2D6-466F-B4E6-048FB96C9889}"/>
    <cellStyle name="Hyperlink 3" xfId="2959" xr:uid="{B1B7A3EA-55C8-46AF-A4A2-1F39FE6B8B99}"/>
    <cellStyle name="Hyperlink 3 2" xfId="52306" xr:uid="{3B14F594-FE96-4C79-A50F-62F366CB9ABF}"/>
    <cellStyle name="Hyperlink 3 3" xfId="52307" xr:uid="{1AC400BA-52AC-4A64-AD82-458714E16D11}"/>
    <cellStyle name="Hyperlink 3_Apart tables" xfId="52680" xr:uid="{E2F6CB0A-5245-4F18-BD73-9E3AAD2D9907}"/>
    <cellStyle name="Hyperlink 4" xfId="39541" xr:uid="{202F1936-1B6E-4D9E-9651-48ECB4092607}"/>
    <cellStyle name="Hyperlink 5" xfId="39590" xr:uid="{E95B4FAF-059A-4300-B4DD-D6EBA40BCB75}"/>
    <cellStyle name="Hyvä" xfId="43039" xr:uid="{C5947F93-85C6-4797-8583-15010930C3D4}"/>
    <cellStyle name="I" xfId="52308" xr:uid="{44578983-84A3-40C4-9CAC-8C39A1F102F8}"/>
    <cellStyle name="IL" xfId="43040" xr:uid="{F75FF99B-6A27-4006-81CD-500A0F2D97E8}"/>
    <cellStyle name="Incorrecto" xfId="39867" xr:uid="{1B05C167-17E2-4AC2-AD84-054357721F7D}"/>
    <cellStyle name="Indata" xfId="2963" xr:uid="{D0D14F63-5871-463E-9E8B-6631DA3632B6}"/>
    <cellStyle name="Indata 2" xfId="186" xr:uid="{9F684965-F365-47B2-856D-543247C00FDE}"/>
    <cellStyle name="Indata 2 2" xfId="23955" xr:uid="{420A9806-3921-4EF4-905F-7A60DE303D71}"/>
    <cellStyle name="Indata 2 2 2" xfId="33729" xr:uid="{22019173-B940-4C3D-BF9A-20B802A4FC57}"/>
    <cellStyle name="Indata 2 3" xfId="35954" xr:uid="{52E682F6-C417-424E-8F2B-CFAC65C5A416}"/>
    <cellStyle name="Indata 2_3. Loans" xfId="23956" xr:uid="{DBA67221-0AB6-41D9-ACCA-D24772E531B1}"/>
    <cellStyle name="Indata 3" xfId="187" xr:uid="{783E8B60-49AE-481D-842D-3D646C78B598}"/>
    <cellStyle name="Indata 3 2" xfId="33730" xr:uid="{4C3DD4F1-6806-4AC8-95AB-D7B50DD099DF}"/>
    <cellStyle name="Indata 3 3" xfId="35955" xr:uid="{DDF959B4-881B-4B3C-989F-1F8B04EA3FBE}"/>
    <cellStyle name="Indata 3_Apart tables" xfId="50299" xr:uid="{8357CA3F-4AF0-4908-B428-A39ED1A3F86C}"/>
    <cellStyle name="Indata 4" xfId="23957" xr:uid="{5DE0DA61-5F39-4213-B1D2-47A8D2C8A3D4}"/>
    <cellStyle name="Indata 4 2" xfId="23958" xr:uid="{C0491E2D-06A8-4504-8437-7B98F1D61493}"/>
    <cellStyle name="Indata 4 2 2" xfId="33731" xr:uid="{9AB4D1CA-9D24-426E-8F51-EBC75DFF309F}"/>
    <cellStyle name="Indata 4_AAL 2014-06" xfId="45476" xr:uid="{30437385-6A36-41B2-9E2E-1AE90E2E64A3}"/>
    <cellStyle name="Indata 5" xfId="23959" xr:uid="{2C204A13-97F2-435D-9245-B6C7F2A4B78A}"/>
    <cellStyle name="Indata 5 2" xfId="23960" xr:uid="{61380C56-A9C6-41A3-B728-E13225DFCEE6}"/>
    <cellStyle name="Indata 5 2 2" xfId="33732" xr:uid="{5BE8B29F-4C95-41C8-A1FF-9C7C2AF63651}"/>
    <cellStyle name="Indata 5_AAL 2014-06" xfId="45477" xr:uid="{AC1CF1E6-3782-469D-B88E-7378DC1EEA76}"/>
    <cellStyle name="Indata_03_ELIM" xfId="43041" xr:uid="{29338A6B-9A85-4293-AF9F-1035DAB2F2A7}"/>
    <cellStyle name="Inhalte" xfId="43042" xr:uid="{F2515553-C70D-47A0-8EEF-AE91A74A27E0}"/>
    <cellStyle name="Inhalte 2" xfId="43043" xr:uid="{82556E6A-DE63-4B49-8433-C55C6DA657D3}"/>
    <cellStyle name="Inhalte_Cognos" xfId="43044" xr:uid="{8467F353-F838-4636-BEF0-E0098ED74F56}"/>
    <cellStyle name="InLink" xfId="43045" xr:uid="{BAFC92BC-78CA-4997-83B0-A9B7FDF321A5}"/>
    <cellStyle name="Input [%0]" xfId="43046" xr:uid="{BFC07F21-9794-41A0-8B6A-85D333F6D0E8}"/>
    <cellStyle name="Input [%00]" xfId="43047" xr:uid="{FD216360-F7AB-4DB0-8E12-F43283EB4240}"/>
    <cellStyle name="Input [yellow]" xfId="1569" xr:uid="{FF1C279B-6AB3-4FB2-84E8-D6E6A0370BD1}"/>
    <cellStyle name="Input [yellow] 2" xfId="23961" xr:uid="{E77EF57A-4F7D-4EE5-B016-0E5FECE7E885}"/>
    <cellStyle name="Input [yellow] 3" xfId="43048" xr:uid="{95FBBFA4-6E1D-4F93-90B1-AC27CF81E963}"/>
    <cellStyle name="Input [yellow] 4" xfId="52309" xr:uid="{0D833C2A-C851-4EDE-9C76-944F68A0D785}"/>
    <cellStyle name="Input [yellow] 5" xfId="52310" xr:uid="{FC78CFF8-B622-4C9E-8C16-69469C66D6B3}"/>
    <cellStyle name="Input [yellow]_3. Loans" xfId="23962" xr:uid="{8ACBEF05-635D-4101-AAB0-4A463B9525C6}"/>
    <cellStyle name="Input 10" xfId="1570" xr:uid="{004447D9-C8C9-4463-9FE1-A42AC2463F60}"/>
    <cellStyle name="Input 10 2" xfId="1571" xr:uid="{E9981E58-F203-4321-954F-940CAB62B544}"/>
    <cellStyle name="Input 10 2 2" xfId="46557" xr:uid="{700F5236-5784-49A9-8EDC-5C87C3B3B6C7}"/>
    <cellStyle name="Input 10 2_Apart tables" xfId="52681" xr:uid="{5B6F6361-62E7-496C-8872-E6977527B1B8}"/>
    <cellStyle name="Input 10 3" xfId="46558" xr:uid="{EA78734F-A8B2-4AB7-A572-6CA3E18050D7}"/>
    <cellStyle name="Input 10_3. Loans" xfId="23963" xr:uid="{F7601F4E-0618-4141-B8C5-D8DD2E28451C}"/>
    <cellStyle name="Input 11" xfId="1572" xr:uid="{F47C4491-1FC7-4ED9-B4A5-C7B32656040F}"/>
    <cellStyle name="Input 11 2" xfId="1573" xr:uid="{A336F3FE-4249-4F33-8A62-2738541CE175}"/>
    <cellStyle name="Input 11 2 2" xfId="46555" xr:uid="{9BCE2B04-1725-4BE9-AA20-95EF51AD6D66}"/>
    <cellStyle name="Input 11 2_Apart tables" xfId="52682" xr:uid="{EB65D7D2-5EE1-425F-A363-06F3B42E7914}"/>
    <cellStyle name="Input 11 3" xfId="46556" xr:uid="{3D95CB7C-C01E-4236-99AD-2E586AB477E3}"/>
    <cellStyle name="Input 11_3. Loans" xfId="23964" xr:uid="{85CC00FA-AF3A-4050-B701-A3303DDDAD08}"/>
    <cellStyle name="Input 12" xfId="1574" xr:uid="{DD43B34A-9A35-4F4B-AF65-78F11F3D7DBF}"/>
    <cellStyle name="Input 12 2" xfId="1575" xr:uid="{364C77B4-1A2D-4BF5-8EF2-8E6E7D9EAE8F}"/>
    <cellStyle name="Input 12 2 2" xfId="46553" xr:uid="{02D3D4DA-CD1D-4B44-99C4-FB3D4A5492AF}"/>
    <cellStyle name="Input 12 2_Apart tables" xfId="52683" xr:uid="{67529E14-F17D-4C0A-9A7B-C47AE2B88182}"/>
    <cellStyle name="Input 12 3" xfId="46554" xr:uid="{3F4C34B2-412C-47CF-AFBB-98F2C738219B}"/>
    <cellStyle name="Input 12_3. Loans" xfId="23965" xr:uid="{6BFB8DFA-FD2B-4012-9E9D-258D3ED878CD}"/>
    <cellStyle name="Input 13" xfId="1576" xr:uid="{055ABC6B-AC36-47B2-AC37-2A12008B3D60}"/>
    <cellStyle name="Input 13 2" xfId="1577" xr:uid="{22102EDB-C2B1-43B9-AB35-A6FE988D3536}"/>
    <cellStyle name="Input 13 2 2" xfId="46551" xr:uid="{937253C8-6C50-495B-B6DA-AA7A1B4F10BD}"/>
    <cellStyle name="Input 13 2_Apart tables" xfId="52684" xr:uid="{FCF789CB-D0D7-47AF-88A3-6D002E5454CA}"/>
    <cellStyle name="Input 13 3" xfId="46552" xr:uid="{EE175730-FBA5-4F9A-AC05-9F0906A72127}"/>
    <cellStyle name="Input 13_3. Loans" xfId="23966" xr:uid="{D0293776-2F22-41BA-9804-286D17AE220F}"/>
    <cellStyle name="Input 14" xfId="1578" xr:uid="{453EBB9C-C26A-49E0-817F-F8E585C6D3AD}"/>
    <cellStyle name="Input 14 2" xfId="1579" xr:uid="{77423575-CD94-4290-80BA-2EF434652DA9}"/>
    <cellStyle name="Input 14 2 2" xfId="46549" xr:uid="{83761E8E-638B-43FC-A0C8-5C6ACC431DF8}"/>
    <cellStyle name="Input 14 2_Apart tables" xfId="52685" xr:uid="{21A35608-4B58-486D-B955-13F228E3F446}"/>
    <cellStyle name="Input 14 3" xfId="46550" xr:uid="{2E049934-7D6E-4D90-9EE3-7F956FFA694E}"/>
    <cellStyle name="Input 14_3. Loans" xfId="23967" xr:uid="{EE88AC02-3521-45FC-9F26-E70EC4C395A2}"/>
    <cellStyle name="Input 15" xfId="1580" xr:uid="{CA8CCCFD-ABBE-44C9-9B30-D185AA118685}"/>
    <cellStyle name="Input 15 2" xfId="1581" xr:uid="{89EB0BCE-B538-4251-B00B-7499DBB42F2A}"/>
    <cellStyle name="Input 15 2 2" xfId="46547" xr:uid="{79CF40AE-ADB7-4D14-ABCE-980947F63EB9}"/>
    <cellStyle name="Input 15 2_Apart tables" xfId="52686" xr:uid="{41C802E7-1A54-4651-BDCC-975060185240}"/>
    <cellStyle name="Input 15 3" xfId="46548" xr:uid="{69C64932-6C77-4350-9DC6-09CE92C33D51}"/>
    <cellStyle name="Input 15_3. Loans" xfId="23968" xr:uid="{131A3096-965D-49F8-8DFD-26253158614C}"/>
    <cellStyle name="Input 16" xfId="1582" xr:uid="{D7C34DD4-F1E2-4653-B4F2-4A7F44672875}"/>
    <cellStyle name="Input 16 2" xfId="1583" xr:uid="{723364FD-C566-4B77-B4D8-C31A3C723E8F}"/>
    <cellStyle name="Input 16 2 2" xfId="46545" xr:uid="{CA234AF7-E31B-4523-82ED-9FD24D95D057}"/>
    <cellStyle name="Input 16 2_Apart tables" xfId="52687" xr:uid="{C52A54EA-E91A-4F3C-A377-E13F015CD0F8}"/>
    <cellStyle name="Input 16 3" xfId="46546" xr:uid="{5467CA95-DFE2-45B3-82FE-92A1662EBA49}"/>
    <cellStyle name="Input 16_3. Loans" xfId="23969" xr:uid="{FACD1591-3F9B-494D-98C8-CF532B03625C}"/>
    <cellStyle name="Input 17" xfId="1584" xr:uid="{C2A495FC-27A4-484E-A0B2-D6C2F4BB6204}"/>
    <cellStyle name="Input 17 2" xfId="1585" xr:uid="{C099DED6-1B12-4155-BF42-C8E588097D23}"/>
    <cellStyle name="Input 17 2 2" xfId="46543" xr:uid="{F77213D4-8468-429A-9A5D-9254B9BC7921}"/>
    <cellStyle name="Input 17 2_Apart tables" xfId="52688" xr:uid="{986D25BA-6D6D-4215-9E2F-1E2580E7CEBD}"/>
    <cellStyle name="Input 17 3" xfId="46544" xr:uid="{0A6AD993-B33F-4CB4-91A6-071E8ADF46B7}"/>
    <cellStyle name="Input 17_3. Loans" xfId="23970" xr:uid="{2E9E0DFB-6518-4794-B4AE-039ABD9FDCB3}"/>
    <cellStyle name="Input 18" xfId="1586" xr:uid="{E1881ACD-2150-4E7D-B249-1ABD9FDD636F}"/>
    <cellStyle name="Input 18 2" xfId="1587" xr:uid="{0B7A5A70-C132-4900-B2F7-8DD4C0952AD9}"/>
    <cellStyle name="Input 18 2 2" xfId="46541" xr:uid="{3C8DF023-9332-42D6-B1E9-07C6E54BBD80}"/>
    <cellStyle name="Input 18 2_Apart tables" xfId="52689" xr:uid="{731D78D3-E40A-499B-A293-A759348AE2DF}"/>
    <cellStyle name="Input 18 3" xfId="46542" xr:uid="{1C4D4AFC-4B4D-4809-ACD3-B3B93B9681FA}"/>
    <cellStyle name="Input 18_3. Loans" xfId="23971" xr:uid="{52BE2D9F-7D88-423D-9C93-10294342518C}"/>
    <cellStyle name="Input 19" xfId="1588" xr:uid="{DDAD5251-38D7-44AE-A02D-960F5C0D9FCD}"/>
    <cellStyle name="Input 19 2" xfId="1589" xr:uid="{E8BA7186-EE18-4A67-84FD-90285BFBF79D}"/>
    <cellStyle name="Input 19 2 2" xfId="46539" xr:uid="{DDED671E-B1C4-4CEF-97F4-DE423174ACE8}"/>
    <cellStyle name="Input 19 2_Apart tables" xfId="52690" xr:uid="{EA1E2E40-C06E-4AC1-8C0B-AC47DEE7C54E}"/>
    <cellStyle name="Input 19 3" xfId="46540" xr:uid="{CD0E2673-4D10-4D3C-9D64-66188A167195}"/>
    <cellStyle name="Input 19_3. Loans" xfId="23972" xr:uid="{EFC7DA68-E73D-448F-BB7D-B04B33410457}"/>
    <cellStyle name="Input 2" xfId="188" xr:uid="{16781FD5-449A-406D-BB47-212CCF8D5AC4}"/>
    <cellStyle name="Input 2 10" xfId="1590" xr:uid="{2F713608-B296-47AD-85A1-CF8A1C86F3CB}"/>
    <cellStyle name="Input 2 10 2" xfId="1591" xr:uid="{1B7C1545-82CA-4F73-B1C2-BD46504ECB26}"/>
    <cellStyle name="Input 2 10 2 2" xfId="46726" xr:uid="{55A1D62C-A350-4538-BA05-008A987F1F01}"/>
    <cellStyle name="Input 2 10 2 3" xfId="46536" xr:uid="{C5F0BB73-3FBA-48B6-9A47-CA85D1FB3778}"/>
    <cellStyle name="Input 2 10 2_Apart tables" xfId="52691" xr:uid="{E7CFB513-2AE1-41E8-A09C-0508E40C39AD}"/>
    <cellStyle name="Input 2 10 3" xfId="46725" xr:uid="{7CC87CD9-2518-4F78-AF32-4940F0402E00}"/>
    <cellStyle name="Input 2 10 4" xfId="46537" xr:uid="{915CFEFA-715E-4F97-8574-868F39BE7F51}"/>
    <cellStyle name="Input 2 10_3. Loans" xfId="23973" xr:uid="{B4535BFB-5275-4F80-BF29-34572474AE64}"/>
    <cellStyle name="Input 2 11" xfId="1592" xr:uid="{EC4437E9-B34C-43A9-B46A-E6095C5CF1A8}"/>
    <cellStyle name="Input 2 11 2" xfId="1593" xr:uid="{38C01867-EE80-48C9-A138-EBA58AB05106}"/>
    <cellStyle name="Input 2 11 2 2" xfId="46534" xr:uid="{13859718-20F9-448B-B4FC-3B567F163BF1}"/>
    <cellStyle name="Input 2 11 2_Apart tables" xfId="52692" xr:uid="{B96F1BEF-8A55-4CA6-9DB8-6740793D8209}"/>
    <cellStyle name="Input 2 11 3" xfId="46535" xr:uid="{3F995178-17F5-4147-8A75-657AEABF6E49}"/>
    <cellStyle name="Input 2 11_3. Loans" xfId="23974" xr:uid="{24634DFC-A4EE-4BB4-B829-1447D885A223}"/>
    <cellStyle name="Input 2 12" xfId="1594" xr:uid="{9956B039-4191-4768-BAAE-144A58C7A050}"/>
    <cellStyle name="Input 2 12 2" xfId="1595" xr:uid="{C4F755D9-AC35-4BD6-AE11-30027ABAB854}"/>
    <cellStyle name="Input 2 12 2 2" xfId="46532" xr:uid="{AEC44E95-8910-45D5-B721-DB3A0E894181}"/>
    <cellStyle name="Input 2 12 2_Apart tables" xfId="52693" xr:uid="{C3D2A201-57D6-45CF-8F00-9BB97B9BC7F5}"/>
    <cellStyle name="Input 2 12 3" xfId="46533" xr:uid="{C69EFE7C-9873-40DE-9290-C0DC6DB3BEBD}"/>
    <cellStyle name="Input 2 12_3. Loans" xfId="23975" xr:uid="{2CA8AAD9-9C7C-49C2-9AEB-BC6293C47D0F}"/>
    <cellStyle name="Input 2 13" xfId="1596" xr:uid="{10E48B40-0735-4CCE-B394-7918B7D676C2}"/>
    <cellStyle name="Input 2 13 2" xfId="1597" xr:uid="{FB55CFBC-C5EE-47D1-83FC-2A17237E2F7A}"/>
    <cellStyle name="Input 2 13 2 2" xfId="46530" xr:uid="{7A60BACA-E7AC-439C-8C9B-BD6B61D28174}"/>
    <cellStyle name="Input 2 13 2_Apart tables" xfId="52694" xr:uid="{341E1021-DE81-4C0B-8728-3B3ACB1C7677}"/>
    <cellStyle name="Input 2 13 3" xfId="46531" xr:uid="{5F0EA89F-0F02-4DE0-BBB6-20E42C9740D1}"/>
    <cellStyle name="Input 2 13_3. Loans" xfId="23976" xr:uid="{3AD77DAA-6C76-4710-B069-79F3A597ADD5}"/>
    <cellStyle name="Input 2 14" xfId="1598" xr:uid="{B8186966-E4D8-4DD8-91D6-6EE1C03034AC}"/>
    <cellStyle name="Input 2 14 2" xfId="1599" xr:uid="{B8337163-DDAD-4301-895C-8013559F002D}"/>
    <cellStyle name="Input 2 14 2 2" xfId="46528" xr:uid="{C41590E6-4C4C-4B1D-BF87-76A2067C0FA5}"/>
    <cellStyle name="Input 2 14 2_Apart tables" xfId="52695" xr:uid="{DEA58882-50AF-4A3A-9B5B-2AAD61127817}"/>
    <cellStyle name="Input 2 14 3" xfId="46529" xr:uid="{C3214E9A-A57D-45B9-9A24-55A8BF6D43E9}"/>
    <cellStyle name="Input 2 14_3. Loans" xfId="23977" xr:uid="{CCA10ADD-8392-4225-A292-3AB51D7F679A}"/>
    <cellStyle name="Input 2 15" xfId="1600" xr:uid="{0275A93A-7376-4DD4-B8E8-DD5C6E6DE8ED}"/>
    <cellStyle name="Input 2 15 2" xfId="1601" xr:uid="{FEB28FF6-2C51-4CE1-90F0-CBD83B554744}"/>
    <cellStyle name="Input 2 15 2 2" xfId="46526" xr:uid="{61EF0801-4C39-432D-A5C0-2EDB7408BB0B}"/>
    <cellStyle name="Input 2 15 2_Apart tables" xfId="52696" xr:uid="{ABAD98C9-1789-40D7-9126-8D33609DC53B}"/>
    <cellStyle name="Input 2 15 3" xfId="46527" xr:uid="{9A1ABACF-5C87-4623-8743-E0C93FEDE91E}"/>
    <cellStyle name="Input 2 15_3. Loans" xfId="23978" xr:uid="{CC8681F3-C043-48B4-A691-CD2E0CAA921F}"/>
    <cellStyle name="Input 2 16" xfId="1602" xr:uid="{98A9B523-FB2E-4A99-B198-5433F30949C3}"/>
    <cellStyle name="Input 2 16 2" xfId="46525" xr:uid="{08E81381-57C0-48A0-A8CD-471856AD094F}"/>
    <cellStyle name="Input 2 16_Apart tables" xfId="52697" xr:uid="{562B9F17-7386-400D-BC5B-654BA49510C8}"/>
    <cellStyle name="Input 2 17" xfId="38323" xr:uid="{C379CEE0-FCE8-4EB7-8C61-79C4AB3D2197}"/>
    <cellStyle name="Input 2 18" xfId="38313" xr:uid="{425DF527-C690-4493-B9D4-2223B2EA6F70}"/>
    <cellStyle name="Input 2 19" xfId="46538" xr:uid="{B57AD38F-91F0-4850-B0FE-BE4CC76A9A0F}"/>
    <cellStyle name="Input 2 2" xfId="1603" xr:uid="{9E4CF97F-3799-4221-8C00-ED6C8D3276BD}"/>
    <cellStyle name="Input 2 2 10" xfId="1604" xr:uid="{1F432BB4-8944-46EB-8D3A-8F0E37ABBD7E}"/>
    <cellStyle name="Input 2 2 10 2" xfId="1605" xr:uid="{61A36448-05DB-40B7-9298-9413A5B75437}"/>
    <cellStyle name="Input 2 2 10 2 2" xfId="46522" xr:uid="{C3FE047B-EC13-4144-8673-6E8088DA7ADC}"/>
    <cellStyle name="Input 2 2 10 2_Apart tables" xfId="52698" xr:uid="{9B92DD5D-0342-4418-A8A9-23EFE3A10A1A}"/>
    <cellStyle name="Input 2 2 10 3" xfId="46523" xr:uid="{DE7D9C12-3C01-4315-BE7B-374BCFEAABB3}"/>
    <cellStyle name="Input 2 2 10_3. Loans" xfId="23979" xr:uid="{0D556397-CA63-4F30-8FE1-E9A68E07399F}"/>
    <cellStyle name="Input 2 2 11" xfId="1606" xr:uid="{52E67C5E-45D6-404B-AC0D-46FA0A6D286C}"/>
    <cellStyle name="Input 2 2 11 2" xfId="1607" xr:uid="{D3B4753E-5987-4700-9D53-E8D8F356C185}"/>
    <cellStyle name="Input 2 2 11 2 2" xfId="46520" xr:uid="{F17552D7-2B3B-4BF5-A268-6C17F82998B8}"/>
    <cellStyle name="Input 2 2 11 2_Apart tables" xfId="52699" xr:uid="{6BBDDEE2-89EE-4F6D-A232-780E91A92B2C}"/>
    <cellStyle name="Input 2 2 11 3" xfId="46521" xr:uid="{FC219DBA-585E-4ABF-9DBF-50809C2056F1}"/>
    <cellStyle name="Input 2 2 11_3. Loans" xfId="23980" xr:uid="{7284A610-E4C9-4E5B-8F90-FA8E5C19E81B}"/>
    <cellStyle name="Input 2 2 12" xfId="1608" xr:uid="{D31DDC60-119A-446E-B688-B3AE0D3EA6AB}"/>
    <cellStyle name="Input 2 2 12 2" xfId="1609" xr:uid="{269534FE-CFF4-49BA-BF08-96FC812D3534}"/>
    <cellStyle name="Input 2 2 12 2 2" xfId="46510" xr:uid="{E15C552A-595B-4D8F-9454-F3DBB084C670}"/>
    <cellStyle name="Input 2 2 12 2_Apart tables" xfId="52700" xr:uid="{7E59262B-5C10-4BE5-8C24-8A50AB702EEA}"/>
    <cellStyle name="Input 2 2 12 3" xfId="46519" xr:uid="{D0C40ED1-B183-4410-82B2-71D96D5DB0CE}"/>
    <cellStyle name="Input 2 2 12_3. Loans" xfId="23981" xr:uid="{D44991A7-93A7-4492-81ED-E5B0CED22F34}"/>
    <cellStyle name="Input 2 2 13" xfId="1610" xr:uid="{7EE42CAC-2870-441E-A6DB-7E249CF545FC}"/>
    <cellStyle name="Input 2 2 13 2" xfId="46508" xr:uid="{722E23B9-9CBC-4669-8249-A05DBD8D1F3B}"/>
    <cellStyle name="Input 2 2 13_Apart tables" xfId="52701" xr:uid="{E1D1F0BC-2732-4A84-B823-02B5A5D67D84}"/>
    <cellStyle name="Input 2 2 14" xfId="46727" xr:uid="{54972A1E-43AD-406C-A102-8B6594EC271B}"/>
    <cellStyle name="Input 2 2 15" xfId="46524" xr:uid="{8A596C56-44E7-4655-BE8B-C3AAF747BD26}"/>
    <cellStyle name="Input 2 2 2" xfId="1611" xr:uid="{87B3C679-4713-4464-A6A9-D772A3062363}"/>
    <cellStyle name="Input 2 2 2 2" xfId="1612" xr:uid="{A8BD7761-6B0E-476C-AE73-EB46081754D9}"/>
    <cellStyle name="Input 2 2 2 2 2" xfId="1613" xr:uid="{B32AFA1C-182C-4CA6-95AB-C5781E5570B5}"/>
    <cellStyle name="Input 2 2 2 2 2 2" xfId="46505" xr:uid="{CF608DB6-E6A7-450A-955F-F477E561C702}"/>
    <cellStyle name="Input 2 2 2 2 2_Apart tables" xfId="52702" xr:uid="{6ECBA050-AA94-407B-9E28-E15C4BC20545}"/>
    <cellStyle name="Input 2 2 2 2 3" xfId="46729" xr:uid="{BB9FDFF6-BFE1-410E-AC6B-E69EAB888CAA}"/>
    <cellStyle name="Input 2 2 2 2 4" xfId="46506" xr:uid="{D0146F04-94B3-4091-9402-D54AEBE15C5F}"/>
    <cellStyle name="Input 2 2 2 2_3. Loans" xfId="23982" xr:uid="{6694C6B2-A58E-4DBD-A616-A5A12A779F98}"/>
    <cellStyle name="Input 2 2 2 3" xfId="1614" xr:uid="{FBD83C52-6F60-4699-9654-7427A0A76B53}"/>
    <cellStyle name="Input 2 2 2 3 2" xfId="1615" xr:uid="{F9161FA1-7511-4E7F-B018-C594759C4C70}"/>
    <cellStyle name="Input 2 2 2 3 2 2" xfId="46490" xr:uid="{13D28FD7-7B7F-4204-ADFA-FFD3C6F10AC6}"/>
    <cellStyle name="Input 2 2 2 3 2_Apart tables" xfId="52703" xr:uid="{ECDB72EF-03FB-4924-B018-C03F84D9B343}"/>
    <cellStyle name="Input 2 2 2 3 3" xfId="46492" xr:uid="{35EE202F-A946-4944-902C-61FCC062628D}"/>
    <cellStyle name="Input 2 2 2 3_3. Loans" xfId="23983" xr:uid="{C6807DD6-DA99-4B9A-972C-86BFBC5CD784}"/>
    <cellStyle name="Input 2 2 2 4" xfId="1616" xr:uid="{2BA26E7F-4AFE-4137-B299-658ECD0FF426}"/>
    <cellStyle name="Input 2 2 2 4 2" xfId="1617" xr:uid="{B355D410-62B4-4909-ACBE-A503B346FA51}"/>
    <cellStyle name="Input 2 2 2 4 2 2" xfId="46488" xr:uid="{5D201667-5E3B-4B8C-A2C3-D883E47EECCA}"/>
    <cellStyle name="Input 2 2 2 4 2_Apart tables" xfId="52704" xr:uid="{BFBD56AD-45A1-4D69-8CF7-7D83060EF27E}"/>
    <cellStyle name="Input 2 2 2 4 3" xfId="46489" xr:uid="{D2ED2A5E-9084-449B-A2C5-F260577F5A39}"/>
    <cellStyle name="Input 2 2 2 4_3. Loans" xfId="23984" xr:uid="{A2E7C9B0-602F-4ABB-A9EA-67C6F67862BE}"/>
    <cellStyle name="Input 2 2 2 5" xfId="1618" xr:uid="{AEA70B63-C823-4FA4-8CDE-736C54A72512}"/>
    <cellStyle name="Input 2 2 2 5 2" xfId="1619" xr:uid="{FF05B4D6-016C-4AF6-9D1B-8AA55F59C5A1}"/>
    <cellStyle name="Input 2 2 2 5 2 2" xfId="46486" xr:uid="{68E714EE-2BD0-4006-8A81-0A614D4D62CA}"/>
    <cellStyle name="Input 2 2 2 5 2_Apart tables" xfId="52705" xr:uid="{2B38352E-7D4A-4643-8DFA-6BC5F4AC3EFA}"/>
    <cellStyle name="Input 2 2 2 5 3" xfId="46487" xr:uid="{FA74B5CA-1256-4A24-9EA8-44FA3984B396}"/>
    <cellStyle name="Input 2 2 2 5_3. Loans" xfId="23985" xr:uid="{D78512BF-E0E5-4D2A-99DE-5AC8433C6CA7}"/>
    <cellStyle name="Input 2 2 2 6" xfId="1620" xr:uid="{F1973EE5-D30F-43E5-B252-4C001F81851F}"/>
    <cellStyle name="Input 2 2 2 6 2" xfId="1621" xr:uid="{BD4B1F3C-F6B1-4224-9D82-5D7A39C7FCAA}"/>
    <cellStyle name="Input 2 2 2 6 2 2" xfId="46484" xr:uid="{200902AD-18E7-45A8-B8F0-EC5B6CD39BCE}"/>
    <cellStyle name="Input 2 2 2 6 2_Apart tables" xfId="52706" xr:uid="{D8E79FE7-8AFB-4AC6-81FD-908B0F39F5F9}"/>
    <cellStyle name="Input 2 2 2 6 3" xfId="46485" xr:uid="{B3EFB621-F0F8-4D77-A853-3FE316CB2ABF}"/>
    <cellStyle name="Input 2 2 2 6_3. Loans" xfId="23986" xr:uid="{908E0F2C-C15A-4C75-90C1-A4A812F211B5}"/>
    <cellStyle name="Input 2 2 2 7" xfId="1622" xr:uid="{ABB76A4B-4753-47C3-9CFF-4D77B277EACF}"/>
    <cellStyle name="Input 2 2 2 7 2" xfId="46483" xr:uid="{3DF2B8E8-E321-4022-A577-004ED8090CC3}"/>
    <cellStyle name="Input 2 2 2 7_Apart tables" xfId="52707" xr:uid="{65BEB0CD-EDFB-4157-8415-FF99274C4111}"/>
    <cellStyle name="Input 2 2 2 8" xfId="46728" xr:uid="{4F4F2135-88D0-4BB0-94A2-9776FC219DC6}"/>
    <cellStyle name="Input 2 2 2 9" xfId="46507" xr:uid="{0B1032D2-DE60-47F7-9E2C-391429CC1F93}"/>
    <cellStyle name="Input 2 2 2_3. Loans" xfId="23987" xr:uid="{CE23C2CB-9C4F-48F4-9CE3-AEAD122908DD}"/>
    <cellStyle name="Input 2 2 3" xfId="1623" xr:uid="{B1DA9988-41D3-4612-94C1-F956EEE6090D}"/>
    <cellStyle name="Input 2 2 3 2" xfId="1624" xr:uid="{72210A63-81FF-4433-883B-2BABD578F64D}"/>
    <cellStyle name="Input 2 2 3 2 2" xfId="1625" xr:uid="{0935F87D-697A-40F6-9CC4-89569EEE26AF}"/>
    <cellStyle name="Input 2 2 3 2 2 2" xfId="46480" xr:uid="{6C3C7400-6CCC-48CA-A103-7F7E2660C4F8}"/>
    <cellStyle name="Input 2 2 3 2 2_Apart tables" xfId="52708" xr:uid="{1C6315B1-0CAB-4475-B1DF-5F476D88611E}"/>
    <cellStyle name="Input 2 2 3 2 3" xfId="46741" xr:uid="{8C665A6F-C55C-4D48-B1AA-08F446FDFE2B}"/>
    <cellStyle name="Input 2 2 3 2 4" xfId="46481" xr:uid="{84AF7A57-00A9-42C0-95DF-5E7AF33B29B0}"/>
    <cellStyle name="Input 2 2 3 2_3. Loans" xfId="23988" xr:uid="{A5729632-6E24-44D3-A832-EB97EEF37480}"/>
    <cellStyle name="Input 2 2 3 3" xfId="1626" xr:uid="{99ACA1F5-A511-4D4F-ACFB-C00DD0CBE4D0}"/>
    <cellStyle name="Input 2 2 3 3 2" xfId="1627" xr:uid="{770D0FD2-7625-4B9F-8FAA-5DD0D6F27211}"/>
    <cellStyle name="Input 2 2 3 3 2 2" xfId="46478" xr:uid="{5784169F-D5F8-411B-9AE6-4311D618C30A}"/>
    <cellStyle name="Input 2 2 3 3 2_Apart tables" xfId="52709" xr:uid="{EC4D56A9-405F-4180-8D3C-C57B10462968}"/>
    <cellStyle name="Input 2 2 3 3 3" xfId="46479" xr:uid="{72743CD5-0599-46A7-BE29-4C7BD37E3822}"/>
    <cellStyle name="Input 2 2 3 3_3. Loans" xfId="23989" xr:uid="{87551C4E-1EA5-4E33-9233-80270953EFBD}"/>
    <cellStyle name="Input 2 2 3 4" xfId="1628" xr:uid="{B133E1DF-8927-40C6-80FB-B6A462865C37}"/>
    <cellStyle name="Input 2 2 3 4 2" xfId="1629" xr:uid="{6CD9F09C-D9F6-41E6-B42A-2F60825F45D3}"/>
    <cellStyle name="Input 2 2 3 4 2 2" xfId="46476" xr:uid="{A2F82108-F584-4D61-8DA3-0F168931CBEA}"/>
    <cellStyle name="Input 2 2 3 4 2_Apart tables" xfId="52710" xr:uid="{0A2A911E-32C7-47D6-8E65-5768A5272736}"/>
    <cellStyle name="Input 2 2 3 4 3" xfId="46477" xr:uid="{6A0B1573-9A92-4A84-9A5E-2CE16FD51E26}"/>
    <cellStyle name="Input 2 2 3 4_3. Loans" xfId="23990" xr:uid="{811E14C2-6BB9-49EF-8BC0-C68CC4B732F9}"/>
    <cellStyle name="Input 2 2 3 5" xfId="1630" xr:uid="{97F11909-4849-4162-8E66-A6DEF2BFAC36}"/>
    <cellStyle name="Input 2 2 3 5 2" xfId="46471" xr:uid="{F32001FC-D0FA-4D61-A335-4930FA07B53F}"/>
    <cellStyle name="Input 2 2 3 5_Apart tables" xfId="52711" xr:uid="{178C8569-25EA-4BBB-8DB6-40D78248D4FD}"/>
    <cellStyle name="Input 2 2 3 6" xfId="46740" xr:uid="{5E85EA59-9BAC-4ABD-8F33-26BAD0C1A2A1}"/>
    <cellStyle name="Input 2 2 3 7" xfId="46482" xr:uid="{B0CA2CB2-4997-4278-BD13-07D2CFC2C22E}"/>
    <cellStyle name="Input 2 2 3_3. Loans" xfId="23991" xr:uid="{263AA864-D92E-462B-B7DA-B79273E6D131}"/>
    <cellStyle name="Input 2 2 4" xfId="1631" xr:uid="{4BB788D5-64CE-4C67-8DD8-6E7F7D1AA409}"/>
    <cellStyle name="Input 2 2 4 2" xfId="1632" xr:uid="{988D595B-BBFA-4A3C-99AB-7206981F11A3}"/>
    <cellStyle name="Input 2 2 4 2 2" xfId="46468" xr:uid="{2B534976-7A9E-4707-AA84-D1CD301F2F9B}"/>
    <cellStyle name="Input 2 2 4 2_Apart tables" xfId="52712" xr:uid="{52F4B419-16C7-41FC-9D3B-0950076AE504}"/>
    <cellStyle name="Input 2 2 4 3" xfId="46748" xr:uid="{2166EA96-B427-4B99-B435-E22135060931}"/>
    <cellStyle name="Input 2 2 4 4" xfId="46469" xr:uid="{729EA105-2044-4A17-B06E-A89EDB815893}"/>
    <cellStyle name="Input 2 2 4_3. Loans" xfId="23992" xr:uid="{07732389-A8FD-408D-B8D3-096DAD6A2128}"/>
    <cellStyle name="Input 2 2 5" xfId="1633" xr:uid="{8516D190-0363-45C4-8351-9A8E07AB1FC1}"/>
    <cellStyle name="Input 2 2 5 2" xfId="1634" xr:uid="{4BC20AED-6297-46AB-A0AB-4AA60776FE5F}"/>
    <cellStyle name="Input 2 2 5 2 2" xfId="46466" xr:uid="{89ACDF59-24E8-44C8-AE97-D775EDC0CAA1}"/>
    <cellStyle name="Input 2 2 5 2_Apart tables" xfId="52713" xr:uid="{C5C3EED6-94B4-4F58-A44B-F2F573DE5459}"/>
    <cellStyle name="Input 2 2 5 3" xfId="46467" xr:uid="{995F8E35-6C0C-4B08-A34A-02EE1AED7692}"/>
    <cellStyle name="Input 2 2 5_3. Loans" xfId="23993" xr:uid="{99B9A77E-6887-4262-BA41-BE68ED3FFD3F}"/>
    <cellStyle name="Input 2 2 6" xfId="1635" xr:uid="{E10371E1-FE63-4BED-BA2D-245334B0A802}"/>
    <cellStyle name="Input 2 2 6 2" xfId="1636" xr:uid="{C2D78F45-C758-45E9-AC27-B40224B8E8B8}"/>
    <cellStyle name="Input 2 2 6 2 2" xfId="46459" xr:uid="{C3B535D7-77BE-4B25-962C-C7EAAC1C2BA0}"/>
    <cellStyle name="Input 2 2 6 2_Apart tables" xfId="52714" xr:uid="{FA772E96-9BCE-4CFF-98D9-7F6DFCADE49C}"/>
    <cellStyle name="Input 2 2 6 3" xfId="46461" xr:uid="{258B20F7-1556-49F1-9832-700E43539003}"/>
    <cellStyle name="Input 2 2 6_3. Loans" xfId="23994" xr:uid="{7AB96340-5651-4CFB-9971-487A47B53830}"/>
    <cellStyle name="Input 2 2 7" xfId="1637" xr:uid="{E014451F-29FC-414A-8EC8-4B97EC093AFF}"/>
    <cellStyle name="Input 2 2 7 2" xfId="1638" xr:uid="{4B9F19D4-8E69-4904-A248-4A8EBC58647E}"/>
    <cellStyle name="Input 2 2 7 2 2" xfId="46453" xr:uid="{0F37261C-0658-4CB0-B122-C7D36692BA66}"/>
    <cellStyle name="Input 2 2 7 2_Apart tables" xfId="52715" xr:uid="{55E9932E-236D-4CB4-B3A4-A7B6AB86A984}"/>
    <cellStyle name="Input 2 2 7 3" xfId="46454" xr:uid="{428EFD80-57A5-46F4-97A0-2C55AC4E18EB}"/>
    <cellStyle name="Input 2 2 7_3. Loans" xfId="23995" xr:uid="{32D95E3F-51AB-444C-8024-A3A05BA29706}"/>
    <cellStyle name="Input 2 2 8" xfId="1639" xr:uid="{E6F88355-A74C-46FF-A26F-C59C2D596DC0}"/>
    <cellStyle name="Input 2 2 8 2" xfId="1640" xr:uid="{F2368600-398C-4644-AF93-ADB24061C22C}"/>
    <cellStyle name="Input 2 2 8 2 2" xfId="46451" xr:uid="{318C9613-3B58-48D8-8995-74E899BC55BA}"/>
    <cellStyle name="Input 2 2 8 2_Apart tables" xfId="52716" xr:uid="{49E567D1-5B86-4E3A-8AB8-63701708AD40}"/>
    <cellStyle name="Input 2 2 8 3" xfId="46452" xr:uid="{B1228E98-A00A-4C5B-998E-0B0991F61C19}"/>
    <cellStyle name="Input 2 2 8_3. Loans" xfId="23996" xr:uid="{85F9283C-F771-4753-9864-B13359CD0A7D}"/>
    <cellStyle name="Input 2 2 9" xfId="1641" xr:uid="{FCF82854-EC5B-4160-B249-28962DE89963}"/>
    <cellStyle name="Input 2 2 9 2" xfId="1642" xr:uid="{E4AC77E1-C35D-4DB5-BADB-416724F71E43}"/>
    <cellStyle name="Input 2 2 9 2 2" xfId="46449" xr:uid="{B90832EF-903A-4BB1-B20C-22CFCEDE1D64}"/>
    <cellStyle name="Input 2 2 9 2_Apart tables" xfId="52717" xr:uid="{098DD8F2-A07F-4626-B803-10A94451667D}"/>
    <cellStyle name="Input 2 2 9 3" xfId="46450" xr:uid="{2539B0EF-9EF6-46EC-ACD3-C1F03DF0EEC0}"/>
    <cellStyle name="Input 2 2 9_3. Loans" xfId="23997" xr:uid="{749A7E6E-F7E2-4D2C-9FA7-E90A5F88A4CE}"/>
    <cellStyle name="Input 2 2_3. Loans" xfId="23998" xr:uid="{B2E1996C-D6D0-4B8B-A886-9A2BA0AD5C49}"/>
    <cellStyle name="Input 2 3" xfId="1643" xr:uid="{68249A86-63D7-4C78-B148-D7E836D51E75}"/>
    <cellStyle name="Input 2 3 10" xfId="1644" xr:uid="{A2D7A471-6E44-4626-B8D4-F55DFECE5A2F}"/>
    <cellStyle name="Input 2 3 10 2" xfId="1645" xr:uid="{A7A30180-4B56-4C7B-AB04-795188F4C89D}"/>
    <cellStyle name="Input 2 3 10 2 2" xfId="46446" xr:uid="{D5F9DFC2-3434-402E-91B4-F4145FC74679}"/>
    <cellStyle name="Input 2 3 10 2_Apart tables" xfId="52718" xr:uid="{7ACE0157-2EF0-4EFD-85E3-A0B0D2034A55}"/>
    <cellStyle name="Input 2 3 10 3" xfId="46447" xr:uid="{2B7B83D2-19EA-492E-AF8C-DBD45C803A0B}"/>
    <cellStyle name="Input 2 3 10_3. Loans" xfId="23999" xr:uid="{627D756D-2670-4FEA-8F68-FB4930A67A92}"/>
    <cellStyle name="Input 2 3 11" xfId="1646" xr:uid="{61981AE5-08EF-4E9B-A4AF-53B780CABC6C}"/>
    <cellStyle name="Input 2 3 11 2" xfId="1647" xr:uid="{16DAC2F9-D660-4468-BC7B-8D5E07E5852E}"/>
    <cellStyle name="Input 2 3 11 2 2" xfId="46444" xr:uid="{72DD09A9-D3F4-4A46-B2C3-F9B952E6B516}"/>
    <cellStyle name="Input 2 3 11 2_Apart tables" xfId="52719" xr:uid="{3B798F2B-B759-42F1-B177-8D7ABA72B535}"/>
    <cellStyle name="Input 2 3 11 3" xfId="46445" xr:uid="{2D793584-5DC9-4319-9C26-74B7C629275D}"/>
    <cellStyle name="Input 2 3 11_3. Loans" xfId="24000" xr:uid="{700AD33D-1B48-4E4F-B7AE-EB36A28C4460}"/>
    <cellStyle name="Input 2 3 12" xfId="1648" xr:uid="{B1B7D96E-9682-4221-9806-0BCCB45EA549}"/>
    <cellStyle name="Input 2 3 12 2" xfId="1649" xr:uid="{FA408F37-6224-4DF9-984C-2EC7902D99CC}"/>
    <cellStyle name="Input 2 3 12 2 2" xfId="46442" xr:uid="{BDE4EBCE-485C-4F95-8916-9307F930E28E}"/>
    <cellStyle name="Input 2 3 12 2_Apart tables" xfId="52720" xr:uid="{7790D277-22FC-4580-9313-F1084C7EE6E9}"/>
    <cellStyle name="Input 2 3 12 3" xfId="46443" xr:uid="{2503735F-5653-4982-8D4A-453E017997C5}"/>
    <cellStyle name="Input 2 3 12_3. Loans" xfId="24001" xr:uid="{F02CC8E8-93A7-43B3-8A70-C4C28975AEE2}"/>
    <cellStyle name="Input 2 3 13" xfId="1650" xr:uid="{17789FD0-7BE4-4A32-B7C9-5894ADA1B3F3}"/>
    <cellStyle name="Input 2 3 13 2" xfId="46441" xr:uid="{3C8E9424-BBB6-4DAC-BDE6-7F4ECC2796AF}"/>
    <cellStyle name="Input 2 3 13_Apart tables" xfId="52721" xr:uid="{386ECF0C-E5DB-405A-8ED1-E34E1A73D313}"/>
    <cellStyle name="Input 2 3 14" xfId="33733" xr:uid="{76E18754-EA4E-49A5-B1F6-E64FD7D4EA3E}"/>
    <cellStyle name="Input 2 3 15" xfId="46760" xr:uid="{B1118B05-CB48-44F8-87F2-9B43D051C836}"/>
    <cellStyle name="Input 2 3 16" xfId="46448" xr:uid="{1B180A6C-E686-442C-B263-AFFCDCEA69CF}"/>
    <cellStyle name="Input 2 3 2" xfId="1651" xr:uid="{8A8F9314-D768-48EA-B5AD-CE445009D57E}"/>
    <cellStyle name="Input 2 3 2 2" xfId="1652" xr:uid="{17B4D2D2-547E-4FE6-9A04-07E504522B44}"/>
    <cellStyle name="Input 2 3 2 2 2" xfId="1653" xr:uid="{B7128256-3F00-4880-B8B4-783E48B50942}"/>
    <cellStyle name="Input 2 3 2 2 2 2" xfId="46438" xr:uid="{355D3767-1665-45A4-AF15-489C6BEF1D84}"/>
    <cellStyle name="Input 2 3 2 2 2_Apart tables" xfId="52722" xr:uid="{8B4F7B51-CC43-4D69-9442-1F18C15966C0}"/>
    <cellStyle name="Input 2 3 2 2 3" xfId="46769" xr:uid="{A86334C6-991F-46EC-B51C-ECFB5887FE82}"/>
    <cellStyle name="Input 2 3 2 2 4" xfId="46439" xr:uid="{D7A00CC2-CA21-4248-9EF0-C7D618761CAB}"/>
    <cellStyle name="Input 2 3 2 2_3. Loans" xfId="24002" xr:uid="{0A580534-C2B2-49DD-BBBD-9A2959816296}"/>
    <cellStyle name="Input 2 3 2 3" xfId="1654" xr:uid="{A6F45938-77AE-401B-AF49-99F8AC55F855}"/>
    <cellStyle name="Input 2 3 2 3 2" xfId="1655" xr:uid="{C5140DC7-BF32-48CB-A698-7F41EFA34BFC}"/>
    <cellStyle name="Input 2 3 2 3 2 2" xfId="46436" xr:uid="{06923CBA-4B93-4910-AC0D-7601C2F7AA8E}"/>
    <cellStyle name="Input 2 3 2 3 2_Apart tables" xfId="52723" xr:uid="{4B47A3C8-C4F7-4CD4-A1CA-420D670556AA}"/>
    <cellStyle name="Input 2 3 2 3 3" xfId="46437" xr:uid="{5DA57AD1-B90E-4716-9478-13A3674780A1}"/>
    <cellStyle name="Input 2 3 2 3_3. Loans" xfId="24003" xr:uid="{37812A1D-29B5-415B-898C-FC44EF7BCE28}"/>
    <cellStyle name="Input 2 3 2 4" xfId="1656" xr:uid="{DE1B2E80-5843-466F-9098-99A19F8AB3BD}"/>
    <cellStyle name="Input 2 3 2 4 2" xfId="46435" xr:uid="{3BE5C421-9B17-42E5-90CA-AF8119B85FEE}"/>
    <cellStyle name="Input 2 3 2 4_Apart tables" xfId="52724" xr:uid="{3C1CD806-1C31-4A20-A1A5-418D6A7D4961}"/>
    <cellStyle name="Input 2 3 2 5" xfId="46768" xr:uid="{B9F85A87-A0E1-4765-B3DB-2EE35FACE3EB}"/>
    <cellStyle name="Input 2 3 2 6" xfId="46440" xr:uid="{D5F14076-FAF5-4B0F-B481-E9E70817024E}"/>
    <cellStyle name="Input 2 3 2_3. Loans" xfId="24004" xr:uid="{D7E11A34-F6FF-4241-B1EE-E31FB611ACA3}"/>
    <cellStyle name="Input 2 3 3" xfId="1657" xr:uid="{335B4277-4570-4C83-8EA7-E80E258F1C7C}"/>
    <cellStyle name="Input 2 3 3 2" xfId="1658" xr:uid="{5FBC0D39-73AB-4997-A566-FB36CC108A0C}"/>
    <cellStyle name="Input 2 3 3 2 2" xfId="46775" xr:uid="{E4BBBE07-4F65-4F72-B2D1-EF55835F2407}"/>
    <cellStyle name="Input 2 3 3 2 3" xfId="46433" xr:uid="{79894303-8A7E-4FC7-8C96-0E5272689042}"/>
    <cellStyle name="Input 2 3 3 2_Apart tables" xfId="52725" xr:uid="{4DEED142-CE58-4B60-9CDA-B6842EBD85B8}"/>
    <cellStyle name="Input 2 3 3 3" xfId="46774" xr:uid="{6F457F9E-A64B-4C13-BF94-C5A7E8819CEE}"/>
    <cellStyle name="Input 2 3 3 4" xfId="46434" xr:uid="{E2B1A603-EDBF-4812-B906-11F7496B0B7D}"/>
    <cellStyle name="Input 2 3 3_3. Loans" xfId="24005" xr:uid="{2672D35D-C60C-4DBA-BA7F-2C01D2161200}"/>
    <cellStyle name="Input 2 3 4" xfId="1659" xr:uid="{817C0A3C-7BBC-47A5-BF95-9F22E6B32C06}"/>
    <cellStyle name="Input 2 3 4 2" xfId="1660" xr:uid="{8CD74B87-47B7-4FE3-87AF-0D9234CBBC28}"/>
    <cellStyle name="Input 2 3 4 2 2" xfId="46431" xr:uid="{7283D27B-E12D-44EC-9F15-AEB334EFA2AE}"/>
    <cellStyle name="Input 2 3 4 2_Apart tables" xfId="52726" xr:uid="{C0437741-981F-4449-A29C-07F64CDA93AD}"/>
    <cellStyle name="Input 2 3 4 3" xfId="46776" xr:uid="{3F97C841-2684-4F83-8E25-6F491CE41E49}"/>
    <cellStyle name="Input 2 3 4 4" xfId="46432" xr:uid="{1AE67264-57A7-41FE-98D9-DF8BCE866EB4}"/>
    <cellStyle name="Input 2 3 4_3. Loans" xfId="24006" xr:uid="{C8A4F389-3A3E-4777-ABB3-0325991190F8}"/>
    <cellStyle name="Input 2 3 5" xfId="1661" xr:uid="{91F11236-2012-4E56-8A39-FA14D2489A41}"/>
    <cellStyle name="Input 2 3 5 2" xfId="1662" xr:uid="{D6149184-995C-4763-8B08-91C7456BCE2A}"/>
    <cellStyle name="Input 2 3 5 2 2" xfId="46429" xr:uid="{213FAA9B-4885-4C5B-B333-BA239840CE6D}"/>
    <cellStyle name="Input 2 3 5 2_Apart tables" xfId="52727" xr:uid="{D6750B4D-0B15-4626-BF09-057C71744C28}"/>
    <cellStyle name="Input 2 3 5 3" xfId="46430" xr:uid="{CB1A226C-0430-4804-A9BD-0CC9ACC4A1C6}"/>
    <cellStyle name="Input 2 3 5_3. Loans" xfId="24007" xr:uid="{3F828C0B-30A1-4982-AD96-9D78A7E49FF4}"/>
    <cellStyle name="Input 2 3 6" xfId="1663" xr:uid="{6B82D60A-003A-42DD-A772-E26347EFE49B}"/>
    <cellStyle name="Input 2 3 6 2" xfId="1664" xr:uid="{9A99D5C1-FEC2-4EB2-B8CF-327460C9B916}"/>
    <cellStyle name="Input 2 3 6 2 2" xfId="46427" xr:uid="{470A7C26-9F73-4FB7-A12B-9A9E9890B043}"/>
    <cellStyle name="Input 2 3 6 2_Apart tables" xfId="52728" xr:uid="{F99EFDB6-3123-4351-8E8F-88ADB50D36DD}"/>
    <cellStyle name="Input 2 3 6 3" xfId="46428" xr:uid="{626A9C87-F4E2-420B-8D4C-A2B4F457AA34}"/>
    <cellStyle name="Input 2 3 6_3. Loans" xfId="24008" xr:uid="{5D55EE30-D679-41C4-B98B-5AB03BE18818}"/>
    <cellStyle name="Input 2 3 7" xfId="1665" xr:uid="{0E82A6C6-ACF5-4F9F-8D6A-1CE0D7E26F92}"/>
    <cellStyle name="Input 2 3 7 2" xfId="1666" xr:uid="{98D3227F-DA8C-40FD-9DD8-ABF9039F39FB}"/>
    <cellStyle name="Input 2 3 7 2 2" xfId="46425" xr:uid="{054481D5-4916-4549-ADD7-7418055E582E}"/>
    <cellStyle name="Input 2 3 7 2_Apart tables" xfId="52729" xr:uid="{9FC00E7C-0EB0-4AED-9749-E98FCE213573}"/>
    <cellStyle name="Input 2 3 7 3" xfId="46426" xr:uid="{465345F3-BA59-45B5-AED3-52943D3C2534}"/>
    <cellStyle name="Input 2 3 7_3. Loans" xfId="24009" xr:uid="{AA7E2375-EB3B-4B91-B827-A348AC121931}"/>
    <cellStyle name="Input 2 3 8" xfId="1667" xr:uid="{F4D39B6F-36B1-40B0-8D28-10E591B9AC44}"/>
    <cellStyle name="Input 2 3 8 2" xfId="1668" xr:uid="{8E38002D-B02A-4986-BA55-2174A3E26382}"/>
    <cellStyle name="Input 2 3 8 2 2" xfId="46423" xr:uid="{81F52C51-1D22-4D76-9F25-186F771F1F38}"/>
    <cellStyle name="Input 2 3 8 2_Apart tables" xfId="52730" xr:uid="{684E504A-9A52-4C41-A0BD-50F1E83DB33F}"/>
    <cellStyle name="Input 2 3 8 3" xfId="46424" xr:uid="{2E0F14BE-116B-43C4-8B64-C173F6C879B1}"/>
    <cellStyle name="Input 2 3 8_3. Loans" xfId="24010" xr:uid="{5DD9DCB3-28F2-4DEC-BE9F-6ED4EBA7A4D6}"/>
    <cellStyle name="Input 2 3 9" xfId="1669" xr:uid="{3126F610-18A7-4704-BD8B-A9E83208C3C8}"/>
    <cellStyle name="Input 2 3 9 2" xfId="1670" xr:uid="{B7347784-F577-4DCC-971F-F7D80FB6EABE}"/>
    <cellStyle name="Input 2 3 9 2 2" xfId="46421" xr:uid="{8CC43DA6-3837-4C15-98F0-4FD30D4B464F}"/>
    <cellStyle name="Input 2 3 9 2_Apart tables" xfId="52731" xr:uid="{BADE0B92-603C-4E0A-BBE5-14DA36B91482}"/>
    <cellStyle name="Input 2 3 9 3" xfId="46422" xr:uid="{BDF1EDE1-0CE2-4ECC-9D45-3A28E4233D28}"/>
    <cellStyle name="Input 2 3 9_3. Loans" xfId="24011" xr:uid="{9843E075-5399-4830-9F74-9FB2F0904765}"/>
    <cellStyle name="Input 2 3_3. Loans" xfId="24012" xr:uid="{E0ED3B23-7FDD-4A6A-9DCC-594DEAC4618A}"/>
    <cellStyle name="Input 2 4" xfId="1671" xr:uid="{A322430F-CE22-447A-93DB-16FA3BAB01BB}"/>
    <cellStyle name="Input 2 4 10" xfId="1672" xr:uid="{5507E36B-5747-4295-8792-FA30DC9BB369}"/>
    <cellStyle name="Input 2 4 10 2" xfId="1673" xr:uid="{C5174868-5D93-4849-B57B-F56C069DB126}"/>
    <cellStyle name="Input 2 4 10 2 2" xfId="46418" xr:uid="{D69BB977-63B7-4C92-AD2E-92693034D2FE}"/>
    <cellStyle name="Input 2 4 10 2_Apart tables" xfId="52732" xr:uid="{EA5DF528-5050-4F14-8613-70DF3823B060}"/>
    <cellStyle name="Input 2 4 10 3" xfId="46419" xr:uid="{4299DE83-8400-4DA8-8DB2-D77786675E1E}"/>
    <cellStyle name="Input 2 4 10_3. Loans" xfId="24013" xr:uid="{65639820-5238-4816-9B93-9F5FB756A151}"/>
    <cellStyle name="Input 2 4 11" xfId="1674" xr:uid="{5284B53C-05B4-4437-AC86-2C9627C60329}"/>
    <cellStyle name="Input 2 4 11 2" xfId="1675" xr:uid="{52366944-2318-440D-8461-F57E888EDC3F}"/>
    <cellStyle name="Input 2 4 11 2 2" xfId="46416" xr:uid="{C0A1B4A3-E6A3-4D48-BF46-50FFB0547140}"/>
    <cellStyle name="Input 2 4 11 2_Apart tables" xfId="52733" xr:uid="{1761D353-F786-4214-B1AD-8B9F956591AB}"/>
    <cellStyle name="Input 2 4 11 3" xfId="46417" xr:uid="{C5FACAED-43F6-4311-9BBA-2F8DF541F05B}"/>
    <cellStyle name="Input 2 4 11_3. Loans" xfId="24014" xr:uid="{DEAAF3EB-2306-423D-B9E7-A798C24B878A}"/>
    <cellStyle name="Input 2 4 12" xfId="1676" xr:uid="{D45AC4C5-AA5C-4D99-91B7-31CE6B824F66}"/>
    <cellStyle name="Input 2 4 12 2" xfId="1677" xr:uid="{44E11E1D-A59C-4A68-8B4E-7547ECC12BA9}"/>
    <cellStyle name="Input 2 4 12 2 2" xfId="46414" xr:uid="{1448B0AA-E37A-4FA3-9C1D-BCF759DC7150}"/>
    <cellStyle name="Input 2 4 12 2_Apart tables" xfId="52734" xr:uid="{F90C9AAA-EF11-48A3-B69A-531B92DD6C0C}"/>
    <cellStyle name="Input 2 4 12 3" xfId="46415" xr:uid="{5BFA6A5D-A51F-4D1F-B71D-59E5021C48F9}"/>
    <cellStyle name="Input 2 4 12_3. Loans" xfId="24015" xr:uid="{422E1460-A44B-4C45-99D4-57760DF1341E}"/>
    <cellStyle name="Input 2 4 13" xfId="1678" xr:uid="{A59E3E83-BAC7-4510-AE51-FA67E86C1384}"/>
    <cellStyle name="Input 2 4 13 2" xfId="46413" xr:uid="{F9051EC6-2FC1-4765-B94B-380C73D401F2}"/>
    <cellStyle name="Input 2 4 13_Apart tables" xfId="52735" xr:uid="{B52062A9-431E-4D8A-84C0-F672F1BFBAD8}"/>
    <cellStyle name="Input 2 4 14" xfId="46783" xr:uid="{9BFAE6D9-45EA-422B-9794-9223F083EEF1}"/>
    <cellStyle name="Input 2 4 15" xfId="46420" xr:uid="{E0F2A9A4-A5B2-4135-85CC-3C731DFB758B}"/>
    <cellStyle name="Input 2 4 2" xfId="1679" xr:uid="{DFC1A2F7-4B2C-4228-B05A-1C252A154E5A}"/>
    <cellStyle name="Input 2 4 2 2" xfId="1680" xr:uid="{35AA3C22-21FF-4986-B322-E95F7A387082}"/>
    <cellStyle name="Input 2 4 2 2 2" xfId="1681" xr:uid="{6A5676A2-9ED9-4609-B072-8FC5E4EE59BA}"/>
    <cellStyle name="Input 2 4 2 2 2 2" xfId="46410" xr:uid="{81F3A42F-6603-4E71-B5BB-15CC40F8DE27}"/>
    <cellStyle name="Input 2 4 2 2 2_Apart tables" xfId="52736" xr:uid="{706DCF46-8440-4AFE-A54D-F2206BD03CE4}"/>
    <cellStyle name="Input 2 4 2 2 3" xfId="46785" xr:uid="{D923CE1D-588B-402F-B096-1B3731D87275}"/>
    <cellStyle name="Input 2 4 2 2 4" xfId="46411" xr:uid="{4EDF1D42-8AE5-4A03-AB68-1A87BE19CB76}"/>
    <cellStyle name="Input 2 4 2 2_3. Loans" xfId="24016" xr:uid="{0FB3F596-9A32-44C7-8FAB-F0CDB33BCF0B}"/>
    <cellStyle name="Input 2 4 2 3" xfId="1682" xr:uid="{D1F14C58-9D50-4383-896D-0735E8787CBF}"/>
    <cellStyle name="Input 2 4 2 3 2" xfId="1683" xr:uid="{D44D6ABD-0B01-474B-9678-D73F4A14F0FF}"/>
    <cellStyle name="Input 2 4 2 3 2 2" xfId="46408" xr:uid="{37C36BF9-C42F-4353-983A-D578CE73ACC9}"/>
    <cellStyle name="Input 2 4 2 3 2_Apart tables" xfId="52737" xr:uid="{CE076086-1E10-4F82-9902-BF50424060B9}"/>
    <cellStyle name="Input 2 4 2 3 3" xfId="46409" xr:uid="{C94EDC9D-C78E-4910-B1D8-06467994A6E7}"/>
    <cellStyle name="Input 2 4 2 3_3. Loans" xfId="24017" xr:uid="{AF882321-D04C-4917-8096-94DA964D0436}"/>
    <cellStyle name="Input 2 4 2 4" xfId="1684" xr:uid="{80F0AB31-01AA-4AB8-9AF7-57BEF7BBFD47}"/>
    <cellStyle name="Input 2 4 2 4 2" xfId="46407" xr:uid="{9815442F-B1B8-4D67-B793-C9C3658EBEB2}"/>
    <cellStyle name="Input 2 4 2 4_Apart tables" xfId="52738" xr:uid="{7C6210BF-EF4E-42C1-B653-A4868AD55219}"/>
    <cellStyle name="Input 2 4 2 5" xfId="46784" xr:uid="{1E32BA3B-1A1F-45E1-9311-4DA19DD9F80D}"/>
    <cellStyle name="Input 2 4 2 6" xfId="46412" xr:uid="{7E5D5F0E-DF37-4B0C-8E74-10CACED745F1}"/>
    <cellStyle name="Input 2 4 2_3. Loans" xfId="24018" xr:uid="{8E391725-CE30-4EDB-A5FF-3F0FA1D4D010}"/>
    <cellStyle name="Input 2 4 3" xfId="1685" xr:uid="{28B2039C-71BC-4465-9997-5A0C93648D57}"/>
    <cellStyle name="Input 2 4 3 2" xfId="1686" xr:uid="{ABE5DE99-80BD-4702-96EC-AC6AB871A676}"/>
    <cellStyle name="Input 2 4 3 2 2" xfId="46787" xr:uid="{4088DB19-B750-4035-B22E-6F4568185783}"/>
    <cellStyle name="Input 2 4 3 2 3" xfId="46405" xr:uid="{BCA865A9-EC12-4390-B888-547237176CD1}"/>
    <cellStyle name="Input 2 4 3 2_Apart tables" xfId="52739" xr:uid="{F3ACF34D-0593-4D15-ABA1-59F5B2F82442}"/>
    <cellStyle name="Input 2 4 3 3" xfId="46786" xr:uid="{35740F63-613F-4D7B-A5E7-B24B79243CAA}"/>
    <cellStyle name="Input 2 4 3 4" xfId="46406" xr:uid="{8195F18B-383A-4250-A001-3F7AA5212A90}"/>
    <cellStyle name="Input 2 4 3_3. Loans" xfId="24019" xr:uid="{F504E0BE-5884-4F7C-87C5-05B0F33BD674}"/>
    <cellStyle name="Input 2 4 4" xfId="1687" xr:uid="{184BE459-9DB6-4CCC-AB4C-AEDB97049995}"/>
    <cellStyle name="Input 2 4 4 2" xfId="1688" xr:uid="{600E4E92-6DAE-4C13-ACB9-9506D957EBC2}"/>
    <cellStyle name="Input 2 4 4 2 2" xfId="46403" xr:uid="{C180B6D5-AFB6-4464-ADC8-A2582FF3ED72}"/>
    <cellStyle name="Input 2 4 4 2_Apart tables" xfId="52740" xr:uid="{DD2268D8-BAA1-42C5-AF42-7D10BF09A8C4}"/>
    <cellStyle name="Input 2 4 4 3" xfId="46788" xr:uid="{8A38B255-6DD7-4EDA-A2A0-BE190CE261E1}"/>
    <cellStyle name="Input 2 4 4 4" xfId="46404" xr:uid="{365D79F6-F76F-4A12-ACC2-C95D651BE9E4}"/>
    <cellStyle name="Input 2 4 4_3. Loans" xfId="24020" xr:uid="{FDCBC3AD-BDD1-40CD-9A3C-ECFDD28BBA87}"/>
    <cellStyle name="Input 2 4 5" xfId="1689" xr:uid="{8526315D-B803-4BB1-8DB4-D8232C89D026}"/>
    <cellStyle name="Input 2 4 5 2" xfId="1690" xr:uid="{C440C5CE-8482-4E50-B572-D080A09AC7A3}"/>
    <cellStyle name="Input 2 4 5 2 2" xfId="46401" xr:uid="{4CA29DD5-1454-4B03-90CB-72F1636B113D}"/>
    <cellStyle name="Input 2 4 5 2_Apart tables" xfId="52741" xr:uid="{37CAC70A-5B97-4DC8-81A0-69A8075B5C49}"/>
    <cellStyle name="Input 2 4 5 3" xfId="46402" xr:uid="{7FECE067-0218-4CE2-905A-33E76E4F380A}"/>
    <cellStyle name="Input 2 4 5_3. Loans" xfId="24021" xr:uid="{BABF7E26-29B8-4F99-945F-F0EECED59BFB}"/>
    <cellStyle name="Input 2 4 6" xfId="1691" xr:uid="{3E145AAC-4FEC-4258-96F2-A1E661FBC2C1}"/>
    <cellStyle name="Input 2 4 6 2" xfId="1692" xr:uid="{6D435B28-C475-455E-996A-2C6A460D4BC8}"/>
    <cellStyle name="Input 2 4 6 2 2" xfId="46399" xr:uid="{1E6D2756-3B22-4C27-801A-680714577681}"/>
    <cellStyle name="Input 2 4 6 2_Apart tables" xfId="52742" xr:uid="{F3CBBAF4-AF95-46AB-AEBE-C2731F0897D9}"/>
    <cellStyle name="Input 2 4 6 3" xfId="46400" xr:uid="{87BE7FF7-B40F-42FE-9F6F-DEDA3731BA11}"/>
    <cellStyle name="Input 2 4 6_3. Loans" xfId="24022" xr:uid="{0FC2A1AC-AC37-4E04-B278-8F6A88634ED1}"/>
    <cellStyle name="Input 2 4 7" xfId="1693" xr:uid="{5FF31971-D1A3-4D91-AD54-68E18F720528}"/>
    <cellStyle name="Input 2 4 7 2" xfId="1694" xr:uid="{70D2D9F9-3238-4708-AAEC-F7916D16E7A7}"/>
    <cellStyle name="Input 2 4 7 2 2" xfId="46397" xr:uid="{744C69A4-5433-4C17-8310-3F81187574E4}"/>
    <cellStyle name="Input 2 4 7 2_Apart tables" xfId="52743" xr:uid="{CFD67709-9567-4273-AADC-F70B50D088B0}"/>
    <cellStyle name="Input 2 4 7 3" xfId="46398" xr:uid="{6835A7E3-D81F-4CB5-9BBF-57D856E2306C}"/>
    <cellStyle name="Input 2 4 7_3. Loans" xfId="24023" xr:uid="{67A8D39F-F7DC-4816-AF25-1FD3F682BA5B}"/>
    <cellStyle name="Input 2 4 8" xfId="1695" xr:uid="{A858BBAA-3D49-4E1C-A598-048255F2BA67}"/>
    <cellStyle name="Input 2 4 8 2" xfId="1696" xr:uid="{DB0B7302-9976-46B2-B4BC-C98769402B26}"/>
    <cellStyle name="Input 2 4 8 2 2" xfId="46395" xr:uid="{C3C69686-F47F-4A75-8063-D22F0B87E7DC}"/>
    <cellStyle name="Input 2 4 8 2_Apart tables" xfId="52744" xr:uid="{16D81579-34EC-415B-B683-F16F3602923B}"/>
    <cellStyle name="Input 2 4 8 3" xfId="46396" xr:uid="{46877B38-CA24-4336-8644-0356D374BD8D}"/>
    <cellStyle name="Input 2 4 8_3. Loans" xfId="24024" xr:uid="{1E6514FC-DBD6-4100-9A2D-6A5245859B6C}"/>
    <cellStyle name="Input 2 4 9" xfId="1697" xr:uid="{81C6C39B-1331-481B-A5F9-462161365204}"/>
    <cellStyle name="Input 2 4 9 2" xfId="1698" xr:uid="{AE1589F3-27D4-4DF6-AC1E-DBA246E3AEAE}"/>
    <cellStyle name="Input 2 4 9 2 2" xfId="46393" xr:uid="{3BDE6992-2A9E-4009-922F-8ABB65A11556}"/>
    <cellStyle name="Input 2 4 9 2_Apart tables" xfId="52745" xr:uid="{31CF93C6-67D2-49CF-822C-FF89B1D53953}"/>
    <cellStyle name="Input 2 4 9 3" xfId="46394" xr:uid="{38548D10-0A61-4947-9F8E-C09D90085893}"/>
    <cellStyle name="Input 2 4 9_3. Loans" xfId="24025" xr:uid="{08A08DC2-1D75-4347-8DC3-C254C667EADA}"/>
    <cellStyle name="Input 2 4_3. Loans" xfId="24026" xr:uid="{B6AA08E4-9DE8-494F-84E6-0B14462D87C6}"/>
    <cellStyle name="Input 2 5" xfId="1699" xr:uid="{ED0373AC-2580-46D6-B672-68C4DB0A5F86}"/>
    <cellStyle name="Input 2 5 10" xfId="1700" xr:uid="{66F988D8-EB75-46AE-AD00-30F436337EE4}"/>
    <cellStyle name="Input 2 5 10 2" xfId="1701" xr:uid="{FF68518A-463F-4369-8CFD-31D6BD7CAAA1}"/>
    <cellStyle name="Input 2 5 10 2 2" xfId="46390" xr:uid="{52532F25-BB66-417A-B462-AB621C58C817}"/>
    <cellStyle name="Input 2 5 10 2_Apart tables" xfId="52746" xr:uid="{1B303C52-846A-4092-A21A-2B2701212EFC}"/>
    <cellStyle name="Input 2 5 10 3" xfId="46391" xr:uid="{03387B1E-F706-4123-9BD7-5C7369B46C24}"/>
    <cellStyle name="Input 2 5 10_3. Loans" xfId="24027" xr:uid="{6FEB6FB7-4408-4D39-9E5D-6C5D997902C7}"/>
    <cellStyle name="Input 2 5 11" xfId="1702" xr:uid="{F93D2FC6-642A-46E4-96F1-0C1C2E3B424B}"/>
    <cellStyle name="Input 2 5 11 2" xfId="46389" xr:uid="{73A763AF-9513-41D8-AD09-4AFA60F0F344}"/>
    <cellStyle name="Input 2 5 11_Apart tables" xfId="52747" xr:uid="{95087D8B-1619-4FDD-98EE-9150194AE34A}"/>
    <cellStyle name="Input 2 5 12" xfId="46392" xr:uid="{B034B5E3-5C25-4852-B68F-A34876691CC8}"/>
    <cellStyle name="Input 2 5 2" xfId="1703" xr:uid="{C292BF6B-1777-40AA-B874-182AF3AD7D41}"/>
    <cellStyle name="Input 2 5 2 2" xfId="1704" xr:uid="{01056EC9-3331-4C89-BFEA-44D3D2447E84}"/>
    <cellStyle name="Input 2 5 2 2 2" xfId="1705" xr:uid="{638676DA-14B6-4DF7-8CCA-69EDB2B5B43F}"/>
    <cellStyle name="Input 2 5 2 2 2 2" xfId="46386" xr:uid="{3239BCD5-AF6C-4928-A903-F9553069866A}"/>
    <cellStyle name="Input 2 5 2 2 2_Apart tables" xfId="52748" xr:uid="{96E5B2CD-0FC1-4AFD-8F3B-35B853FFD13C}"/>
    <cellStyle name="Input 2 5 2 2 3" xfId="46789" xr:uid="{34C6BB85-CA69-4FA4-9D85-ADC07C76DB3E}"/>
    <cellStyle name="Input 2 5 2 2 4" xfId="46387" xr:uid="{9DAE079D-E344-4812-8231-B4A77A3634AF}"/>
    <cellStyle name="Input 2 5 2 2_3. Loans" xfId="24028" xr:uid="{3B37C3B3-5EC8-48D6-92C6-51AA7733D4BC}"/>
    <cellStyle name="Input 2 5 2 3" xfId="1706" xr:uid="{BCBF622C-12F4-4AD7-8F43-ED9BAC7A1226}"/>
    <cellStyle name="Input 2 5 2 3 2" xfId="1707" xr:uid="{9DB8EE92-C791-44F6-8D81-86F201464E23}"/>
    <cellStyle name="Input 2 5 2 3 2 2" xfId="46384" xr:uid="{7B6DA6F0-E28C-440D-B300-F5123DAC6BF6}"/>
    <cellStyle name="Input 2 5 2 3 2_Apart tables" xfId="52749" xr:uid="{CFA3BCD5-55FD-4DF0-8F9A-0E05AEECC56D}"/>
    <cellStyle name="Input 2 5 2 3 3" xfId="46385" xr:uid="{524AF215-6335-466C-BF2B-C3AC14A612E9}"/>
    <cellStyle name="Input 2 5 2 3_3. Loans" xfId="24029" xr:uid="{BA1E9031-287A-4956-9ED4-C75E17D5C41E}"/>
    <cellStyle name="Input 2 5 2 4" xfId="1708" xr:uid="{4BD6BC35-56C6-4FFD-9749-25459863DB0B}"/>
    <cellStyle name="Input 2 5 2 4 2" xfId="46383" xr:uid="{732ED383-26F8-4CB1-8892-88534D45343A}"/>
    <cellStyle name="Input 2 5 2 4_Apart tables" xfId="52750" xr:uid="{79B631CD-1DA2-4394-90C8-20E574A3EC8C}"/>
    <cellStyle name="Input 2 5 2 5" xfId="46388" xr:uid="{0E58BFFF-FD88-4F8C-B3A0-BBB24D681F3F}"/>
    <cellStyle name="Input 2 5 2_3. Loans" xfId="24030" xr:uid="{DAF21B62-3C8B-4799-B852-F6097A4CB23F}"/>
    <cellStyle name="Input 2 5 3" xfId="1709" xr:uid="{50288F67-53D6-4EEE-B0FD-F940F0BE04E8}"/>
    <cellStyle name="Input 2 5 3 2" xfId="1710" xr:uid="{E7901B91-B7F4-49EE-9332-1DCACF9F7D5B}"/>
    <cellStyle name="Input 2 5 3 2 2" xfId="46381" xr:uid="{532FB189-EFF8-414E-A60B-D1951A763584}"/>
    <cellStyle name="Input 2 5 3 2_Apart tables" xfId="52751" xr:uid="{D77F82DD-CE47-4CEE-B6BD-414026BEE2C1}"/>
    <cellStyle name="Input 2 5 3 3" xfId="46382" xr:uid="{16960AEE-6F85-45E5-BE3D-36C41800E9CB}"/>
    <cellStyle name="Input 2 5 3_3. Loans" xfId="24031" xr:uid="{B2008705-8A97-4591-A4D3-A48E2D8AAD7A}"/>
    <cellStyle name="Input 2 5 4" xfId="1711" xr:uid="{D516F49F-F7CD-4CDD-9AEF-25AF5D625E23}"/>
    <cellStyle name="Input 2 5 4 2" xfId="1712" xr:uid="{9B69C6E7-8713-4B1B-955E-4BE4F013EAAC}"/>
    <cellStyle name="Input 2 5 4 2 2" xfId="46378" xr:uid="{738649CB-A536-4A07-A443-864B5D79823A}"/>
    <cellStyle name="Input 2 5 4 2_Apart tables" xfId="52752" xr:uid="{8715061F-6DAC-4A4D-AFB8-2C81C421A681}"/>
    <cellStyle name="Input 2 5 4 3" xfId="46790" xr:uid="{F6AD24B1-E4F4-4B6B-8727-77CF052F225D}"/>
    <cellStyle name="Input 2 5 4 4" xfId="46379" xr:uid="{9EEEF637-8FD2-47CF-81CA-359FEB2F3F13}"/>
    <cellStyle name="Input 2 5 4_3. Loans" xfId="24032" xr:uid="{4AEF48FD-498F-4620-A49C-FEB16CBAC1DF}"/>
    <cellStyle name="Input 2 5 5" xfId="1713" xr:uid="{CB2CE36E-85EA-426E-8205-649EFF95BDB3}"/>
    <cellStyle name="Input 2 5 5 2" xfId="1714" xr:uid="{E8C44570-736E-4432-8090-0051AC112F44}"/>
    <cellStyle name="Input 2 5 5 2 2" xfId="46376" xr:uid="{A130AC86-2C29-4D71-9836-67745A54912C}"/>
    <cellStyle name="Input 2 5 5 2_Apart tables" xfId="52753" xr:uid="{BFEE8E28-3AB5-4720-ABF4-7A04CEAC2DA3}"/>
    <cellStyle name="Input 2 5 5 3" xfId="46377" xr:uid="{F918D094-9B2D-42DE-9B88-25639EE47849}"/>
    <cellStyle name="Input 2 5 5_3. Loans" xfId="24033" xr:uid="{85FC975C-F8AF-4D14-B1CA-EA04585A3149}"/>
    <cellStyle name="Input 2 5 6" xfId="1715" xr:uid="{768343ED-F2B6-407C-8E0B-5D06A767E892}"/>
    <cellStyle name="Input 2 5 6 2" xfId="1716" xr:uid="{F18694CC-1098-4C98-951A-48E3D0881C1F}"/>
    <cellStyle name="Input 2 5 6 2 2" xfId="46374" xr:uid="{5212C8F2-65F9-49F6-8CC2-66373B47B91D}"/>
    <cellStyle name="Input 2 5 6 2_Apart tables" xfId="52754" xr:uid="{713D5DDD-4015-4325-B658-6CEE7EFB6708}"/>
    <cellStyle name="Input 2 5 6 3" xfId="46375" xr:uid="{57292450-3C02-46CD-9067-94887A5FE264}"/>
    <cellStyle name="Input 2 5 6_3. Loans" xfId="24034" xr:uid="{E0CBD7A2-7259-42BA-BBD7-6821EFDD3218}"/>
    <cellStyle name="Input 2 5 7" xfId="1717" xr:uid="{88BE2678-343A-4BE9-A2CE-5228D0209596}"/>
    <cellStyle name="Input 2 5 7 2" xfId="1718" xr:uid="{560F9FF5-DDC9-4B39-98F2-4E1D804D2915}"/>
    <cellStyle name="Input 2 5 7 2 2" xfId="46372" xr:uid="{2F6CFE8A-5B79-485B-ACCB-29CEED3D21B9}"/>
    <cellStyle name="Input 2 5 7 2_Apart tables" xfId="52755" xr:uid="{E26D7539-55C9-4253-98CA-583FED6A6D4D}"/>
    <cellStyle name="Input 2 5 7 3" xfId="46373" xr:uid="{A3A0F456-E5F0-4966-A49B-4CD9F9186007}"/>
    <cellStyle name="Input 2 5 7_3. Loans" xfId="24035" xr:uid="{81431F85-E42C-4116-A22F-AB94C8A20E6F}"/>
    <cellStyle name="Input 2 5 8" xfId="1719" xr:uid="{72BF1416-E9E1-4C9D-8993-15E9882C26AC}"/>
    <cellStyle name="Input 2 5 8 2" xfId="1720" xr:uid="{621399B2-7F51-40A1-8D2F-AB2A7E7EBDFB}"/>
    <cellStyle name="Input 2 5 8 2 2" xfId="46370" xr:uid="{4E02B69C-ED9C-40FA-9F79-52F3AAE1B64B}"/>
    <cellStyle name="Input 2 5 8 2_Apart tables" xfId="52756" xr:uid="{A374B9AF-C1D4-4F87-BD67-2A844FB872A8}"/>
    <cellStyle name="Input 2 5 8 3" xfId="46371" xr:uid="{D20F42FE-6671-4A82-BB54-79F265F08F22}"/>
    <cellStyle name="Input 2 5 8_3. Loans" xfId="24036" xr:uid="{D8935D03-AAA8-49A3-A39F-2138057E12A3}"/>
    <cellStyle name="Input 2 5 9" xfId="1721" xr:uid="{397E6972-AABD-414D-B9DA-FEBDAF0D2B4B}"/>
    <cellStyle name="Input 2 5 9 2" xfId="1722" xr:uid="{EF596032-99A0-4515-AF4A-DE50F234E6D9}"/>
    <cellStyle name="Input 2 5 9 2 2" xfId="46368" xr:uid="{A8A44A40-7FC7-47D6-B588-9AA7E5B5E9FC}"/>
    <cellStyle name="Input 2 5 9 2_Apart tables" xfId="52757" xr:uid="{BA0D1F23-3DAB-4A36-B8E3-F8DA6A62BF91}"/>
    <cellStyle name="Input 2 5 9 3" xfId="46369" xr:uid="{8FCB4CF5-42A4-464F-BE25-F9DAF70EC452}"/>
    <cellStyle name="Input 2 5 9_3. Loans" xfId="24037" xr:uid="{ACA3A7A3-DEB4-4A21-A809-B3F32DA60C81}"/>
    <cellStyle name="Input 2 5_3. Loans" xfId="24038" xr:uid="{F9C291C5-3733-4C5D-9B76-3C3CC4FB5111}"/>
    <cellStyle name="Input 2 6" xfId="1723" xr:uid="{BFB5FD7C-D922-4D95-A763-031753319B22}"/>
    <cellStyle name="Input 2 6 2" xfId="1724" xr:uid="{F8A6E7C3-9D12-4CC1-A09E-27B7E185C8C9}"/>
    <cellStyle name="Input 2 6 2 2" xfId="1725" xr:uid="{86E39CB2-9574-4B50-9132-5D275CDCAB51}"/>
    <cellStyle name="Input 2 6 2 2 2" xfId="46794" xr:uid="{1BFF7BCB-1727-4C0D-8951-AF56EF1FB7A2}"/>
    <cellStyle name="Input 2 6 2 2 3" xfId="46365" xr:uid="{2853BF23-D134-4384-8D5E-AEEE01B7C86F}"/>
    <cellStyle name="Input 2 6 2 2_Apart tables" xfId="52758" xr:uid="{4A14F927-D1A9-4B2A-A913-C926D7210F54}"/>
    <cellStyle name="Input 2 6 2 3" xfId="46793" xr:uid="{8CEF9197-5BDD-46D2-AC45-B19B773776AE}"/>
    <cellStyle name="Input 2 6 2 4" xfId="46366" xr:uid="{E6F1486E-9C1A-498E-AB9A-9DD7541B7D82}"/>
    <cellStyle name="Input 2 6 2_3. Loans" xfId="24039" xr:uid="{F729CC7C-0F00-417D-8797-6A1D416F738B}"/>
    <cellStyle name="Input 2 6 3" xfId="1726" xr:uid="{B1EEF737-931A-43E5-B79D-AB20B1754A81}"/>
    <cellStyle name="Input 2 6 3 2" xfId="1727" xr:uid="{E9CF4647-4D91-423D-A1D8-59B6BFC0B61C}"/>
    <cellStyle name="Input 2 6 3 2 2" xfId="46796" xr:uid="{742A7191-C1C2-4B18-90A2-72E03BB5E72B}"/>
    <cellStyle name="Input 2 6 3 2 3" xfId="46363" xr:uid="{6FFCADF1-0159-488E-B910-FE3B7DD46257}"/>
    <cellStyle name="Input 2 6 3 2_Apart tables" xfId="52759" xr:uid="{C62C96F4-304F-421F-A2F7-385DE2791BF7}"/>
    <cellStyle name="Input 2 6 3 3" xfId="46795" xr:uid="{8A573CFC-BF69-4256-BB95-F64DB67F4B21}"/>
    <cellStyle name="Input 2 6 3 4" xfId="46364" xr:uid="{BCF66E62-B6F1-41A2-A560-19AF3012520C}"/>
    <cellStyle name="Input 2 6 3_3. Loans" xfId="24040" xr:uid="{5B80D281-957C-422B-B91C-05580C0819B5}"/>
    <cellStyle name="Input 2 6 4" xfId="1728" xr:uid="{04C77696-B236-4DF6-9DDD-037622C13D55}"/>
    <cellStyle name="Input 2 6 4 2" xfId="1729" xr:uid="{AE76ACE8-31FF-4221-A1D7-865EE41931E8}"/>
    <cellStyle name="Input 2 6 4 2 2" xfId="46361" xr:uid="{9A5AAFBE-C73F-4C49-9B44-177D833BC86A}"/>
    <cellStyle name="Input 2 6 4 2_Apart tables" xfId="52760" xr:uid="{7CD6DA78-2D30-4E98-8B4C-AC1D36714E43}"/>
    <cellStyle name="Input 2 6 4 3" xfId="46797" xr:uid="{39EE3492-3EF7-41B2-A6EF-499E6AAADA62}"/>
    <cellStyle name="Input 2 6 4 4" xfId="46362" xr:uid="{142ADCCA-CF4F-4083-8187-9E0299DD25C2}"/>
    <cellStyle name="Input 2 6 4_3. Loans" xfId="24041" xr:uid="{CC4FC192-41DC-4561-8B6E-2319EA092FDC}"/>
    <cellStyle name="Input 2 6 5" xfId="1730" xr:uid="{B2A758E7-1E1D-44FD-A6E0-569385B4D50F}"/>
    <cellStyle name="Input 2 6 5 2" xfId="1731" xr:uid="{9765B7CC-D705-4431-8A5C-58A25314FA73}"/>
    <cellStyle name="Input 2 6 5 2 2" xfId="46359" xr:uid="{7DC726E2-6A61-4716-8188-B8A8522FF8E7}"/>
    <cellStyle name="Input 2 6 5 2_Apart tables" xfId="52761" xr:uid="{6E44E84D-4D80-4433-98EA-DFCBE5B1A295}"/>
    <cellStyle name="Input 2 6 5 3" xfId="46360" xr:uid="{B8FEE71C-D848-4542-8DBC-14EDD4ED2B7C}"/>
    <cellStyle name="Input 2 6 5_3. Loans" xfId="24042" xr:uid="{EC0A63D5-55A9-4290-A26B-57973059EF85}"/>
    <cellStyle name="Input 2 6 6" xfId="1732" xr:uid="{62DB4148-2B16-4052-8B54-D917A192EA5B}"/>
    <cellStyle name="Input 2 6 6 2" xfId="46357" xr:uid="{11A6AAA4-CE2C-47A1-8AEC-B94EF9714694}"/>
    <cellStyle name="Input 2 6 6_Apart tables" xfId="52762" xr:uid="{AAEE4D84-5F68-421C-AF83-9F0E0E7D34A2}"/>
    <cellStyle name="Input 2 6 7" xfId="46792" xr:uid="{99F8A054-5978-4FAB-9200-3DE12A46D00F}"/>
    <cellStyle name="Input 2 6 8" xfId="46367" xr:uid="{12F3018B-BEA2-4F04-BEBE-364F5C3766CB}"/>
    <cellStyle name="Input 2 6_3. Loans" xfId="24043" xr:uid="{47E06A30-3DD6-4279-B773-63194484A5A3}"/>
    <cellStyle name="Input 2 7" xfId="1733" xr:uid="{0C392E7D-9138-4510-B58E-8F24037808F6}"/>
    <cellStyle name="Input 2 7 2" xfId="1734" xr:uid="{3071807C-5748-4DC8-9DD6-A10E71BDF604}"/>
    <cellStyle name="Input 2 7 2 2" xfId="1735" xr:uid="{30316CB6-0370-4418-8A81-ABB0D48776EC}"/>
    <cellStyle name="Input 2 7 2 2 2" xfId="46800" xr:uid="{05F53195-FCCE-4A5B-B7D5-699B9497E20D}"/>
    <cellStyle name="Input 2 7 2 2 3" xfId="46354" xr:uid="{5A31B5B2-D204-489F-8D99-F871298B3B64}"/>
    <cellStyle name="Input 2 7 2 2_Apart tables" xfId="52763" xr:uid="{51FFBA12-8970-49C6-A647-3AB75FF281BB}"/>
    <cellStyle name="Input 2 7 2 3" xfId="46799" xr:uid="{A92856F4-3304-491D-9F33-55A2193021FF}"/>
    <cellStyle name="Input 2 7 2 4" xfId="46355" xr:uid="{AAD352EC-5730-43D3-A514-E388E4CDD6FC}"/>
    <cellStyle name="Input 2 7 2_3. Loans" xfId="24044" xr:uid="{C48C7E81-71AD-4F33-BF50-A3F74D6EFC1B}"/>
    <cellStyle name="Input 2 7 3" xfId="1736" xr:uid="{AB1EF362-56C9-4B4D-BDCE-853F9FC3636D}"/>
    <cellStyle name="Input 2 7 3 2" xfId="1737" xr:uid="{76C059EA-9974-4A5A-913A-3C266F74ECFA}"/>
    <cellStyle name="Input 2 7 3 2 2" xfId="46802" xr:uid="{9C8BD8D7-13BD-48CC-A62D-DECE0C27B870}"/>
    <cellStyle name="Input 2 7 3 2 3" xfId="46352" xr:uid="{FDA2FD32-F811-4783-9202-A1BE5B5E4113}"/>
    <cellStyle name="Input 2 7 3 2_Apart tables" xfId="52764" xr:uid="{D82A4D88-2073-4602-BAD9-A14CF16C2F02}"/>
    <cellStyle name="Input 2 7 3 3" xfId="46801" xr:uid="{F3933FFB-F84B-49CE-8C06-6DBF43C779B7}"/>
    <cellStyle name="Input 2 7 3 4" xfId="46353" xr:uid="{05215714-A6E1-4D1A-8E43-289E44F2396F}"/>
    <cellStyle name="Input 2 7 3_3. Loans" xfId="24045" xr:uid="{4DA58756-2635-420C-AE91-3AE8A813879F}"/>
    <cellStyle name="Input 2 7 4" xfId="1738" xr:uid="{6C0E8E95-C84E-43AC-AC7C-C7B8A6747D87}"/>
    <cellStyle name="Input 2 7 4 2" xfId="1739" xr:uid="{A60CB9F4-4617-46B4-AAF1-7F597CE507A4}"/>
    <cellStyle name="Input 2 7 4 2 2" xfId="46350" xr:uid="{30D5E05D-3DE2-42E0-B097-A22B2CCBDC00}"/>
    <cellStyle name="Input 2 7 4 2_Apart tables" xfId="52765" xr:uid="{87A9D0F4-5C35-49C5-B5E1-B5F9E0E27E95}"/>
    <cellStyle name="Input 2 7 4 3" xfId="46803" xr:uid="{EE93E8B0-0A88-4C4E-9565-1C4D3BCCE7A9}"/>
    <cellStyle name="Input 2 7 4 4" xfId="46351" xr:uid="{712DF04A-FBF6-4FD1-A671-49D8908990D4}"/>
    <cellStyle name="Input 2 7 4_3. Loans" xfId="24046" xr:uid="{221CC8B7-7883-4AFD-BF6A-AFF8709B53C9}"/>
    <cellStyle name="Input 2 7 5" xfId="1740" xr:uid="{48A1D0A7-4D14-455B-8286-DBB48148DD0C}"/>
    <cellStyle name="Input 2 7 5 2" xfId="1741" xr:uid="{0251BAA3-8A7B-4DBB-9751-33AAD7C840E4}"/>
    <cellStyle name="Input 2 7 5 2 2" xfId="46348" xr:uid="{D3246F1B-4FB6-4F18-B197-12F3563EBDD2}"/>
    <cellStyle name="Input 2 7 5 2_Apart tables" xfId="52766" xr:uid="{11DC7AE0-6A4C-46F3-82CC-A8D6B8835B64}"/>
    <cellStyle name="Input 2 7 5 3" xfId="46349" xr:uid="{F2EA6642-A467-4FC1-BCC5-5821B3B38EB0}"/>
    <cellStyle name="Input 2 7 5_3. Loans" xfId="24047" xr:uid="{95D1BB94-436E-4295-9867-4F4BD2FF0BF7}"/>
    <cellStyle name="Input 2 7 6" xfId="1742" xr:uid="{2E79F315-9563-4ED8-9473-775E6EF7C5CF}"/>
    <cellStyle name="Input 2 7 6 2" xfId="46347" xr:uid="{0F6A48B8-8024-4A4D-B19F-4E53D54A51AF}"/>
    <cellStyle name="Input 2 7 6_Apart tables" xfId="52767" xr:uid="{7D0138EB-1F36-4207-993F-45E4FCEC313E}"/>
    <cellStyle name="Input 2 7 7" xfId="46798" xr:uid="{8451A15B-3141-4088-B24D-BE77BC2DAF94}"/>
    <cellStyle name="Input 2 7 8" xfId="46356" xr:uid="{7E34F809-8FE5-43F1-8EF9-D7083346D989}"/>
    <cellStyle name="Input 2 7_3. Loans" xfId="24048" xr:uid="{3992544A-6D50-4724-B2F2-47770710FC30}"/>
    <cellStyle name="Input 2 8" xfId="1743" xr:uid="{F0B4A941-8EF9-4AEE-9627-83A32DAE3726}"/>
    <cellStyle name="Input 2 8 2" xfId="1744" xr:uid="{F4F20FA2-8D43-48F3-A5E3-82B1BDAE04D0}"/>
    <cellStyle name="Input 2 8 2 2" xfId="1745" xr:uid="{E7094063-C712-4872-8A5F-CA20557EFBAA}"/>
    <cellStyle name="Input 2 8 2 2 2" xfId="46344" xr:uid="{80B093E0-39CE-4948-8052-1AC1058D11DC}"/>
    <cellStyle name="Input 2 8 2 2_Apart tables" xfId="52768" xr:uid="{98944C82-C314-4D32-8C39-0E397FD42C8B}"/>
    <cellStyle name="Input 2 8 2 3" xfId="46805" xr:uid="{8638BC58-1993-4419-B6CC-7EAEC536EA81}"/>
    <cellStyle name="Input 2 8 2 4" xfId="46345" xr:uid="{1AB2FD96-F268-4D4E-B9BE-BBD0716CFFFA}"/>
    <cellStyle name="Input 2 8 2_3. Loans" xfId="24049" xr:uid="{58703F08-B9D5-4BB6-B36C-F67E54E51BDE}"/>
    <cellStyle name="Input 2 8 3" xfId="1746" xr:uid="{6C95A802-D385-4802-90E0-BED4BE87FFC7}"/>
    <cellStyle name="Input 2 8 3 2" xfId="1747" xr:uid="{838A7AC8-501E-464B-8804-4AF557338CA8}"/>
    <cellStyle name="Input 2 8 3 2 2" xfId="46342" xr:uid="{C7A38166-8DC0-469F-B379-B8CE09B838E6}"/>
    <cellStyle name="Input 2 8 3 2_Apart tables" xfId="52769" xr:uid="{FF8CE36D-D7CE-4E93-8146-4F4277A0F3F0}"/>
    <cellStyle name="Input 2 8 3 3" xfId="46343" xr:uid="{E6EEBB66-7C49-4CC3-A2B6-0EC4FE521476}"/>
    <cellStyle name="Input 2 8 3_3. Loans" xfId="24050" xr:uid="{01EEE1FA-A3CD-4EED-B5FA-66AB08CF9DCD}"/>
    <cellStyle name="Input 2 8 4" xfId="1748" xr:uid="{1049350A-696B-4AF7-B8A9-0C3FF2BEBD72}"/>
    <cellStyle name="Input 2 8 4 2" xfId="1749" xr:uid="{620293C6-C69D-47BB-AAD4-368129008E25}"/>
    <cellStyle name="Input 2 8 4 2 2" xfId="46340" xr:uid="{955ED0CB-5768-4F9A-AA25-E1BD78AC275D}"/>
    <cellStyle name="Input 2 8 4 2_Apart tables" xfId="52770" xr:uid="{65653E70-1DCB-441F-A1D4-35A6AC5381FB}"/>
    <cellStyle name="Input 2 8 4 3" xfId="46341" xr:uid="{8FCF0E8C-132C-4CE7-BD32-0D6510675A1D}"/>
    <cellStyle name="Input 2 8 4_3. Loans" xfId="24051" xr:uid="{49F660E1-F551-407A-8D0B-C2496D667702}"/>
    <cellStyle name="Input 2 8 5" xfId="1750" xr:uid="{809385A0-2EFB-4799-9486-F9F02D54951F}"/>
    <cellStyle name="Input 2 8 5 2" xfId="1751" xr:uid="{16E445F2-7E9D-43C2-9581-743629C0A21E}"/>
    <cellStyle name="Input 2 8 5 2 2" xfId="46338" xr:uid="{155FF5A0-3292-454A-94B2-FEF4B9BF69E9}"/>
    <cellStyle name="Input 2 8 5 2_Apart tables" xfId="52771" xr:uid="{539C4DB7-282B-442C-8308-C31FEA8E067B}"/>
    <cellStyle name="Input 2 8 5 3" xfId="46339" xr:uid="{B398B13E-82F5-40BA-80F3-0B1DEA9E9407}"/>
    <cellStyle name="Input 2 8 5_3. Loans" xfId="24052" xr:uid="{9B8A5006-6300-4D3C-8D4B-41061FB17B1B}"/>
    <cellStyle name="Input 2 8 6" xfId="1752" xr:uid="{9584493D-D178-40DE-8E0D-7D69B08EDD54}"/>
    <cellStyle name="Input 2 8 6 2" xfId="46337" xr:uid="{68F03FBB-B3C7-4064-93BB-28C3DAB6074A}"/>
    <cellStyle name="Input 2 8 6_Apart tables" xfId="52772" xr:uid="{FF9C3711-FB1C-4749-8325-FC12527C9C0F}"/>
    <cellStyle name="Input 2 8 7" xfId="46804" xr:uid="{85841190-2B2B-493D-9EDE-40DA6F5F03AA}"/>
    <cellStyle name="Input 2 8 8" xfId="46346" xr:uid="{7BC52E86-7C76-42B6-8EE3-43C79DF7368A}"/>
    <cellStyle name="Input 2 8_3. Loans" xfId="24053" xr:uid="{97563636-008D-42C3-940D-2DCB9BBA863A}"/>
    <cellStyle name="Input 2 9" xfId="1753" xr:uid="{0F604FB1-F213-4AE3-992C-11F419B2F95F}"/>
    <cellStyle name="Input 2 9 2" xfId="1754" xr:uid="{FAE4149F-4EAB-4CA5-957E-7C31741FF0B3}"/>
    <cellStyle name="Input 2 9 2 2" xfId="46335" xr:uid="{D5E48AC0-48E8-40E7-BE42-EF8574087661}"/>
    <cellStyle name="Input 2 9 2_Apart tables" xfId="52773" xr:uid="{59211D33-34EE-48AD-89C5-22D4CEEF0AD0}"/>
    <cellStyle name="Input 2 9 3" xfId="46336" xr:uid="{96A92AFE-5694-47F5-B0B9-3BBFEE5F0711}"/>
    <cellStyle name="Input 2 9_3. Loans" xfId="24054" xr:uid="{0AB40DBA-3861-4EE4-BCC7-533DA3EA43B3}"/>
    <cellStyle name="Input 2_2. Property deals" xfId="24055" xr:uid="{06E59917-B9BC-4197-B7E1-C7EF35E0DBC6}"/>
    <cellStyle name="Input 20" xfId="1755" xr:uid="{01C3A929-4AFD-4149-99EB-AF209AB6E6E9}"/>
    <cellStyle name="Input 20 2" xfId="1756" xr:uid="{926EFBA7-8BD6-4B01-9EBD-41EA9969557E}"/>
    <cellStyle name="Input 20 2 2" xfId="46333" xr:uid="{7FD3C631-5F40-4BE6-93C4-8B990A26CD46}"/>
    <cellStyle name="Input 20 2_Apart tables" xfId="52774" xr:uid="{A0E6B14B-A27F-45FC-BF48-BF2B81FF3C9A}"/>
    <cellStyle name="Input 20 3" xfId="46334" xr:uid="{B2BA3F75-3FA4-4300-A790-34C8E825E640}"/>
    <cellStyle name="Input 20_3. Loans" xfId="24056" xr:uid="{DC1858AF-17B0-4F5F-A840-7561D3208EF4}"/>
    <cellStyle name="Input 21" xfId="39630" xr:uid="{116838F2-4AB8-474A-8769-F3F5BC212F5B}"/>
    <cellStyle name="Input 22" xfId="39631" xr:uid="{C586B28F-92F4-4A08-B7D1-28BD5CF20B38}"/>
    <cellStyle name="Input 23" xfId="39632" xr:uid="{59D10A37-1262-44D0-B12E-A4B2A4FB3AC5}"/>
    <cellStyle name="Input 24" xfId="39633" xr:uid="{5E41A78C-CEA4-4C0B-9487-1C9528F370F2}"/>
    <cellStyle name="Input 25" xfId="39634" xr:uid="{2CAFDF90-3AE6-4A31-972F-768D9A0C4305}"/>
    <cellStyle name="Input 26" xfId="43049" xr:uid="{4742CA49-1872-41E1-8371-BF4FC7EE02FB}"/>
    <cellStyle name="Input 27" xfId="43050" xr:uid="{CD858323-CC83-4091-9E42-72123EA277D0}"/>
    <cellStyle name="Input 28" xfId="43051" xr:uid="{DFC7AF23-0AC0-4F58-9965-DD74F9D8A0F0}"/>
    <cellStyle name="Input 29" xfId="44734" xr:uid="{88A4AFEB-BCCF-4E14-9AC3-96C01C40BA6A}"/>
    <cellStyle name="Input 3" xfId="1757" xr:uid="{00894618-B34B-476B-A6E5-02EB59517234}"/>
    <cellStyle name="Input 3 10" xfId="1758" xr:uid="{9269ADB8-A565-4A75-B10A-4BF4652356DB}"/>
    <cellStyle name="Input 3 10 2" xfId="1759" xr:uid="{8FD376F0-E2E6-4DC9-B9B4-BC1AE98322F5}"/>
    <cellStyle name="Input 3 10 2 2" xfId="46330" xr:uid="{F8FCEBC7-B9B4-4A70-9E38-EDBAADCC3D3A}"/>
    <cellStyle name="Input 3 10 2_Apart tables" xfId="52775" xr:uid="{180354CC-5538-4A0B-ACF0-7EC2F891F6CC}"/>
    <cellStyle name="Input 3 10 3" xfId="46331" xr:uid="{C660B685-DABA-4A60-9AFB-A6203A84ECFA}"/>
    <cellStyle name="Input 3 10_3. Loans" xfId="24057" xr:uid="{48A98117-1D75-4AF3-8751-68D8C1629A0B}"/>
    <cellStyle name="Input 3 11" xfId="1760" xr:uid="{7B7B0F49-0295-4688-8236-4EDB0ED1FFFB}"/>
    <cellStyle name="Input 3 11 2" xfId="1761" xr:uid="{D1664D57-D9F9-462D-8663-17262C6F9DFB}"/>
    <cellStyle name="Input 3 11 2 2" xfId="46328" xr:uid="{EA59ECF1-4CD5-483D-856A-6055440A1254}"/>
    <cellStyle name="Input 3 11 2_Apart tables" xfId="52776" xr:uid="{FA7AF05A-987E-44D7-B844-2AB40A6225F0}"/>
    <cellStyle name="Input 3 11 3" xfId="46329" xr:uid="{EACC3555-90CE-4063-8BE8-29712EF8A316}"/>
    <cellStyle name="Input 3 11_3. Loans" xfId="24058" xr:uid="{ABAC3FAD-562A-4BCB-A09A-71E785C8BCB6}"/>
    <cellStyle name="Input 3 12" xfId="1762" xr:uid="{405B4623-1D5D-4C98-84F4-A43BF74D195E}"/>
    <cellStyle name="Input 3 12 2" xfId="1763" xr:uid="{A1C1CFFD-9CAF-4AFD-849D-F8841C635DC4}"/>
    <cellStyle name="Input 3 12 2 2" xfId="46326" xr:uid="{31C43EA8-69FE-484F-A3E5-2E89F270B3BC}"/>
    <cellStyle name="Input 3 12 2_Apart tables" xfId="52777" xr:uid="{59E893DA-5139-4C1A-AADB-6A755ECDD3DB}"/>
    <cellStyle name="Input 3 12 3" xfId="46327" xr:uid="{C9D0FF17-C42A-417E-9635-587026A4E0D1}"/>
    <cellStyle name="Input 3 12_3. Loans" xfId="24059" xr:uid="{B5F209D1-4741-47E3-84A2-2AA2922BA471}"/>
    <cellStyle name="Input 3 13" xfId="1764" xr:uid="{407C30C8-F7C8-481B-BA3E-80D7748E3098}"/>
    <cellStyle name="Input 3 13 2" xfId="46325" xr:uid="{EEDEB0B7-957E-4A6C-AB7D-5E9E462F6538}"/>
    <cellStyle name="Input 3 13_Apart tables" xfId="52778" xr:uid="{FEF1A7DB-9BDF-4DAC-A3B5-116841087730}"/>
    <cellStyle name="Input 3 14" xfId="33734" xr:uid="{556D6373-D6D0-4BB3-9219-5F3A111DC912}"/>
    <cellStyle name="Input 3 15" xfId="46806" xr:uid="{B39CCE26-31EB-4CC4-8962-2700A36F89BC}"/>
    <cellStyle name="Input 3 16" xfId="46332" xr:uid="{1394499F-16B6-44E9-A93C-526EBD9F4A7A}"/>
    <cellStyle name="Input 3 2" xfId="1765" xr:uid="{4F197D32-07E0-4F8F-BB41-73E9C993BE00}"/>
    <cellStyle name="Input 3 2 2" xfId="1766" xr:uid="{D5770C19-7A77-444D-A47B-AB5B5CB8D6DB}"/>
    <cellStyle name="Input 3 2 2 2" xfId="1767" xr:uid="{4B1A290B-2599-46EB-83D4-135849EB7B9E}"/>
    <cellStyle name="Input 3 2 2 2 2" xfId="46809" xr:uid="{608CAC47-94F6-4119-95EF-010654252D8D}"/>
    <cellStyle name="Input 3 2 2 2 3" xfId="46322" xr:uid="{A04DFBBE-BE6A-46E7-A50C-60D4640BEF4F}"/>
    <cellStyle name="Input 3 2 2 2_Apart tables" xfId="52779" xr:uid="{6A6C60B0-727B-483E-BE15-942975D42F05}"/>
    <cellStyle name="Input 3 2 2 3" xfId="46808" xr:uid="{E5655026-E303-447B-91F0-4133EA5CA97F}"/>
    <cellStyle name="Input 3 2 2 4" xfId="46323" xr:uid="{DCE346EB-2901-4191-B512-990E901F0D59}"/>
    <cellStyle name="Input 3 2 2_3. Loans" xfId="24060" xr:uid="{82F40777-C99E-48A1-A8B6-539C37F14EDA}"/>
    <cellStyle name="Input 3 2 3" xfId="1768" xr:uid="{C26C00B0-EE94-4849-A090-CED44E1C6A7D}"/>
    <cellStyle name="Input 3 2 3 2" xfId="1769" xr:uid="{3E407315-9F95-4606-AD77-8E491F7E7EE4}"/>
    <cellStyle name="Input 3 2 3 2 2" xfId="46811" xr:uid="{16F2B4E1-CF9D-47C4-9616-754ECAE25797}"/>
    <cellStyle name="Input 3 2 3 2 3" xfId="46320" xr:uid="{AB722316-92FF-4EBF-9816-F4D5355919F3}"/>
    <cellStyle name="Input 3 2 3 2_Apart tables" xfId="52780" xr:uid="{A64DA131-2DA5-424B-A5CD-F1C0784321D8}"/>
    <cellStyle name="Input 3 2 3 3" xfId="46810" xr:uid="{7504E3D9-CAC2-4DBA-929A-748084AB341D}"/>
    <cellStyle name="Input 3 2 3 4" xfId="46321" xr:uid="{529BF98F-D7BC-40D7-A614-867A3BFD83B0}"/>
    <cellStyle name="Input 3 2 3_3. Loans" xfId="24061" xr:uid="{B4745E57-0FFD-44E6-9E10-15FE94E2348B}"/>
    <cellStyle name="Input 3 2 4" xfId="1770" xr:uid="{B213D383-70AC-4BE8-9875-8B504E4F0C3F}"/>
    <cellStyle name="Input 3 2 4 2" xfId="1771" xr:uid="{ADFE7ACC-31C1-449D-8C35-1844A6AFBDDC}"/>
    <cellStyle name="Input 3 2 4 2 2" xfId="46318" xr:uid="{B7FB541B-2E08-42DF-B5EF-2B29F22B55E1}"/>
    <cellStyle name="Input 3 2 4 2_Apart tables" xfId="52781" xr:uid="{5971CAD7-0D75-4D97-981E-26EFDD5AA34B}"/>
    <cellStyle name="Input 3 2 4 3" xfId="46812" xr:uid="{81C449A2-AA35-4A37-B478-EFADE226EDC2}"/>
    <cellStyle name="Input 3 2 4 4" xfId="46319" xr:uid="{A44B5495-EA3A-49D9-BA87-DC385533E08A}"/>
    <cellStyle name="Input 3 2 4_3. Loans" xfId="24062" xr:uid="{5FB8754F-FE70-4FCD-A157-DA7CF09355CA}"/>
    <cellStyle name="Input 3 2 5" xfId="1772" xr:uid="{C8E443D2-7ADB-40E0-BA93-1084FBB906F3}"/>
    <cellStyle name="Input 3 2 5 2" xfId="1773" xr:uid="{5A7E34DE-239E-4EA8-9741-7A6D08C32FE0}"/>
    <cellStyle name="Input 3 2 5 2 2" xfId="46316" xr:uid="{A52746CB-EDAE-439D-96B6-1BF65C9C4DA5}"/>
    <cellStyle name="Input 3 2 5 2_Apart tables" xfId="52782" xr:uid="{E57CE9A4-57C2-4AFE-996E-E1F9D1ECD739}"/>
    <cellStyle name="Input 3 2 5 3" xfId="46317" xr:uid="{D09F2E8F-0688-4EDA-B38B-AF38D473CF6D}"/>
    <cellStyle name="Input 3 2 5_3. Loans" xfId="24063" xr:uid="{8FECA6F8-D189-412E-920C-1E0213235912}"/>
    <cellStyle name="Input 3 2 6" xfId="1774" xr:uid="{05EBE25B-90C7-49AE-BDAB-A7E38B80459D}"/>
    <cellStyle name="Input 3 2 6 2" xfId="1775" xr:uid="{2807774B-6AD3-40BB-8EFC-BBA0497F75AC}"/>
    <cellStyle name="Input 3 2 6 2 2" xfId="46314" xr:uid="{F564AD40-0687-4898-9F68-1255E5F385A6}"/>
    <cellStyle name="Input 3 2 6 2_Apart tables" xfId="52783" xr:uid="{EDB48FD6-66FC-4EC3-9672-F1B0A6C00DEA}"/>
    <cellStyle name="Input 3 2 6 3" xfId="46315" xr:uid="{114EBB35-489E-4E0D-8F31-CF8C63895A3D}"/>
    <cellStyle name="Input 3 2 6_3. Loans" xfId="24064" xr:uid="{E712EFA9-166D-4C3C-A8A6-F62AC310908B}"/>
    <cellStyle name="Input 3 2 7" xfId="1776" xr:uid="{7906DA40-A987-47E6-B992-20E357494CC1}"/>
    <cellStyle name="Input 3 2 7 2" xfId="46313" xr:uid="{02E88ABD-FC62-42AE-B802-D820109BB0C3}"/>
    <cellStyle name="Input 3 2 7_Apart tables" xfId="52784" xr:uid="{9ADC1EF0-30E9-4D5F-9EB5-253302353108}"/>
    <cellStyle name="Input 3 2 8" xfId="46807" xr:uid="{A3E21116-D120-418D-A2FC-C2B9C826F182}"/>
    <cellStyle name="Input 3 2 9" xfId="46324" xr:uid="{D29A040D-FF4B-480E-8A47-1D8B62DB0812}"/>
    <cellStyle name="Input 3 2_3. Loans" xfId="24065" xr:uid="{11F924AA-B576-4096-88A2-B598DE106345}"/>
    <cellStyle name="Input 3 3" xfId="1777" xr:uid="{49FE3F41-8C76-4160-8C61-557ADF2189AB}"/>
    <cellStyle name="Input 3 3 2" xfId="1778" xr:uid="{3ADE6291-0E0B-4EF5-B909-B8E1F198C75D}"/>
    <cellStyle name="Input 3 3 2 2" xfId="1779" xr:uid="{BBADE509-EBD8-43B1-B654-A29333B46B0F}"/>
    <cellStyle name="Input 3 3 2 2 2" xfId="46815" xr:uid="{362B202A-1344-47E2-8E08-B97BBB82ED5B}"/>
    <cellStyle name="Input 3 3 2 2 3" xfId="46310" xr:uid="{050481FD-B6E0-4AF5-A597-82665E11E65C}"/>
    <cellStyle name="Input 3 3 2 2_Apart tables" xfId="52785" xr:uid="{AA246B66-15C0-42FF-A33E-53B6B0CD8E3E}"/>
    <cellStyle name="Input 3 3 2 3" xfId="46814" xr:uid="{774F098F-A06D-49F7-87FA-8ADFF5CE4BD6}"/>
    <cellStyle name="Input 3 3 2 4" xfId="46311" xr:uid="{36780FB5-19E2-427D-96F9-F0867B8F1F52}"/>
    <cellStyle name="Input 3 3 2_3. Loans" xfId="24066" xr:uid="{7EF6502A-A1F4-4B23-AABA-A294739A2469}"/>
    <cellStyle name="Input 3 3 3" xfId="1780" xr:uid="{E399B773-1986-472D-82D8-337E028967CF}"/>
    <cellStyle name="Input 3 3 3 2" xfId="1781" xr:uid="{E14808A6-9678-427E-B0FD-2D65B3AE5374}"/>
    <cellStyle name="Input 3 3 3 2 2" xfId="46817" xr:uid="{88FB5B96-C0A9-455D-ACEB-2F3563053D71}"/>
    <cellStyle name="Input 3 3 3 2 3" xfId="46308" xr:uid="{28C0CE23-D234-43E2-8DD3-EDAB3487CAE9}"/>
    <cellStyle name="Input 3 3 3 2_Apart tables" xfId="52786" xr:uid="{E03CA6EB-40EC-47A6-B07E-B10FD18D5513}"/>
    <cellStyle name="Input 3 3 3 3" xfId="46816" xr:uid="{7FE3BA99-8C39-42AF-A25A-6FCA06D1A13E}"/>
    <cellStyle name="Input 3 3 3 4" xfId="46309" xr:uid="{67C6639A-EBED-4F76-B615-36508EDC3B70}"/>
    <cellStyle name="Input 3 3 3_3. Loans" xfId="24067" xr:uid="{00EA4C21-8E9E-42C8-84C5-E1182A85FB0E}"/>
    <cellStyle name="Input 3 3 4" xfId="1782" xr:uid="{F2DA4A69-2069-4D51-A924-58EBDF61A218}"/>
    <cellStyle name="Input 3 3 4 2" xfId="1783" xr:uid="{AB7E87BC-BCDF-4BF4-AA9A-B47C30D36801}"/>
    <cellStyle name="Input 3 3 4 2 2" xfId="46306" xr:uid="{BE693CDF-654D-4B1D-9847-72E0A1903209}"/>
    <cellStyle name="Input 3 3 4 2_Apart tables" xfId="52787" xr:uid="{E982F36C-88C4-43C7-9000-0BAEA38E12C3}"/>
    <cellStyle name="Input 3 3 4 3" xfId="46818" xr:uid="{3F3C9417-3BC2-47DF-B6F2-226669E1B26D}"/>
    <cellStyle name="Input 3 3 4 4" xfId="46307" xr:uid="{C395232B-874A-47C7-AADC-065176E2C9CC}"/>
    <cellStyle name="Input 3 3 4_3. Loans" xfId="24068" xr:uid="{98890E90-479A-41A2-BA44-A3FDCBDDFB2B}"/>
    <cellStyle name="Input 3 3 5" xfId="1784" xr:uid="{5EF85B42-5139-40A4-9FBA-D526B952599E}"/>
    <cellStyle name="Input 3 3 5 2" xfId="46305" xr:uid="{D41EAF7C-D0A9-433C-A54A-FCA083DF198B}"/>
    <cellStyle name="Input 3 3 5_Apart tables" xfId="52788" xr:uid="{DFAC26B9-0565-45B2-8E4C-852B50DC5F59}"/>
    <cellStyle name="Input 3 3 6" xfId="46813" xr:uid="{3FD40BC6-60AD-417D-AEFC-02CE8DBAFC42}"/>
    <cellStyle name="Input 3 3 7" xfId="46312" xr:uid="{F55041E1-899E-4975-98A0-BCEE23B112E6}"/>
    <cellStyle name="Input 3 3_3. Loans" xfId="24069" xr:uid="{A1CDD133-97D4-484A-A967-8A26616EBC1D}"/>
    <cellStyle name="Input 3 4" xfId="1785" xr:uid="{6CAE07FD-9AE6-495E-B66B-B3A618DB9610}"/>
    <cellStyle name="Input 3 4 2" xfId="1786" xr:uid="{28790441-AEF4-4B1E-B19D-1D04A91F4BEA}"/>
    <cellStyle name="Input 3 4 2 2" xfId="39868" xr:uid="{0EF7F086-CB03-4292-B452-D7A90C7133FE}"/>
    <cellStyle name="Input 3 4 2 2 2" xfId="46302" xr:uid="{CC5B7CE7-BDDB-429C-B16B-D2E51F7CF2B2}"/>
    <cellStyle name="Input 3 4 2 3" xfId="46303" xr:uid="{FEFFF6F4-CABE-4623-B188-6F79031BAFEF}"/>
    <cellStyle name="Input 3 4 2_Apart tables" xfId="52789" xr:uid="{DE7137C1-5CE6-4DA2-957A-1B1D4CBB9C96}"/>
    <cellStyle name="Input 3 4 3" xfId="39869" xr:uid="{64157395-5893-4A5E-94B5-1D336941B927}"/>
    <cellStyle name="Input 3 4 3 2" xfId="39870" xr:uid="{94460F1C-1644-4C58-8343-EC2AD37C70C1}"/>
    <cellStyle name="Input 3 4 3 2 2" xfId="46300" xr:uid="{A5EEE1CF-CDA2-42C0-B2B5-1D0B66DBACDC}"/>
    <cellStyle name="Input 3 4 3 3" xfId="46301" xr:uid="{EAFF976C-A16F-4884-ACB6-9085704DDD96}"/>
    <cellStyle name="Input 3 4 4" xfId="39871" xr:uid="{E94CE6E6-69C6-4833-A718-BD302EABF5F0}"/>
    <cellStyle name="Input 3 4 4 2" xfId="46299" xr:uid="{83212875-3A91-4CC2-A839-2A9946001D78}"/>
    <cellStyle name="Input 3 4 5" xfId="46304" xr:uid="{3EA8271C-308B-4D95-9266-13AEA7FC4AF3}"/>
    <cellStyle name="Input 3 4_3. Loans" xfId="24070" xr:uid="{AA19BF55-E6BB-41E8-9CAD-3AF32EBB7CC6}"/>
    <cellStyle name="Input 3 5" xfId="1787" xr:uid="{0293CD76-547C-42F2-A18E-68716954BC77}"/>
    <cellStyle name="Input 3 5 2" xfId="1788" xr:uid="{2B989D62-5EE4-47F4-95D8-8A1959DC77CC}"/>
    <cellStyle name="Input 3 5 2 2" xfId="39872" xr:uid="{5ADD7663-D504-46EE-89AE-68BA455DA486}"/>
    <cellStyle name="Input 3 5 2 2 2" xfId="46296" xr:uid="{F49734C4-A50E-40E6-9D45-31E270832CCA}"/>
    <cellStyle name="Input 3 5 2 3" xfId="46297" xr:uid="{C400047C-9587-443E-9EA8-A17E9BC3D0C2}"/>
    <cellStyle name="Input 3 5 2_Apart tables" xfId="52790" xr:uid="{34FD013D-CED5-4096-8FA8-DCA693BF5486}"/>
    <cellStyle name="Input 3 5 3" xfId="39873" xr:uid="{07A7E5A4-7C9B-4737-B156-A91B5C4B89AD}"/>
    <cellStyle name="Input 3 5 3 2" xfId="39874" xr:uid="{EE91082A-FBE8-4491-B40A-6BC7FA35F129}"/>
    <cellStyle name="Input 3 5 3 2 2" xfId="46294" xr:uid="{0184C1AF-9674-4C33-B6B8-C50AC6EB384D}"/>
    <cellStyle name="Input 3 5 3 3" xfId="46295" xr:uid="{FBB3AF96-25DF-4F4D-9B49-F35548B2DFF5}"/>
    <cellStyle name="Input 3 5 4" xfId="39875" xr:uid="{9AA561C6-7DB4-4820-A360-2CE7BD731232}"/>
    <cellStyle name="Input 3 5 4 2" xfId="46293" xr:uid="{DCA93805-2BA6-468D-8A5D-E02FFBDFC69B}"/>
    <cellStyle name="Input 3 5 5" xfId="46298" xr:uid="{9EE4A884-7606-48D9-AF7F-EBE79DD0C0A7}"/>
    <cellStyle name="Input 3 5_3. Loans" xfId="24071" xr:uid="{DCCEDABA-77A2-4200-AE76-ED792ED3201F}"/>
    <cellStyle name="Input 3 6" xfId="1789" xr:uid="{67F79328-9B82-48A4-8807-47501FC85273}"/>
    <cellStyle name="Input 3 6 2" xfId="1790" xr:uid="{421A1536-C70C-4EF4-8E48-4E7E9D819082}"/>
    <cellStyle name="Input 3 6 2 2" xfId="39876" xr:uid="{2FB0C227-2BA5-41C6-821D-BC3D1FA32E13}"/>
    <cellStyle name="Input 3 6 2 2 2" xfId="46290" xr:uid="{29F8A8B5-AFD3-48A0-B03A-6B0F408AA97F}"/>
    <cellStyle name="Input 3 6 2 3" xfId="46291" xr:uid="{F3C2B1DD-6636-4840-A147-D3F5F0AF99C9}"/>
    <cellStyle name="Input 3 6 2_Apart tables" xfId="52791" xr:uid="{EB4AAD6E-F64B-4319-BD3B-0F4917EDD589}"/>
    <cellStyle name="Input 3 6 3" xfId="39877" xr:uid="{80D865B9-E9BE-464B-95E8-50A490E41812}"/>
    <cellStyle name="Input 3 6 3 2" xfId="39878" xr:uid="{F1014B95-5F30-4FD1-9394-EF9BF1C5D103}"/>
    <cellStyle name="Input 3 6 3 2 2" xfId="46288" xr:uid="{1D5BB403-6F66-45BD-8125-550BE460F9F8}"/>
    <cellStyle name="Input 3 6 3 3" xfId="46289" xr:uid="{0F187110-D6DA-4000-9CF5-D9D2E957E28A}"/>
    <cellStyle name="Input 3 6 4" xfId="39879" xr:uid="{443DF55E-4605-4AF0-A8FD-1577C0638486}"/>
    <cellStyle name="Input 3 6 4 2" xfId="46287" xr:uid="{C3F0DDC0-8C5C-46FC-A559-18F521A0B17D}"/>
    <cellStyle name="Input 3 6 5" xfId="46292" xr:uid="{035F5B34-FD22-4FDA-A1FC-903819DA3FE2}"/>
    <cellStyle name="Input 3 6_3. Loans" xfId="24072" xr:uid="{DCF97C96-7102-4D84-B566-706C2A21D3D8}"/>
    <cellStyle name="Input 3 7" xfId="1791" xr:uid="{3220C9F9-A87E-4419-839C-3EB923D3F386}"/>
    <cellStyle name="Input 3 7 2" xfId="1792" xr:uid="{36033B64-5F1F-4D24-9052-0916F8A67E75}"/>
    <cellStyle name="Input 3 7 2 2" xfId="46820" xr:uid="{3AC6DEEC-4F22-4A62-A373-94316021A60E}"/>
    <cellStyle name="Input 3 7 2 3" xfId="46285" xr:uid="{33675841-5112-4624-A319-204196928726}"/>
    <cellStyle name="Input 3 7 2_Apart tables" xfId="52792" xr:uid="{7B39FF8C-6B3E-46C4-A4EE-9FDAE13F9A27}"/>
    <cellStyle name="Input 3 7 3" xfId="46819" xr:uid="{11574EC8-082C-42B9-B1BF-E8864C7135A3}"/>
    <cellStyle name="Input 3 7 4" xfId="46286" xr:uid="{87A3D4C1-E562-4049-B95B-C7D27C3A64AC}"/>
    <cellStyle name="Input 3 7_3. Loans" xfId="24073" xr:uid="{730DDA8B-DCED-45AE-85B1-C07CA7363BDD}"/>
    <cellStyle name="Input 3 8" xfId="1793" xr:uid="{FFC5CB47-0A18-4FC7-B007-F4A1572DC46F}"/>
    <cellStyle name="Input 3 8 2" xfId="1794" xr:uid="{6ADF4214-F0B0-4052-9DFB-0CB992E6BF56}"/>
    <cellStyle name="Input 3 8 2 2" xfId="46822" xr:uid="{C55DDE49-A7E4-45C9-A240-792478C849A1}"/>
    <cellStyle name="Input 3 8 2 3" xfId="46283" xr:uid="{BD10BEA0-A732-44FE-98E3-BC51312FC136}"/>
    <cellStyle name="Input 3 8 2_Apart tables" xfId="52793" xr:uid="{8A300ECB-D32A-4C2B-A1D3-6D839C3DF9EB}"/>
    <cellStyle name="Input 3 8 3" xfId="46821" xr:uid="{F1619F62-9AC9-417B-B013-0CA7827791D8}"/>
    <cellStyle name="Input 3 8 4" xfId="46284" xr:uid="{180B6D1E-72A4-4AF8-B770-29DDC599811B}"/>
    <cellStyle name="Input 3 8_3. Loans" xfId="24074" xr:uid="{9B17BDD1-3B2B-462B-A673-9A13C7DBB34A}"/>
    <cellStyle name="Input 3 9" xfId="1795" xr:uid="{D7AB6EE6-4EF7-4884-B953-EEDA1D95D1E2}"/>
    <cellStyle name="Input 3 9 2" xfId="1796" xr:uid="{65919EE1-95D6-482A-8D9D-93905D3FCBD0}"/>
    <cellStyle name="Input 3 9 2 2" xfId="46281" xr:uid="{FE533204-F35E-40D3-8E40-CE8D755EFF4E}"/>
    <cellStyle name="Input 3 9 2_Apart tables" xfId="52794" xr:uid="{30A87081-869E-4A25-A87B-275D7C8249AF}"/>
    <cellStyle name="Input 3 9 3" xfId="46823" xr:uid="{A30C8992-0E60-496E-862C-8E7BFBC6724B}"/>
    <cellStyle name="Input 3 9 4" xfId="46282" xr:uid="{4B7E0FE9-9589-47F7-9D6F-691AF50514E7}"/>
    <cellStyle name="Input 3 9_3. Loans" xfId="24075" xr:uid="{1500ECF9-4549-434F-BE1A-F132711862F5}"/>
    <cellStyle name="Input 3_2. Property deals" xfId="24076" xr:uid="{63847138-6820-41F8-B0B9-EF766A817D25}"/>
    <cellStyle name="Input 30" xfId="44821" xr:uid="{83E06C9E-4307-4EFB-9E54-430866760A3B}"/>
    <cellStyle name="Input 31" xfId="44719" xr:uid="{1A6B7DED-977D-435F-83AB-56069D18A008}"/>
    <cellStyle name="Input 32" xfId="53209" xr:uid="{2EB99CDE-471F-4ACF-9F78-9936F9489B05}"/>
    <cellStyle name="Input 4" xfId="1797" xr:uid="{739A69FB-2560-4FC4-88AA-161083DB9C30}"/>
    <cellStyle name="Input 4 10" xfId="1798" xr:uid="{97C5DBAC-CB98-4023-BAF4-8AAE269DDE7B}"/>
    <cellStyle name="Input 4 10 2" xfId="1799" xr:uid="{D1E775D2-60FC-4372-9232-BBCDBAAF03E1}"/>
    <cellStyle name="Input 4 10 2 2" xfId="46278" xr:uid="{E4AC1129-8136-4CE9-90B1-064E835C34CC}"/>
    <cellStyle name="Input 4 10 2_Apart tables" xfId="52795" xr:uid="{7A0ED0DC-3DBA-461C-B6A8-C0956729336C}"/>
    <cellStyle name="Input 4 10 3" xfId="46279" xr:uid="{A444BCF9-FD29-419A-AD7F-5E892391F151}"/>
    <cellStyle name="Input 4 10_3. Loans" xfId="24077" xr:uid="{E7A6363E-9328-40CB-8599-26883E9B6512}"/>
    <cellStyle name="Input 4 11" xfId="1800" xr:uid="{5978C129-CDDB-4444-9209-EA4B87F219BE}"/>
    <cellStyle name="Input 4 11 2" xfId="1801" xr:uid="{3A68164E-DDBF-4FD0-954F-8EF080EA8387}"/>
    <cellStyle name="Input 4 11 2 2" xfId="46276" xr:uid="{D39CC4AE-1D03-4CEF-83C8-1D715AA3891B}"/>
    <cellStyle name="Input 4 11 2_Apart tables" xfId="52796" xr:uid="{0DDCDCF4-0158-411D-98D9-E4B5F8AA1171}"/>
    <cellStyle name="Input 4 11 3" xfId="46277" xr:uid="{0882D41B-3127-4B5B-9A62-6F8C85293E0D}"/>
    <cellStyle name="Input 4 11_3. Loans" xfId="24078" xr:uid="{EE7DA412-8B64-4FFD-B6C7-41C3F26641C3}"/>
    <cellStyle name="Input 4 12" xfId="1802" xr:uid="{C3785FF3-267E-4F0A-8025-4173F005A2CA}"/>
    <cellStyle name="Input 4 12 2" xfId="1803" xr:uid="{B410673A-0EE2-480E-9D40-C208986F8E70}"/>
    <cellStyle name="Input 4 12 2 2" xfId="46274" xr:uid="{82E68AFA-EA90-4AEC-9304-6D1619853070}"/>
    <cellStyle name="Input 4 12 2_Apart tables" xfId="52797" xr:uid="{82B92321-0EFA-4FDE-AB76-1002736385A7}"/>
    <cellStyle name="Input 4 12 3" xfId="46275" xr:uid="{63EF1A8E-4B32-4E59-A44A-6FE395DBFF4C}"/>
    <cellStyle name="Input 4 12_3. Loans" xfId="24079" xr:uid="{8FEFE78E-4FD6-43BF-AEA8-16590CE4EA0B}"/>
    <cellStyle name="Input 4 13" xfId="1804" xr:uid="{27BCCA2F-E597-4C13-9428-C03A21C8238D}"/>
    <cellStyle name="Input 4 13 2" xfId="46273" xr:uid="{EA0A8AA3-AA95-4780-A4E3-7F508E8F6E88}"/>
    <cellStyle name="Input 4 13_Apart tables" xfId="52798" xr:uid="{5037CBCB-D20C-40F7-A12B-F8496CA2C1D1}"/>
    <cellStyle name="Input 4 14" xfId="46824" xr:uid="{3120C528-99C3-43F3-BF2F-6A6AD692BC9E}"/>
    <cellStyle name="Input 4 15" xfId="46280" xr:uid="{9AFABDCB-EABB-4B1B-AF84-7C18A191B74F}"/>
    <cellStyle name="Input 4 2" xfId="1805" xr:uid="{1C6B4B0E-BB4C-4DF0-9A30-50D88F1D4973}"/>
    <cellStyle name="Input 4 2 2" xfId="1806" xr:uid="{C32C9ADE-9354-4770-B3DB-335014EDEAA9}"/>
    <cellStyle name="Input 4 2 2 2" xfId="1807" xr:uid="{60653D52-1214-4520-A3D4-2AC8630FD31B}"/>
    <cellStyle name="Input 4 2 2 2 2" xfId="46270" xr:uid="{0C8AA468-A8C3-4A49-AF76-7B281023E35D}"/>
    <cellStyle name="Input 4 2 2 2_Apart tables" xfId="52799" xr:uid="{646D6CFF-C819-41A2-8E58-75EE2341434C}"/>
    <cellStyle name="Input 4 2 2 3" xfId="46826" xr:uid="{6C4732BD-07A5-4C8F-A4B0-A01ECD9DC47A}"/>
    <cellStyle name="Input 4 2 2 4" xfId="46271" xr:uid="{07A7DD2E-78C7-429D-BCD5-CB16781E30E9}"/>
    <cellStyle name="Input 4 2 2_3. Loans" xfId="24080" xr:uid="{C012206E-8A5B-4EE6-9FA7-7DA65A111D6C}"/>
    <cellStyle name="Input 4 2 3" xfId="1808" xr:uid="{E06078C3-E88C-4081-B171-7DE5800A2550}"/>
    <cellStyle name="Input 4 2 3 2" xfId="1809" xr:uid="{A6F56064-8408-4D0F-AB2E-4F36EC1855A0}"/>
    <cellStyle name="Input 4 2 3 2 2" xfId="46268" xr:uid="{A5BA4CAC-0695-4C96-BB7B-C4E21D5EFF62}"/>
    <cellStyle name="Input 4 2 3 2_Apart tables" xfId="52800" xr:uid="{286580C8-5E43-4F39-8A5D-55BB07626C14}"/>
    <cellStyle name="Input 4 2 3 3" xfId="46269" xr:uid="{27B76E24-D83E-482B-B490-17D0B95AC655}"/>
    <cellStyle name="Input 4 2 3_3. Loans" xfId="24081" xr:uid="{EEF7E877-57DF-4EE4-85EC-D287F1ACB980}"/>
    <cellStyle name="Input 4 2 4" xfId="1810" xr:uid="{CCFC5ABA-7462-4D3C-B86A-7101C3247BE4}"/>
    <cellStyle name="Input 4 2 4 2" xfId="46267" xr:uid="{EA6A98D6-D36A-43C6-B8BA-5001E521A5C1}"/>
    <cellStyle name="Input 4 2 4_Apart tables" xfId="52801" xr:uid="{D279D1A5-2BB8-4438-9A48-E54F7F095E75}"/>
    <cellStyle name="Input 4 2 5" xfId="46825" xr:uid="{6288D7FF-E66C-46B4-9FB0-33FE5E497F31}"/>
    <cellStyle name="Input 4 2 6" xfId="46272" xr:uid="{C75AF52C-4893-4A7D-87BC-F3A93ABCB449}"/>
    <cellStyle name="Input 4 2_3. Loans" xfId="24082" xr:uid="{998B515B-E40C-4DF7-B4C1-B4F26AE22BDB}"/>
    <cellStyle name="Input 4 3" xfId="1811" xr:uid="{BDBF1A59-9216-4313-ABEA-CFCFD2CF9C0D}"/>
    <cellStyle name="Input 4 3 2" xfId="1812" xr:uid="{120F303D-8F4E-4E0C-800E-CF7AB0EC1997}"/>
    <cellStyle name="Input 4 3 2 2" xfId="46828" xr:uid="{34B0913D-B8AE-482D-BBE1-B34D4537A28B}"/>
    <cellStyle name="Input 4 3 2 3" xfId="46265" xr:uid="{5C07BAAB-C786-477F-97B6-F78EB9A343EB}"/>
    <cellStyle name="Input 4 3 2_Apart tables" xfId="52802" xr:uid="{F0733D81-F871-4C06-8FA1-DF9FCD1252CE}"/>
    <cellStyle name="Input 4 3 3" xfId="46827" xr:uid="{D27A3A00-97F5-4A8C-AF4C-F1EBF39FF13B}"/>
    <cellStyle name="Input 4 3 4" xfId="46266" xr:uid="{23D6D47B-C735-4DC1-8A18-2E6B97AD4CD5}"/>
    <cellStyle name="Input 4 3_3. Loans" xfId="24083" xr:uid="{183F3C49-42D0-44ED-8333-645FF75DE191}"/>
    <cellStyle name="Input 4 4" xfId="1813" xr:uid="{CB0E16F0-95B6-4939-B151-F8EA0570C5B5}"/>
    <cellStyle name="Input 4 4 2" xfId="1814" xr:uid="{107077D5-7ADF-4FD4-9BC7-4C43573F4E2A}"/>
    <cellStyle name="Input 4 4 2 2" xfId="46263" xr:uid="{5368972A-A311-42FF-B508-C3BF9412DF9F}"/>
    <cellStyle name="Input 4 4 2_Apart tables" xfId="52803" xr:uid="{37384DAA-0290-4626-8A98-CEA8F2FAB5C3}"/>
    <cellStyle name="Input 4 4 3" xfId="46829" xr:uid="{1AA31EEA-CCFE-4242-BB5E-04DFBB9424A5}"/>
    <cellStyle name="Input 4 4 4" xfId="46264" xr:uid="{DC1C20F6-27E6-4ECA-A0E6-3EACE0D4B980}"/>
    <cellStyle name="Input 4 4_3. Loans" xfId="24084" xr:uid="{E07C2DBF-EBEB-457D-9196-EC806D2F1D51}"/>
    <cellStyle name="Input 4 5" xfId="1815" xr:uid="{04E5E29C-AB7A-4A75-9CD6-D1E1236519A4}"/>
    <cellStyle name="Input 4 5 2" xfId="1816" xr:uid="{447B6663-E860-420F-BE76-A5E751A81FD8}"/>
    <cellStyle name="Input 4 5 2 2" xfId="46261" xr:uid="{AB16A5F9-4245-4A61-98F5-7DA40778E6AC}"/>
    <cellStyle name="Input 4 5 2_Apart tables" xfId="52804" xr:uid="{080C7A77-FEBD-4736-BBA8-5D89921460FE}"/>
    <cellStyle name="Input 4 5 3" xfId="46262" xr:uid="{504E6FD4-8AF3-441C-8E8B-D0D8B738E4CF}"/>
    <cellStyle name="Input 4 5_3. Loans" xfId="24085" xr:uid="{452E505E-3D97-45E9-B843-8D51B357936D}"/>
    <cellStyle name="Input 4 6" xfId="1817" xr:uid="{060B314F-D066-4DD3-96D2-64EA89BBE395}"/>
    <cellStyle name="Input 4 6 2" xfId="1818" xr:uid="{63D58E51-64C2-4BF0-A756-6B3B0F30F565}"/>
    <cellStyle name="Input 4 6 2 2" xfId="46259" xr:uid="{345D93F7-2008-40A4-B59D-41C452DC7AFD}"/>
    <cellStyle name="Input 4 6 2_Apart tables" xfId="52805" xr:uid="{A73DFAEB-361C-4615-AF1C-508FAF9012D8}"/>
    <cellStyle name="Input 4 6 3" xfId="46260" xr:uid="{D320FB2D-F222-4963-B29F-5155CF31A81E}"/>
    <cellStyle name="Input 4 6_3. Loans" xfId="24086" xr:uid="{5B16A006-9900-48E8-90DB-9EF88C3E858B}"/>
    <cellStyle name="Input 4 7" xfId="1819" xr:uid="{3A51FD9D-7D30-473E-8184-5E8B1D256FAF}"/>
    <cellStyle name="Input 4 7 2" xfId="1820" xr:uid="{8AAD57AF-DA7D-47E9-A376-9B5F7AB1BC99}"/>
    <cellStyle name="Input 4 7 2 2" xfId="46257" xr:uid="{5E8C3F46-D2F1-497E-BCFC-21CBF8FF8D19}"/>
    <cellStyle name="Input 4 7 2_Apart tables" xfId="52806" xr:uid="{FFE6F029-4065-4B0B-93BF-AF161D1CB5F3}"/>
    <cellStyle name="Input 4 7 3" xfId="46258" xr:uid="{3715145A-2FEC-4D5E-9E3E-C63FE19EFBAF}"/>
    <cellStyle name="Input 4 7_3. Loans" xfId="24087" xr:uid="{A8CEBB7A-7764-4A43-8C19-9FEDE99BE577}"/>
    <cellStyle name="Input 4 8" xfId="1821" xr:uid="{3E39D788-7865-4E0B-BF0F-66F02C28CB6D}"/>
    <cellStyle name="Input 4 8 2" xfId="1822" xr:uid="{7FD79F0C-616E-46B9-8B88-ECE08C6E4CE2}"/>
    <cellStyle name="Input 4 8 2 2" xfId="46255" xr:uid="{3563D59A-4F11-4BF0-BFA7-0C67F8B46B67}"/>
    <cellStyle name="Input 4 8 2_Apart tables" xfId="52807" xr:uid="{07716900-3377-4CD2-AC04-357CB2496E59}"/>
    <cellStyle name="Input 4 8 3" xfId="46256" xr:uid="{953BD969-376F-4920-A1E2-F614BF5A5BBD}"/>
    <cellStyle name="Input 4 8_3. Loans" xfId="24088" xr:uid="{965A85FC-9572-4E00-A389-6BC5F817F01C}"/>
    <cellStyle name="Input 4 9" xfId="1823" xr:uid="{6A3AED07-D015-40CB-9994-B6E155B2DE66}"/>
    <cellStyle name="Input 4 9 2" xfId="1824" xr:uid="{8CDC2B20-A887-4588-8A81-197DA608A28D}"/>
    <cellStyle name="Input 4 9 2 2" xfId="46253" xr:uid="{E218E3C1-0A2F-457B-B5E9-EC4E11529866}"/>
    <cellStyle name="Input 4 9 2_Apart tables" xfId="52808" xr:uid="{2E799864-CC7E-4FD1-9151-DFE1E72A8E14}"/>
    <cellStyle name="Input 4 9 3" xfId="46254" xr:uid="{AEF3E5F4-F470-41EE-8E60-53B19356B2C9}"/>
    <cellStyle name="Input 4 9_3. Loans" xfId="24089" xr:uid="{D66E8FB2-9716-4A9A-92B2-82CC640033C9}"/>
    <cellStyle name="Input 4_3. Loans" xfId="24090" xr:uid="{DE2D8891-5494-43A5-9F92-2CBB269272DD}"/>
    <cellStyle name="Input 5" xfId="1825" xr:uid="{A0A798C4-1003-497C-80CA-64D7F913FB87}"/>
    <cellStyle name="Input 5 10" xfId="1826" xr:uid="{CB21AC69-E640-466A-88B7-81C61855B33B}"/>
    <cellStyle name="Input 5 10 2" xfId="1827" xr:uid="{A1C4B02E-9292-45B0-B146-46E839BCE851}"/>
    <cellStyle name="Input 5 10 2 2" xfId="46250" xr:uid="{E5D952BC-55CB-4721-B8C8-DA66AC8848F2}"/>
    <cellStyle name="Input 5 10 2_Apart tables" xfId="52809" xr:uid="{8EDAB0F9-7100-41CD-99F6-46C89D4E1705}"/>
    <cellStyle name="Input 5 10 3" xfId="46251" xr:uid="{925B6C2F-5677-4E8A-A363-5ABD18E92BF9}"/>
    <cellStyle name="Input 5 10_3. Loans" xfId="24091" xr:uid="{01FFDBCF-38CA-40D4-9524-7818D9870478}"/>
    <cellStyle name="Input 5 11" xfId="1828" xr:uid="{AD86F961-9DE0-4284-B99B-C03C64D050AF}"/>
    <cellStyle name="Input 5 11 2" xfId="1829" xr:uid="{362DBE30-5F48-4008-B357-DF8233299472}"/>
    <cellStyle name="Input 5 11 2 2" xfId="46248" xr:uid="{02F9031D-01DC-496B-B557-5F7B27C3D359}"/>
    <cellStyle name="Input 5 11 2_Apart tables" xfId="52810" xr:uid="{F12EC22F-0CCB-4CC1-BB45-DF43142DDFB5}"/>
    <cellStyle name="Input 5 11 3" xfId="46249" xr:uid="{9110057C-4126-4F8A-AC30-5258B8AB1BD5}"/>
    <cellStyle name="Input 5 11_3. Loans" xfId="24092" xr:uid="{A5FC4B45-A3F4-4316-A41A-DDDE4246E1C5}"/>
    <cellStyle name="Input 5 12" xfId="1830" xr:uid="{917F65C1-2D81-4573-91C7-3EEC6E83E467}"/>
    <cellStyle name="Input 5 12 2" xfId="1831" xr:uid="{0DAC0AA3-82C6-483A-AEAF-C9D2CCEA5B25}"/>
    <cellStyle name="Input 5 12 2 2" xfId="46246" xr:uid="{624D4413-DA11-48D0-90AA-C0DCFB5C71A3}"/>
    <cellStyle name="Input 5 12 2_Apart tables" xfId="52811" xr:uid="{6704C208-9536-4FBE-BB4A-006EDE76FA6B}"/>
    <cellStyle name="Input 5 12 3" xfId="46247" xr:uid="{2D4D1165-4D35-460E-840D-538BB2B4010B}"/>
    <cellStyle name="Input 5 12_3. Loans" xfId="24093" xr:uid="{80B222E3-21CC-4807-B3DD-F4892C614FFF}"/>
    <cellStyle name="Input 5 13" xfId="1832" xr:uid="{35CE89D1-DAF8-4341-B07F-62E695BD209B}"/>
    <cellStyle name="Input 5 13 2" xfId="46245" xr:uid="{B6064E39-862A-4A07-BFAD-3F526BE7DF19}"/>
    <cellStyle name="Input 5 13_Apart tables" xfId="52812" xr:uid="{0C61D253-5706-47DF-B7A6-B4662B3E43CB}"/>
    <cellStyle name="Input 5 14" xfId="46830" xr:uid="{FBA08655-62DE-417B-B676-324FCEB70720}"/>
    <cellStyle name="Input 5 15" xfId="46252" xr:uid="{285B7173-20E4-49B9-B632-181795B72367}"/>
    <cellStyle name="Input 5 2" xfId="1833" xr:uid="{CCD8BC9B-589E-42F4-8348-B00515F738FC}"/>
    <cellStyle name="Input 5 2 2" xfId="1834" xr:uid="{5F7E05B0-30D3-44B5-8A40-DBC1CABCB9B4}"/>
    <cellStyle name="Input 5 2 2 2" xfId="1835" xr:uid="{06D64CC4-31D1-4A2F-AE67-A31D9BF86C5C}"/>
    <cellStyle name="Input 5 2 2 2 2" xfId="46242" xr:uid="{BE72DB0E-BD5B-4AF9-ABDE-C3E5E15D034C}"/>
    <cellStyle name="Input 5 2 2 2_Apart tables" xfId="52813" xr:uid="{EAAA4CBD-678D-4E67-9306-1DF9BA3F2DAB}"/>
    <cellStyle name="Input 5 2 2 3" xfId="46243" xr:uid="{844D7702-1BCA-40F1-9DC7-4D1B8FB67C00}"/>
    <cellStyle name="Input 5 2 2_3. Loans" xfId="24094" xr:uid="{1B8FDC67-1E53-407B-9F14-A5047E6607B0}"/>
    <cellStyle name="Input 5 2 3" xfId="1836" xr:uid="{88591098-6AF7-4348-AA8B-F45F171EC0B6}"/>
    <cellStyle name="Input 5 2 3 2" xfId="1837" xr:uid="{3C54252D-56E5-4280-81CF-FCF4EB6499DD}"/>
    <cellStyle name="Input 5 2 3 2 2" xfId="46240" xr:uid="{8C6DF9C8-8E15-4BDD-AB3D-D337F6C41F5B}"/>
    <cellStyle name="Input 5 2 3 2_Apart tables" xfId="52814" xr:uid="{170437D2-68AA-44B7-8ABB-73AA94D6576C}"/>
    <cellStyle name="Input 5 2 3 3" xfId="46241" xr:uid="{910FD118-B2C6-4D01-8E37-F811F59F4F49}"/>
    <cellStyle name="Input 5 2 3_3. Loans" xfId="24095" xr:uid="{2CAEAF34-28A4-4F1F-98D0-BEFB7193E579}"/>
    <cellStyle name="Input 5 2 4" xfId="1838" xr:uid="{D2F3C79D-AD91-43DA-8578-43C251D03B17}"/>
    <cellStyle name="Input 5 2 4 2" xfId="46239" xr:uid="{229BF3AE-1CD3-4F4D-ADE4-90953FCA12DB}"/>
    <cellStyle name="Input 5 2 4_Apart tables" xfId="52815" xr:uid="{C7AF66A1-4FED-4154-882F-D5EFFC6FFB03}"/>
    <cellStyle name="Input 5 2 5" xfId="46831" xr:uid="{C30843D7-2791-4D40-9752-CE3F56C13E2B}"/>
    <cellStyle name="Input 5 2 6" xfId="46244" xr:uid="{663A8DB1-FF92-43C2-AFD6-D13CFB64D29F}"/>
    <cellStyle name="Input 5 2_3. Loans" xfId="24096" xr:uid="{9C47DE82-7CB1-455D-912A-4758207FFD44}"/>
    <cellStyle name="Input 5 3" xfId="1839" xr:uid="{9E6CF274-983E-435B-AADF-35C97F13A402}"/>
    <cellStyle name="Input 5 3 2" xfId="1840" xr:uid="{D25AA7E1-703A-449C-B8BC-312D59BC1A3F}"/>
    <cellStyle name="Input 5 3 2 2" xfId="46237" xr:uid="{C26C1791-811C-4A76-9975-7BF72741BA2E}"/>
    <cellStyle name="Input 5 3 2_Apart tables" xfId="52816" xr:uid="{B0C6D4CF-DD34-4D6A-B6F6-95CC758E10FD}"/>
    <cellStyle name="Input 5 3 3" xfId="46238" xr:uid="{2B15946D-3D43-400B-988E-CA008B0810A8}"/>
    <cellStyle name="Input 5 3_3. Loans" xfId="24097" xr:uid="{D2222F9B-271E-49B3-AF93-30536D00A522}"/>
    <cellStyle name="Input 5 4" xfId="1841" xr:uid="{0595225A-0B6A-403D-85C8-4BC2A5E71B8D}"/>
    <cellStyle name="Input 5 4 2" xfId="1842" xr:uid="{4ABC2147-1AB4-42BF-BCE5-9BB6B82594AE}"/>
    <cellStyle name="Input 5 4 2 2" xfId="46235" xr:uid="{C63E0593-2305-4AFE-BE05-6D655B8ED543}"/>
    <cellStyle name="Input 5 4 2_Apart tables" xfId="52817" xr:uid="{119F441B-24AF-4B68-A42C-AF121315AF22}"/>
    <cellStyle name="Input 5 4 3" xfId="46236" xr:uid="{ECDCAD70-67C0-43FA-9C2F-9B8C517A5FFF}"/>
    <cellStyle name="Input 5 4_3. Loans" xfId="24098" xr:uid="{79127218-E77E-4F1A-9A65-9537D3E56A14}"/>
    <cellStyle name="Input 5 5" xfId="1843" xr:uid="{D9DEB90D-C90E-44B7-B977-F739BB4BBC59}"/>
    <cellStyle name="Input 5 5 2" xfId="1844" xr:uid="{C242BFF4-C3A9-4707-AF8E-C2DCE1AACBC6}"/>
    <cellStyle name="Input 5 5 2 2" xfId="46233" xr:uid="{42A1A9FF-5C01-4584-BA4F-6823BF8D6C94}"/>
    <cellStyle name="Input 5 5 2_Apart tables" xfId="52818" xr:uid="{A7201E2E-2D98-45C8-8C67-B0DD0CC3D9D1}"/>
    <cellStyle name="Input 5 5 3" xfId="46234" xr:uid="{B1F567E0-9F63-46D7-9517-18BCBF9F982E}"/>
    <cellStyle name="Input 5 5_3. Loans" xfId="24099" xr:uid="{A1314EC0-0DBB-4938-B8D8-B09170D79473}"/>
    <cellStyle name="Input 5 6" xfId="1845" xr:uid="{60A6B89E-C83E-4F56-97BA-B92763338951}"/>
    <cellStyle name="Input 5 6 2" xfId="1846" xr:uid="{8376B7EA-9965-4068-BE08-52CC390E49AB}"/>
    <cellStyle name="Input 5 6 2 2" xfId="46231" xr:uid="{E775FBE9-EE69-4CBD-BA62-D2721DC7B85E}"/>
    <cellStyle name="Input 5 6 2_Apart tables" xfId="52819" xr:uid="{F1E1E98F-A756-4697-A214-4B67158E8020}"/>
    <cellStyle name="Input 5 6 3" xfId="46232" xr:uid="{6F49D144-179D-4E3B-96EC-9C34ADE7CCCD}"/>
    <cellStyle name="Input 5 6_3. Loans" xfId="24100" xr:uid="{D1379AD9-6853-4AB7-8DB6-75161D906A41}"/>
    <cellStyle name="Input 5 7" xfId="1847" xr:uid="{7A551A53-8CFA-421E-9719-F9968B4ACDC4}"/>
    <cellStyle name="Input 5 7 2" xfId="1848" xr:uid="{1FF2957C-B080-4F08-B712-394E8166410C}"/>
    <cellStyle name="Input 5 7 2 2" xfId="46229" xr:uid="{D7AE1730-7CE8-41EF-8B05-A314E8C878FD}"/>
    <cellStyle name="Input 5 7 2_Apart tables" xfId="52820" xr:uid="{76E63825-9D07-40FE-B09E-B379F425586D}"/>
    <cellStyle name="Input 5 7 3" xfId="46230" xr:uid="{53D3EAB7-00F7-457A-8D08-62E2C0D8264E}"/>
    <cellStyle name="Input 5 7_3. Loans" xfId="24101" xr:uid="{178DDF4B-7C75-4C54-ABA4-CB31F4FE7258}"/>
    <cellStyle name="Input 5 8" xfId="1849" xr:uid="{528061DF-B6D5-4335-BC85-4B7001E8A5B8}"/>
    <cellStyle name="Input 5 8 2" xfId="1850" xr:uid="{62AD9544-4D09-465A-954D-21540F91BA08}"/>
    <cellStyle name="Input 5 8 2 2" xfId="46227" xr:uid="{81149991-5CF0-4869-BC54-EC91BAA439F9}"/>
    <cellStyle name="Input 5 8 2_Apart tables" xfId="52821" xr:uid="{241E9DC1-01F0-4F44-A4DC-DAEC0E258B2B}"/>
    <cellStyle name="Input 5 8 3" xfId="46228" xr:uid="{080CD190-7DC8-43E4-A644-BCFBA0D1A631}"/>
    <cellStyle name="Input 5 8_3. Loans" xfId="24102" xr:uid="{9D37013B-DA6D-419F-A6C9-DC844C88D9F0}"/>
    <cellStyle name="Input 5 9" xfId="1851" xr:uid="{31D09CEB-F099-4738-862D-94E4AA559998}"/>
    <cellStyle name="Input 5 9 2" xfId="1852" xr:uid="{DE678A04-5E0E-405F-9AF9-AB03D528EC9F}"/>
    <cellStyle name="Input 5 9 2 2" xfId="46225" xr:uid="{50425149-E7BA-45E8-8202-E519E123B525}"/>
    <cellStyle name="Input 5 9 2_Apart tables" xfId="52822" xr:uid="{C27B5BD0-463B-422C-B90F-C5CFA49BF0DA}"/>
    <cellStyle name="Input 5 9 3" xfId="46226" xr:uid="{630DFAE8-8C78-4ED9-A0BB-ABBCC5AC4D8C}"/>
    <cellStyle name="Input 5 9_3. Loans" xfId="24103" xr:uid="{8FAF1129-D75C-4743-AEB0-0CF229D24734}"/>
    <cellStyle name="Input 5_3. Loans" xfId="24104" xr:uid="{492CC385-20AC-42E9-B5D8-6090EB6C945D}"/>
    <cellStyle name="Input 6" xfId="1853" xr:uid="{1633E6B3-FC05-4433-B711-928F2B7C0F75}"/>
    <cellStyle name="Input 6 10" xfId="1854" xr:uid="{5588D915-751D-44F0-996D-C64ABFEE4C2A}"/>
    <cellStyle name="Input 6 10 2" xfId="1855" xr:uid="{16A67F3B-E0AB-49F1-9F9A-24A37E28E29D}"/>
    <cellStyle name="Input 6 10 2 2" xfId="46222" xr:uid="{DBE97F96-2E1C-407A-8B84-E0876A98AAEA}"/>
    <cellStyle name="Input 6 10 2_Apart tables" xfId="52823" xr:uid="{B711B81E-BBAF-432D-8C93-1239877EF16B}"/>
    <cellStyle name="Input 6 10 3" xfId="46223" xr:uid="{347ED934-2EE1-4DC4-B069-A809724B218A}"/>
    <cellStyle name="Input 6 10_3. Loans" xfId="24105" xr:uid="{BE2F9700-02AF-4DEA-9C2F-0C9056C8E91A}"/>
    <cellStyle name="Input 6 11" xfId="1856" xr:uid="{65C3BBC0-56E9-4023-BBE8-C84E28DCBD15}"/>
    <cellStyle name="Input 6 11 2" xfId="46221" xr:uid="{54D5E546-33B6-46E6-9D23-29E65528F429}"/>
    <cellStyle name="Input 6 11_Apart tables" xfId="52824" xr:uid="{8B4EE8EF-4C9A-47F8-B2BB-90E6D93A4331}"/>
    <cellStyle name="Input 6 12" xfId="46832" xr:uid="{7D19D033-307A-4870-82AE-8F3BCB7A803B}"/>
    <cellStyle name="Input 6 13" xfId="46224" xr:uid="{2509E50B-A0C9-4135-95AA-EEB8DC97BA39}"/>
    <cellStyle name="Input 6 2" xfId="1857" xr:uid="{F702D993-8912-4B6F-8DB1-5014DFF6B932}"/>
    <cellStyle name="Input 6 2 2" xfId="1858" xr:uid="{3547F08C-9D91-49A6-89D5-8EAFC3D0D878}"/>
    <cellStyle name="Input 6 2 2 2" xfId="1859" xr:uid="{73C5BDAF-EBD9-47A2-952A-7B57D837EBA0}"/>
    <cellStyle name="Input 6 2 2 2 2" xfId="46218" xr:uid="{471EA461-9A19-4409-9DA0-C39D41934A80}"/>
    <cellStyle name="Input 6 2 2 2_Apart tables" xfId="52825" xr:uid="{83D0D764-E8AD-4F7F-B6E2-B7AE8B3C6707}"/>
    <cellStyle name="Input 6 2 2 3" xfId="46219" xr:uid="{BBD0D011-9271-470E-8C5C-D7F0892276B0}"/>
    <cellStyle name="Input 6 2 2_3. Loans" xfId="24106" xr:uid="{E6BC1551-22E5-4DA4-9796-0187797AA86A}"/>
    <cellStyle name="Input 6 2 3" xfId="1860" xr:uid="{2E7C63F5-6015-49A5-88E0-152F350D03D8}"/>
    <cellStyle name="Input 6 2 3 2" xfId="1861" xr:uid="{64257FE8-3E33-44E9-8A5A-E0B59D2089AE}"/>
    <cellStyle name="Input 6 2 3 2 2" xfId="46216" xr:uid="{C23B9196-698B-4B6E-AF3E-684B95915534}"/>
    <cellStyle name="Input 6 2 3 2_Apart tables" xfId="52826" xr:uid="{BC668AD7-8905-466D-A7D2-88842E68E3E6}"/>
    <cellStyle name="Input 6 2 3 3" xfId="46217" xr:uid="{B4F4D296-D880-4626-A609-2AB7E6C0C441}"/>
    <cellStyle name="Input 6 2 3_3. Loans" xfId="24107" xr:uid="{9E763531-2FAA-4047-A155-444B79B6DFDE}"/>
    <cellStyle name="Input 6 2 4" xfId="1862" xr:uid="{74CD9D58-01EB-4E05-8BA9-6DAA17F87956}"/>
    <cellStyle name="Input 6 2 4 2" xfId="46215" xr:uid="{FFA2A3A6-A3C2-46CD-8597-D623C5657BAB}"/>
    <cellStyle name="Input 6 2 4_Apart tables" xfId="52827" xr:uid="{FCF901A0-5AD8-468C-BE8F-F40FFCEAA6B6}"/>
    <cellStyle name="Input 6 2 5" xfId="46833" xr:uid="{7683E2D2-23B1-43E8-8FC3-2AC668916159}"/>
    <cellStyle name="Input 6 2 6" xfId="46220" xr:uid="{E4F57E00-3D83-43CA-95EB-449A341FFA83}"/>
    <cellStyle name="Input 6 2_3. Loans" xfId="24108" xr:uid="{24D8E586-47F4-42E5-B624-61EFD76B0F8A}"/>
    <cellStyle name="Input 6 3" xfId="1863" xr:uid="{9BA3A630-A58A-4067-AF32-321E1604E616}"/>
    <cellStyle name="Input 6 3 2" xfId="1864" xr:uid="{8FED9D19-57FD-45DA-8764-8858300DFBEE}"/>
    <cellStyle name="Input 6 3 2 2" xfId="46213" xr:uid="{0B34BF1F-B9AE-423A-9448-40B71E69F95E}"/>
    <cellStyle name="Input 6 3 2_Apart tables" xfId="52828" xr:uid="{30347C9E-7A68-4DBA-8748-38837E91986D}"/>
    <cellStyle name="Input 6 3 3" xfId="46214" xr:uid="{DEDC3020-C768-41B1-A165-3654690C8F94}"/>
    <cellStyle name="Input 6 3_3. Loans" xfId="24109" xr:uid="{81CC5750-B75E-4332-A8A8-9B3A6E2A4116}"/>
    <cellStyle name="Input 6 4" xfId="1865" xr:uid="{B2786B0A-B897-4215-8952-00E4BE252CA7}"/>
    <cellStyle name="Input 6 4 2" xfId="1866" xr:uid="{9A9C7537-CD7D-4F91-AF79-61CB4B468D64}"/>
    <cellStyle name="Input 6 4 2 2" xfId="46211" xr:uid="{4598BAC0-1A94-4962-B5B8-76F97C730502}"/>
    <cellStyle name="Input 6 4 2_Apart tables" xfId="52829" xr:uid="{2515E1B4-4FF8-4792-9578-FF0CA2E4574F}"/>
    <cellStyle name="Input 6 4 3" xfId="46212" xr:uid="{647722B8-2A5B-4F71-BB4F-50AB018B3E82}"/>
    <cellStyle name="Input 6 4_3. Loans" xfId="24110" xr:uid="{F636DB85-66CF-44C0-81BB-02E7185565FF}"/>
    <cellStyle name="Input 6 5" xfId="1867" xr:uid="{5AFA2A7E-52F1-4641-96D5-B06BBADBB1A6}"/>
    <cellStyle name="Input 6 5 2" xfId="1868" xr:uid="{5F78C6C8-8099-404B-B159-7F255E29A173}"/>
    <cellStyle name="Input 6 5 2 2" xfId="46209" xr:uid="{1D5DE1B3-4C2B-4084-B1DF-0238744EE4DE}"/>
    <cellStyle name="Input 6 5 2_Apart tables" xfId="52830" xr:uid="{53FAB872-0E20-415B-B4E8-5B1AF4135795}"/>
    <cellStyle name="Input 6 5 3" xfId="46210" xr:uid="{2B9AEEA5-3B34-4F9C-89AC-10264C3CB032}"/>
    <cellStyle name="Input 6 5_3. Loans" xfId="24111" xr:uid="{2613267E-CE96-4900-87B0-878513E5266F}"/>
    <cellStyle name="Input 6 6" xfId="1869" xr:uid="{CF70475E-13E7-4224-9A27-6B5EA8BC47FD}"/>
    <cellStyle name="Input 6 6 2" xfId="1870" xr:uid="{C69B3C60-EEA6-40FE-9042-B98AAFB4724A}"/>
    <cellStyle name="Input 6 6 2 2" xfId="46207" xr:uid="{38D0C08D-C392-4B1A-9D31-460624A9715E}"/>
    <cellStyle name="Input 6 6 2_Apart tables" xfId="52831" xr:uid="{579F989B-19EB-4028-8852-86C794C1EAF9}"/>
    <cellStyle name="Input 6 6 3" xfId="46208" xr:uid="{981B7712-39D5-4FDD-BEA8-274E898DEFA9}"/>
    <cellStyle name="Input 6 6_3. Loans" xfId="24112" xr:uid="{E0FCCB5D-047F-46F6-9519-1AE213A2D7F8}"/>
    <cellStyle name="Input 6 7" xfId="1871" xr:uid="{3CFC5257-C49D-484C-9C1D-5F9F3D00AEC6}"/>
    <cellStyle name="Input 6 7 2" xfId="1872" xr:uid="{84459C4A-7D6D-4EA5-9538-D8600D3D279B}"/>
    <cellStyle name="Input 6 7 2 2" xfId="46205" xr:uid="{98A4A4FF-31A0-447B-B2CB-543FC7CEB355}"/>
    <cellStyle name="Input 6 7 2_Apart tables" xfId="52832" xr:uid="{E7D6B0C7-9B48-4B82-8856-A6939CAFC96C}"/>
    <cellStyle name="Input 6 7 3" xfId="46206" xr:uid="{6A27A299-FCEF-47D6-9A28-538019D479D8}"/>
    <cellStyle name="Input 6 7_3. Loans" xfId="24113" xr:uid="{BD15B9A9-3BB9-45F9-BC4E-3830327E0027}"/>
    <cellStyle name="Input 6 8" xfId="1873" xr:uid="{192CAB2F-A4AE-4BF2-B949-5F174EBAD6AF}"/>
    <cellStyle name="Input 6 8 2" xfId="1874" xr:uid="{6DA292C7-CFDE-41DA-9143-9A7A4C107873}"/>
    <cellStyle name="Input 6 8 2 2" xfId="46203" xr:uid="{D088681B-972A-4FBA-8AB2-B416905DFE35}"/>
    <cellStyle name="Input 6 8 2_Apart tables" xfId="52833" xr:uid="{97CF3496-1FDE-4B0C-B130-4FF9AB6468ED}"/>
    <cellStyle name="Input 6 8 3" xfId="46204" xr:uid="{282281DE-61D5-4674-BA38-6B0C858136D4}"/>
    <cellStyle name="Input 6 8_3. Loans" xfId="24114" xr:uid="{4FD6008E-6A5C-42AD-B74C-F8B1F9D5C0F4}"/>
    <cellStyle name="Input 6 9" xfId="1875" xr:uid="{FDCEA2FA-CF33-4C11-98A8-E4F87C7579F9}"/>
    <cellStyle name="Input 6 9 2" xfId="1876" xr:uid="{82526CF6-483F-4859-83DA-E8E63AA07488}"/>
    <cellStyle name="Input 6 9 2 2" xfId="46201" xr:uid="{7157A223-47EF-4299-AC63-F69E53B714AA}"/>
    <cellStyle name="Input 6 9 2_Apart tables" xfId="52834" xr:uid="{5CBAE49D-56CD-4E7D-A62A-ED716D112FC0}"/>
    <cellStyle name="Input 6 9 3" xfId="46202" xr:uid="{B3DEB4F6-F534-4FAD-85D2-442C9F4FE2AC}"/>
    <cellStyle name="Input 6 9_3. Loans" xfId="24115" xr:uid="{7C947006-A783-4EC5-ADF7-9062B12BAB09}"/>
    <cellStyle name="Input 6_3. Loans" xfId="24116" xr:uid="{E6886448-09DA-41E1-A0F8-EE84D72FDD0A}"/>
    <cellStyle name="Input 7" xfId="1877" xr:uid="{22517F3E-B4EC-4F8D-85C2-52C9244BDCAC}"/>
    <cellStyle name="Input 7 2" xfId="1878" xr:uid="{74B299C7-833E-4287-8C98-AD03EC18FD01}"/>
    <cellStyle name="Input 7 2 2" xfId="1879" xr:uid="{F8640216-E97A-44C4-AE0A-ED461CE2AF61}"/>
    <cellStyle name="Input 7 2 2 2" xfId="46198" xr:uid="{9DA3CA20-632C-4037-9CD9-68ECBFF16589}"/>
    <cellStyle name="Input 7 2 2_Apart tables" xfId="52835" xr:uid="{230C9F27-EC43-4CE8-B139-70278302BA01}"/>
    <cellStyle name="Input 7 2 3" xfId="46835" xr:uid="{FBCE6A8D-A780-4EDE-9027-60FC67D75D4D}"/>
    <cellStyle name="Input 7 2 4" xfId="46199" xr:uid="{865F42F9-6955-4227-BE5C-9F4602A567AA}"/>
    <cellStyle name="Input 7 2_3. Loans" xfId="24117" xr:uid="{D36BC8D5-2A7C-4E82-8C77-EFD4E50809AF}"/>
    <cellStyle name="Input 7 3" xfId="1880" xr:uid="{EFCD1AC0-4F82-4CEF-8A82-B4A2569C691B}"/>
    <cellStyle name="Input 7 3 2" xfId="1881" xr:uid="{8C17F6D9-3751-4427-AF1F-58EA936EC7F1}"/>
    <cellStyle name="Input 7 3 2 2" xfId="46196" xr:uid="{A1B0523E-E967-494B-90FF-ACE07A894FFC}"/>
    <cellStyle name="Input 7 3 2_Apart tables" xfId="52836" xr:uid="{CB8A5F62-73FE-409F-BA7D-CFB709383403}"/>
    <cellStyle name="Input 7 3 3" xfId="46197" xr:uid="{D7CE28C5-F10A-4AC1-8D3F-333E9B0C4430}"/>
    <cellStyle name="Input 7 3_3. Loans" xfId="24118" xr:uid="{9262895B-9645-4BEC-9F9C-DA86ED865C91}"/>
    <cellStyle name="Input 7 4" xfId="1882" xr:uid="{6B2C0D39-D1B4-4DCC-9821-63A129AEB237}"/>
    <cellStyle name="Input 7 4 2" xfId="1883" xr:uid="{C81D974A-B386-4DC6-BE08-C7568F3F1A25}"/>
    <cellStyle name="Input 7 4 2 2" xfId="46192" xr:uid="{7A9BDD48-38E7-4361-AA84-743EC50B0202}"/>
    <cellStyle name="Input 7 4 2_Apart tables" xfId="52837" xr:uid="{A2B83321-0914-438F-895B-689BFDFED9FA}"/>
    <cellStyle name="Input 7 4 3" xfId="46193" xr:uid="{F4C98F4B-7284-4B07-9799-6EA3FC2EA514}"/>
    <cellStyle name="Input 7 4_3. Loans" xfId="24119" xr:uid="{A6B7EAF8-3B00-4AF3-9831-890E27CC2EC5}"/>
    <cellStyle name="Input 7 5" xfId="1884" xr:uid="{989DD829-8EE3-4A9C-A22A-656BC7674122}"/>
    <cellStyle name="Input 7 5 2" xfId="1885" xr:uid="{D1AB573B-C7AB-47A0-AF12-902241947184}"/>
    <cellStyle name="Input 7 5 2 2" xfId="46190" xr:uid="{36D6F93D-B067-465C-8D63-6BDCE3A205F9}"/>
    <cellStyle name="Input 7 5 2_Apart tables" xfId="52838" xr:uid="{550AE64C-E9F6-4D93-8355-754DFC6E5D25}"/>
    <cellStyle name="Input 7 5 3" xfId="46191" xr:uid="{440D1E69-211F-49BB-8293-0FEE95956280}"/>
    <cellStyle name="Input 7 5_3. Loans" xfId="24120" xr:uid="{382FF988-DDAA-4355-9C5B-F19831F1FD6A}"/>
    <cellStyle name="Input 7 6" xfId="1886" xr:uid="{E9F15C07-1D20-4217-9A65-2C2BEE5C75D8}"/>
    <cellStyle name="Input 7 6 2" xfId="1887" xr:uid="{869304CE-E651-410A-9007-A017CF5D0D36}"/>
    <cellStyle name="Input 7 6 2 2" xfId="46188" xr:uid="{85FAC5DF-26B2-4907-AF90-01C47B661183}"/>
    <cellStyle name="Input 7 6 2_Apart tables" xfId="52839" xr:uid="{ED8BCFEB-C95C-4AE8-9497-0191B9C470AB}"/>
    <cellStyle name="Input 7 6 3" xfId="46189" xr:uid="{C51A74A9-A584-40FE-8D77-AD23216A42C9}"/>
    <cellStyle name="Input 7 6_3. Loans" xfId="24121" xr:uid="{8AE8B099-9163-402F-8461-5CABDA39A4AD}"/>
    <cellStyle name="Input 7 7" xfId="1888" xr:uid="{4594F3EA-874B-4D43-8F0A-C1105ED95E85}"/>
    <cellStyle name="Input 7 7 2" xfId="46187" xr:uid="{1E843D5D-EFD3-4247-A75B-BAEFB4E6FA73}"/>
    <cellStyle name="Input 7 7_Apart tables" xfId="52840" xr:uid="{BC16D52A-C820-48F8-8EFE-B6C51DA9C6E8}"/>
    <cellStyle name="Input 7 8" xfId="46834" xr:uid="{D895A4B1-95C5-48B1-A1D2-BEED5DC784B1}"/>
    <cellStyle name="Input 7 9" xfId="46200" xr:uid="{DC7E8A38-3FA2-43B0-9C47-7D31F01E61E0}"/>
    <cellStyle name="Input 7_3. Loans" xfId="24122" xr:uid="{BFA01B00-1374-4F68-958C-6FB8DADC9B77}"/>
    <cellStyle name="Input 8" xfId="1889" xr:uid="{1C60D0CB-C8C2-4BF7-A236-90A22158A7D0}"/>
    <cellStyle name="Input 8 10" xfId="46186" xr:uid="{74ED5F1E-5E56-41FA-9B93-139E39D7230F}"/>
    <cellStyle name="Input 8 2" xfId="1890" xr:uid="{524DAF05-E890-494B-A9A5-7D6B2537B009}"/>
    <cellStyle name="Input 8 2 2" xfId="1891" xr:uid="{573EDFF5-BE33-451E-8FAB-E455947A84A7}"/>
    <cellStyle name="Input 8 2 2 2" xfId="46182" xr:uid="{2FCD4C12-5C81-494A-AC75-EEC96A575227}"/>
    <cellStyle name="Input 8 2 2_Apart tables" xfId="52841" xr:uid="{9CAF02A5-C156-4C51-83D7-8BB102346AB5}"/>
    <cellStyle name="Input 8 2 3" xfId="46837" xr:uid="{7EE748E6-73F0-4512-91F3-117B638B67C6}"/>
    <cellStyle name="Input 8 2 4" xfId="46183" xr:uid="{AB61E225-15FD-4F79-9DFE-0D9E1018537B}"/>
    <cellStyle name="Input 8 2_3. Loans" xfId="24123" xr:uid="{6E8C08F5-9D9D-4D5F-B88F-67C9D73931BB}"/>
    <cellStyle name="Input 8 3" xfId="1892" xr:uid="{1BEEA414-E709-4B1A-A978-B2869B9B439F}"/>
    <cellStyle name="Input 8 3 2" xfId="1893" xr:uid="{8734CE0E-9404-4589-B390-7E9B0EA724A3}"/>
    <cellStyle name="Input 8 3 2 2" xfId="46180" xr:uid="{1B7E480A-C44C-4708-8C23-212CAA5593C7}"/>
    <cellStyle name="Input 8 3 2_Apart tables" xfId="52842" xr:uid="{AB66495A-A857-4B17-AE01-BB4A963D980A}"/>
    <cellStyle name="Input 8 3 3" xfId="46181" xr:uid="{F2F0B9A6-00F5-44C7-9BB0-3FF6DE711EBF}"/>
    <cellStyle name="Input 8 3_3. Loans" xfId="24124" xr:uid="{80D4EEB3-65FA-4661-A5D8-0D5B2BB5A639}"/>
    <cellStyle name="Input 8 4" xfId="1894" xr:uid="{78F3D00F-8102-47AC-AA8C-F13E066CB3C0}"/>
    <cellStyle name="Input 8 4 2" xfId="1895" xr:uid="{DAEDE3E7-42D1-4A7D-A00D-35B7EACEC039}"/>
    <cellStyle name="Input 8 4 2 2" xfId="46178" xr:uid="{C0ABFB1A-414E-4268-B1F6-5F4694444D44}"/>
    <cellStyle name="Input 8 4 2_Apart tables" xfId="52843" xr:uid="{9E3F6C00-ECBD-405C-9868-2A8E37246B15}"/>
    <cellStyle name="Input 8 4 3" xfId="46179" xr:uid="{3F4DB1A5-B736-4673-A827-5EB9BFC7B322}"/>
    <cellStyle name="Input 8 4_3. Loans" xfId="24125" xr:uid="{E5790C3B-B992-45E7-AACE-C3EF977475D8}"/>
    <cellStyle name="Input 8 5" xfId="1896" xr:uid="{D0836312-7BAB-40AE-842E-58257A449402}"/>
    <cellStyle name="Input 8 5 2" xfId="1897" xr:uid="{CE000EAC-A30A-41B1-8A8E-0E769BFA40B7}"/>
    <cellStyle name="Input 8 5 2 2" xfId="46176" xr:uid="{52EF2F55-2F3F-4751-A00E-768DF34248CB}"/>
    <cellStyle name="Input 8 5 2_Apart tables" xfId="52844" xr:uid="{2F5DFECA-F7AE-43A6-8C0F-AD9DC1F8140C}"/>
    <cellStyle name="Input 8 5 3" xfId="46177" xr:uid="{9715A3AF-94B0-4A9B-A08A-C111347B8BA8}"/>
    <cellStyle name="Input 8 5_3. Loans" xfId="24126" xr:uid="{7B380BE6-6425-4797-85D3-437AD42F9BC5}"/>
    <cellStyle name="Input 8 6" xfId="1898" xr:uid="{B1553856-A128-4DAB-866E-A96B9187551C}"/>
    <cellStyle name="Input 8 6 2" xfId="1899" xr:uid="{1EF7167A-7CF7-4681-A837-7CBE39B9D769}"/>
    <cellStyle name="Input 8 6 2 2" xfId="46172" xr:uid="{89A66AA5-38D6-4D2D-BEEA-87502D313FCC}"/>
    <cellStyle name="Input 8 6 2_Apart tables" xfId="52845" xr:uid="{44986EEA-BB4F-481F-BC4F-16E0750B0590}"/>
    <cellStyle name="Input 8 6 3" xfId="46173" xr:uid="{97FEF3E1-AE20-4631-9E4D-D67B2A3B64E0}"/>
    <cellStyle name="Input 8 6_3. Loans" xfId="24127" xr:uid="{BAB6B216-2736-4928-ACDF-42C37C5E820E}"/>
    <cellStyle name="Input 8 7" xfId="1900" xr:uid="{44B4732A-A876-4F1E-A331-DD0C8B59A8D3}"/>
    <cellStyle name="Input 8 7 2" xfId="1901" xr:uid="{D1FE6EB2-75B2-438E-8B7F-C850BA72EDD0}"/>
    <cellStyle name="Input 8 7 2 2" xfId="46170" xr:uid="{9915D4BB-E6A0-4325-B50E-0078A1574693}"/>
    <cellStyle name="Input 8 7 2_Apart tables" xfId="52846" xr:uid="{5DA9E823-1401-4DB7-B967-19236CAD0535}"/>
    <cellStyle name="Input 8 7 3" xfId="46171" xr:uid="{9C9A3278-2081-4601-BA51-DAFCAB6FC1FA}"/>
    <cellStyle name="Input 8 7_3. Loans" xfId="24128" xr:uid="{741B3A5C-6BDC-4315-A791-B4BBBAE05747}"/>
    <cellStyle name="Input 8 8" xfId="1902" xr:uid="{0D9B670C-3751-44C7-9E20-865A73B61CFC}"/>
    <cellStyle name="Input 8 8 2" xfId="46169" xr:uid="{72A0367B-4657-43B1-A4B2-CE080CD9DA47}"/>
    <cellStyle name="Input 8 8_Apart tables" xfId="52847" xr:uid="{368CED4A-713E-4345-917A-096C65EF05C8}"/>
    <cellStyle name="Input 8 9" xfId="46836" xr:uid="{A100BBB2-BF6E-4430-9B33-01F8055D0C3F}"/>
    <cellStyle name="Input 8_3. Loans" xfId="24129" xr:uid="{2B5FA83D-DE3F-4467-9B7B-A08F125C7337}"/>
    <cellStyle name="Input 9" xfId="1903" xr:uid="{42751CFC-E1AC-4765-A113-A8B46E2E3F4C}"/>
    <cellStyle name="Input 9 2" xfId="1904" xr:uid="{FE8747B7-730B-4129-8F26-048862056878}"/>
    <cellStyle name="Input 9 2 2" xfId="46839" xr:uid="{25C114A8-F37A-42F2-B788-3BA19EEBD0AA}"/>
    <cellStyle name="Input 9 2 3" xfId="46167" xr:uid="{B9862ED2-666A-4214-A59B-4080D34B5217}"/>
    <cellStyle name="Input 9 2_Apart tables" xfId="52848" xr:uid="{D7DFB6E2-58A6-4BE8-A652-DE5F1D97A181}"/>
    <cellStyle name="Input 9 3" xfId="46838" xr:uid="{5D0E56BF-EE7F-4117-9FDD-38AA0CFFCC44}"/>
    <cellStyle name="Input 9 4" xfId="46168" xr:uid="{162E56AF-7426-4E23-A132-0D0443719E41}"/>
    <cellStyle name="Input 9_3. Loans" xfId="24130" xr:uid="{C1DE5490-0C04-4570-883E-506179E97735}"/>
    <cellStyle name="Input Cells" xfId="43052" xr:uid="{118CE5A9-18E9-4841-86A4-3E80BF5588C7}"/>
    <cellStyle name="Input Cells 2" xfId="43053" xr:uid="{4DC095F8-70B5-4189-BCEB-845B3878D55B}"/>
    <cellStyle name="Input Cells_Cognos" xfId="43054" xr:uid="{48E7955D-8970-4390-89BD-2B5B5E0C59F7}"/>
    <cellStyle name="InputBlueFont" xfId="43055" xr:uid="{3E2709F8-0484-464E-BC3B-096347DC8C54}"/>
    <cellStyle name="InputBlueFontLocked" xfId="43056" xr:uid="{ED500DD3-CF36-432E-A9AC-2207587B3834}"/>
    <cellStyle name="InputCell" xfId="43057" xr:uid="{09BA740C-56AE-4134-8AA9-F19C12F4FD52}"/>
    <cellStyle name="InputKeepColour" xfId="43058" xr:uid="{4CFC79A2-1A47-4F7B-9C7C-3D96B01C6594}"/>
    <cellStyle name="InputVariColour" xfId="43059" xr:uid="{96BCFBD6-E7AC-4B9B-A4E8-EF08DCE0349E}"/>
    <cellStyle name="Insatisfaisant 2" xfId="48098" xr:uid="{B9F211E4-FBA3-4798-A7F6-09C7BA1EBC56}"/>
    <cellStyle name="Insatisfaisant 2 2" xfId="48099" xr:uid="{566561D1-6BE2-4055-82D9-777E1D087A1F}"/>
    <cellStyle name="Insatisfaisant 3" xfId="48100" xr:uid="{E5ED0DD9-56D5-431F-B7D4-202D93347812}"/>
    <cellStyle name="Insatisfaisant 4" xfId="48101" xr:uid="{D4962F98-7308-4C36-AB2D-1A26171A2883}"/>
    <cellStyle name="Intern" xfId="43060" xr:uid="{EDBE4A3D-0DB6-4EAC-AC1E-FE4A78E4C3C2}"/>
    <cellStyle name="Invoer" xfId="43061" xr:uid="{64F84EBB-A423-4AE7-9F88-AC5399DE02FB}"/>
    <cellStyle name="Invoer 2" xfId="43062" xr:uid="{3DA54C56-6C4F-4D9C-95D7-7692524627BB}"/>
    <cellStyle name="Invoer 3" xfId="43063" xr:uid="{C53F3D0F-7398-49F8-A3A1-5684C9D43026}"/>
    <cellStyle name="Invoer_Cognos" xfId="43064" xr:uid="{B897D38E-B882-4621-84A1-17201B78DD99}"/>
    <cellStyle name="Îormal_IPO_1" xfId="43065" xr:uid="{6B4037AF-064E-4220-8312-48F21020D6DE}"/>
    <cellStyle name="Ist/Plan" xfId="43066" xr:uid="{E1491EC6-111F-4A66-BECF-AE0376880DC6}"/>
    <cellStyle name="IT" xfId="43067" xr:uid="{2D3F9ADD-83E2-4CAA-8E43-FD3BFF3119EA}"/>
    <cellStyle name="IV" xfId="43068" xr:uid="{CE88CA3E-35D9-422A-AC42-DB687E97B620}"/>
    <cellStyle name="ja/nein" xfId="43069" xr:uid="{066BE03A-9AB4-4829-9AA4-FBD46D919E76}"/>
    <cellStyle name="Jahre" xfId="43070" xr:uid="{BFF626AB-F47D-44C7-9894-401A154CB007}"/>
    <cellStyle name="Jahreszahlen" xfId="43071" xr:uid="{56804B0D-7C0E-415E-B5DF-A76B4DDACFBA}"/>
    <cellStyle name="Jahreszahlen 2" xfId="43072" xr:uid="{4E4AE7FA-5989-4607-860C-51D76F27C6C2}"/>
    <cellStyle name="Jahreszahlen 2 2" xfId="43073" xr:uid="{FD98B34C-CFD5-4D3A-B7D1-F03A912E2A36}"/>
    <cellStyle name="Jahreszahlen 2_Cognos" xfId="43074" xr:uid="{7786DD50-5919-42DD-94D9-2F737E3AEFD3}"/>
    <cellStyle name="Jahreszahlen 3" xfId="43075" xr:uid="{E5C9BBB2-E576-436D-98DE-E801E365AFA9}"/>
    <cellStyle name="Jahreszahlen_Cognos" xfId="43076" xr:uid="{B60D6D9A-988A-4B64-B156-6DB06C0C9C57}"/>
    <cellStyle name="Klaus" xfId="43077" xr:uid="{29E8FAB0-C8C8-4BF5-B09D-43C88F20666C}"/>
    <cellStyle name="Kolumnrubrik" xfId="43078" xr:uid="{383870CE-6F44-4C7D-AEE8-D2F68D5E7E9A}"/>
    <cellStyle name="Kolumnrubrik 2" xfId="43079" xr:uid="{9E191802-59D5-428B-B6E7-656F2759FF81}"/>
    <cellStyle name="Kolumnrubrik 3" xfId="43080" xr:uid="{9947A365-9596-4F8E-AFFE-0E19E41BA093}"/>
    <cellStyle name="Kolumnrubrik_Cognos" xfId="43081" xr:uid="{E1FF17EB-4943-427B-9EFB-51C09C6B98B7}"/>
    <cellStyle name="Komma (0)" xfId="189" xr:uid="{B4DE4563-2072-4627-8467-F7D046C7101F}"/>
    <cellStyle name="Komma (0) 2" xfId="24131" xr:uid="{1D232262-AB96-498A-AC37-A584F02FC4EA}"/>
    <cellStyle name="Komma (0) 2 2" xfId="24132" xr:uid="{B387C448-BDD5-404B-9BAD-9EC55A0BF5CF}"/>
    <cellStyle name="Komma (0) 2 3" xfId="33735" xr:uid="{0B847E1B-6691-40AF-9E25-6DD0E65D7A53}"/>
    <cellStyle name="Komma (0) 2 4" xfId="46841" xr:uid="{33C3F233-E72A-4578-9DB3-B13B60B7078F}"/>
    <cellStyle name="Komma (0) 2_AAL 2014-06" xfId="45478" xr:uid="{BA115360-C2F1-4E07-92A1-706BC829A879}"/>
    <cellStyle name="Komma (0) 3" xfId="33736" xr:uid="{8FC03E19-1A7D-46E4-AE70-86C5B776C7F8}"/>
    <cellStyle name="Komma (0) 4" xfId="33737" xr:uid="{3675547A-F400-456E-BB63-5C35B7A462FC}"/>
    <cellStyle name="Komma (0) 5" xfId="46840" xr:uid="{B196A3F7-8151-4232-9700-A7A40565BCF3}"/>
    <cellStyle name="Komma (0) 6" xfId="46166" xr:uid="{8777014F-D090-4698-8BC8-451CF528516F}"/>
    <cellStyle name="Komma (0)_3. Loans" xfId="24133" xr:uid="{7BE090EB-E18D-4329-8064-969962DEEA50}"/>
    <cellStyle name="Komma 2" xfId="190" xr:uid="{8DADD075-B9C4-4FD1-B010-0869E6C99585}"/>
    <cellStyle name="Komma 2 2" xfId="38324" xr:uid="{8D3741FA-0D0B-4FA5-9EA7-51B9C258C909}"/>
    <cellStyle name="Komma 2 3" xfId="47786" xr:uid="{E9527889-02DF-4318-88B6-DA1109E089CD}"/>
    <cellStyle name="Komma 2_Apart tables" xfId="50300" xr:uid="{1BAAD427-1DCB-4B67-BA45-30EB4DC38910}"/>
    <cellStyle name="Komma 3" xfId="24134" xr:uid="{10A459F7-314B-4B7E-9285-8F8BC9B8CEAF}"/>
    <cellStyle name="Komma 3 2" xfId="47787" xr:uid="{B4DBF9CC-E87E-4C12-B6DD-2940999045F8}"/>
    <cellStyle name="Komma 3_ICR" xfId="49531" xr:uid="{A3A25C8C-A87C-47EA-B6CE-CF8CB9763231}"/>
    <cellStyle name="Komma 4" xfId="24135" xr:uid="{A7DCAA9D-6247-4F7A-B4F7-1F0299E70173}"/>
    <cellStyle name="Komma 5" xfId="24136" xr:uid="{9FE9C880-A7D0-465D-A63A-4BA70DC761AB}"/>
    <cellStyle name="Komma 6" xfId="24137" xr:uid="{46B2B83C-E58F-49CB-9571-0C1A2A674121}"/>
    <cellStyle name="Komma 7" xfId="24138" xr:uid="{B8F1967B-C8DF-470F-AA50-039BCC69ACF0}"/>
    <cellStyle name="Komma0" xfId="43082" xr:uid="{AA6665D4-9CF9-4DE6-B967-78DCE82C869A}"/>
    <cellStyle name="Komma0 2" xfId="43083" xr:uid="{949B8CD4-B354-4074-A201-353257C71B87}"/>
    <cellStyle name="Komma0_Cognos" xfId="43084" xr:uid="{A387FB08-8A31-4F82-81AE-D6E06D74121E}"/>
    <cellStyle name="Kommentar" xfId="43085" xr:uid="{C7B73FA1-5506-4A1B-9A74-5DD641EEE849}"/>
    <cellStyle name="Kontrollcell" xfId="52311" xr:uid="{3BBFA945-6C58-4DB0-A183-703DD07D67BC}"/>
    <cellStyle name="Kontrollcell 2" xfId="191" xr:uid="{61B541BC-798A-4CC6-B0ED-B0E1DA3C09FC}"/>
    <cellStyle name="Kontrollcell 2 2" xfId="24139" xr:uid="{EAA20AAC-FE12-473D-B4B3-48569715827F}"/>
    <cellStyle name="Kontrollcell 2 2 2" xfId="33738" xr:uid="{16DAF27B-C78C-490E-8318-321B220FA4B1}"/>
    <cellStyle name="Kontrollcell 2 3" xfId="35956" xr:uid="{324018F9-9D2D-4D00-B1BA-E2A88C41B2F9}"/>
    <cellStyle name="Kontrollcell 2_3. Loans" xfId="24140" xr:uid="{5D1BC3BD-F109-4F1A-B515-0B852883A435}"/>
    <cellStyle name="Kontrollcell 3" xfId="192" xr:uid="{3AC223D1-C12A-454D-AC0E-6DBDF1C91AA6}"/>
    <cellStyle name="Kontrollcell 3 2" xfId="33739" xr:uid="{25BDF22D-3B1A-4892-A57F-E122D6A1DFF6}"/>
    <cellStyle name="Kontrollcell 3 3" xfId="35957" xr:uid="{652CBDC8-21D5-48C6-B238-7DD70A2DA0A9}"/>
    <cellStyle name="Kontrollcell 3_Apart tables" xfId="50301" xr:uid="{BF2B0ACA-C15C-4866-B802-51DCA74E11AC}"/>
    <cellStyle name="Kontrollcell 4" xfId="24141" xr:uid="{1DA910DE-E898-4696-AE71-D9809D5B0FFF}"/>
    <cellStyle name="Kontrollcell 4 2" xfId="24142" xr:uid="{E4D18EAE-306D-4AE9-92C0-4EF3F7F5561B}"/>
    <cellStyle name="Kontrollcell 4 2 2" xfId="33740" xr:uid="{59B64D87-51F1-4B0F-9AA1-9ED78BBA76A2}"/>
    <cellStyle name="Kontrollcell 4_AAL 2014-06" xfId="45479" xr:uid="{BA411296-8811-480F-9A2A-8E2A1B47023A}"/>
    <cellStyle name="Kontrollcell 5" xfId="24143" xr:uid="{CB05B002-E8C8-40C7-B3E9-5897E3242307}"/>
    <cellStyle name="Kontrollcell 5 2" xfId="24144" xr:uid="{EEBE806C-F553-45BB-8341-CE6BC7AAF531}"/>
    <cellStyle name="Kontrollcell 5 2 2" xfId="33741" xr:uid="{3735F341-60E7-409B-8722-DCB1AD8D0CC7}"/>
    <cellStyle name="Kontrollcell 5_AAL 2014-06" xfId="45480" xr:uid="{55C5A37F-1767-4D67-B41F-493341803BC2}"/>
    <cellStyle name="Kop 1" xfId="43086" xr:uid="{4CAF7D4F-513C-4C37-9B98-6358D7343DED}"/>
    <cellStyle name="Kop 2" xfId="43087" xr:uid="{0D22A10E-D2FC-4BBB-A769-D9881D7D9F31}"/>
    <cellStyle name="Kop 3" xfId="43088" xr:uid="{A662FF9D-F2C8-428A-AFB0-518884B4570E}"/>
    <cellStyle name="Kop 4" xfId="43089" xr:uid="{67C3B0AA-931F-4F05-9281-9611FD2F0E3F}"/>
    <cellStyle name="Kopf" xfId="43090" xr:uid="{7702A375-163E-4BF2-A561-BE9F188A1C76}"/>
    <cellStyle name="Kopfschlüssel" xfId="43091" xr:uid="{2FD538D9-2D6A-48E8-BD90-F056905D4C53}"/>
    <cellStyle name="KPMG Heading 1" xfId="1905" xr:uid="{F816993B-29A4-4CBD-8B6A-E1B158002107}"/>
    <cellStyle name="KPMG Heading 2" xfId="1906" xr:uid="{120701BA-6C76-4A64-8784-0172374FACC5}"/>
    <cellStyle name="KPMG Heading 3" xfId="1907" xr:uid="{7E8E9369-B91F-4B22-8E59-1040B596B5D3}"/>
    <cellStyle name="KPMG Heading 4" xfId="1908" xr:uid="{3FC4FF8E-BD68-4F6A-B166-21197F795E42}"/>
    <cellStyle name="KPMG Normal" xfId="1909" xr:uid="{C6249AE0-08D0-4A26-AE94-6582E66279F9}"/>
    <cellStyle name="KPMG Normal 2" xfId="1910" xr:uid="{5A227578-D912-4101-993D-09FCD3A3B585}"/>
    <cellStyle name="KPMG Normal 3" xfId="1911" xr:uid="{7F16D46A-4CEF-44B4-8DC9-D49FF6EF6003}"/>
    <cellStyle name="KPMG Normal 4" xfId="1912" xr:uid="{4319D5B3-0A8E-48C6-A975-DE46DD4B4E39}"/>
    <cellStyle name="KPMG Normal 5" xfId="1913" xr:uid="{3633E631-5F77-4276-808D-250EC0BDB5BD}"/>
    <cellStyle name="KPMG Normal 6" xfId="1914" xr:uid="{16FBBD70-6F53-4315-B476-35C87521071D}"/>
    <cellStyle name="KPMG Normal 7" xfId="1915" xr:uid="{14DA5DD7-68E0-4F44-A1FB-704D3519B36C}"/>
    <cellStyle name="KPMG Normal 8" xfId="1916" xr:uid="{30C64977-2B8E-4031-B0F7-4E5FD896690A}"/>
    <cellStyle name="KPMG Normal Text" xfId="1917" xr:uid="{19AF691D-C21D-4831-A6D6-B64676DF93C3}"/>
    <cellStyle name="KPMG Normal Text 2" xfId="1918" xr:uid="{ED946177-1C7D-4062-B5D0-57FB8E582991}"/>
    <cellStyle name="KPMG Normal Text 3" xfId="1919" xr:uid="{9852E24B-F3FF-4D63-A8B3-00368B217B86}"/>
    <cellStyle name="KPMG Normal Text 4" xfId="1920" xr:uid="{EC2095F5-F6A3-418D-8D9C-9612397A3B65}"/>
    <cellStyle name="KPMG Normal Text 5" xfId="1921" xr:uid="{1D4D651D-9521-4095-BDA2-2CAF55EA0A98}"/>
    <cellStyle name="KPMG Normal Text 6" xfId="1922" xr:uid="{CF756D55-6F95-435D-8DAC-F9E73E6817EB}"/>
    <cellStyle name="KPMG Normal Text 7" xfId="1923" xr:uid="{7EACF637-F2E0-424F-A2E4-8EBBA50D8F26}"/>
    <cellStyle name="KPMG Normal Text 8" xfId="1924" xr:uid="{8BD420F8-A2BE-4A80-A77A-4F434A48D8F2}"/>
    <cellStyle name="KPMG Normal Text_3. Loans" xfId="24145" xr:uid="{65C13247-5A26-4D89-8459-B9CE544E3104}"/>
    <cellStyle name="KPMG Normal_3. Loans" xfId="24146" xr:uid="{DC95C9E6-D90B-49CA-B291-F12E4CE194F2}"/>
    <cellStyle name="KRADSFI" xfId="43092" xr:uid="{1AD09DC0-D332-4CF8-8871-07F1302AA8B8}"/>
    <cellStyle name="KRADSFI 2" xfId="43093" xr:uid="{21A23ACF-2BB2-42AE-802F-F2CA7BBBE267}"/>
    <cellStyle name="KRADSFI 3" xfId="43094" xr:uid="{2BA87FEC-E689-4635-940E-E5EB03B4F23C}"/>
    <cellStyle name="KRADSFI_Cognos" xfId="43095" xr:uid="{5CDBFEF8-1F16-4B91-9287-0C095E97059D}"/>
    <cellStyle name="kumu" xfId="43096" xr:uid="{3133E7B0-86AF-4920-A77E-F2FC65A42997}"/>
    <cellStyle name="kumu 2" xfId="43097" xr:uid="{2E332ABF-2E25-4622-9072-BA7842E617D0}"/>
    <cellStyle name="kumu 3" xfId="43098" xr:uid="{93393BF2-0013-47F5-BD0C-B35F69AE9FF4}"/>
    <cellStyle name="kumu half" xfId="43099" xr:uid="{58D78C08-A203-4B06-A818-B9D5DE6FD035}"/>
    <cellStyle name="kumu half 2" xfId="43100" xr:uid="{B8B6362A-DDA9-4A4E-A7E7-D4E37801C848}"/>
    <cellStyle name="kumu half 3" xfId="43101" xr:uid="{98488927-CA96-400F-94A9-D3871AF893E1}"/>
    <cellStyle name="kumu half_Cognos" xfId="43102" xr:uid="{58C1DB95-DF25-4575-A635-E3D09A0021CB}"/>
    <cellStyle name="kumu_Cognos" xfId="43103" xr:uid="{5B552940-91F6-4FDF-9A31-8A9275B27538}"/>
    <cellStyle name="Länkad cell" xfId="52312" xr:uid="{69D63E9F-327B-46C4-AFF2-9E85474AFF63}"/>
    <cellStyle name="Länkad cell 2" xfId="194" xr:uid="{29B23590-7B20-48F7-BD6A-88108367DE21}"/>
    <cellStyle name="Länkad cell 2 2" xfId="24253" xr:uid="{E4C5E402-9E7A-4407-9170-1098570BD4AC}"/>
    <cellStyle name="Länkad cell 2 2 2" xfId="33744" xr:uid="{0137B852-A155-4BE2-B7DC-ED3D70CF68A6}"/>
    <cellStyle name="Länkad cell 2 3" xfId="35958" xr:uid="{2391396C-C06D-4CE2-8FA8-B9DCC1827EA2}"/>
    <cellStyle name="Länkad cell 2_3. Loans" xfId="24254" xr:uid="{34C228A6-9943-491C-A97E-86755A8DB866}"/>
    <cellStyle name="Länkad cell 3" xfId="195" xr:uid="{461D98EF-20AE-47E6-A689-0F257194752C}"/>
    <cellStyle name="Länkad cell 3 2" xfId="33745" xr:uid="{F9C9EB7A-1BB5-4B4F-9D0A-765B2737C9D2}"/>
    <cellStyle name="Länkad cell 3 3" xfId="35959" xr:uid="{BF189697-0CCD-4BD2-9CB6-40D08976B8BA}"/>
    <cellStyle name="Länkad cell 3_Apart tables" xfId="50302" xr:uid="{BB3C0162-55C4-4ADB-B9F2-2F2901727E4A}"/>
    <cellStyle name="Länkad cell 4" xfId="24255" xr:uid="{C89FEAAE-5CC9-493A-A470-B7661093FAF7}"/>
    <cellStyle name="Länkad cell 4 2" xfId="24256" xr:uid="{BC7A476B-66BA-4777-886F-464A7BC50967}"/>
    <cellStyle name="Länkad cell 4 2 2" xfId="33746" xr:uid="{33178B73-7F9B-4DFA-A3DC-9BC3F8340067}"/>
    <cellStyle name="Länkad cell 4_AAL 2014-06" xfId="45481" xr:uid="{36C3CA35-6631-438C-BC7A-D8B0CC53EF1D}"/>
    <cellStyle name="Länkad cell 5" xfId="24257" xr:uid="{1E4286C4-E594-44DE-8FA8-755C78D6F338}"/>
    <cellStyle name="Länkad cell 5 2" xfId="24258" xr:uid="{1E07190B-4431-4441-92F4-20DFFEA5C4BB}"/>
    <cellStyle name="Länkad cell 5 2 2" xfId="33747" xr:uid="{489CB533-8522-4E65-BF60-6646514C14C9}"/>
    <cellStyle name="Länkad cell 5_AAL 2014-06" xfId="45482" xr:uid="{553541CD-4355-4F1B-A572-03DE90824C28}"/>
    <cellStyle name="Large Page Heading" xfId="48102" xr:uid="{C11C1619-EE8E-47BC-8944-BFA4CC5FA2B1}"/>
    <cellStyle name="Laskenta" xfId="43104" xr:uid="{03CEB56C-ABF8-42D0-B4F4-90483C7B135E}"/>
    <cellStyle name="Laskenta 2" xfId="43105" xr:uid="{8485CFA9-7EA0-4A9D-ABAD-C49602730216}"/>
    <cellStyle name="Laskenta 3" xfId="43106" xr:uid="{35232A48-E001-4977-97C5-2148D6D30DA4}"/>
    <cellStyle name="Laskenta_Cognos" xfId="43107" xr:uid="{B5DC911B-36E6-4D7F-B283-72B0F41E6F5C}"/>
    <cellStyle name="Leitung" xfId="43108" xr:uid="{EADA9F36-DC06-4E61-84D8-C1A8D8408D68}"/>
    <cellStyle name="Leitung Fläche" xfId="43109" xr:uid="{4770749B-C928-4950-8708-B98F47E80A7F}"/>
    <cellStyle name="Leitung_Cognos" xfId="43110" xr:uid="{0518052D-5144-438C-A5DC-05123E89306E}"/>
    <cellStyle name="Lien hypertexte 2" xfId="48103" xr:uid="{64A4ACB8-89A9-47BB-979A-FCB24B5FEE9D}"/>
    <cellStyle name="Line unten dick" xfId="43111" xr:uid="{96106AB2-137E-4544-9436-270526511319}"/>
    <cellStyle name="Link Currency (0)" xfId="43112" xr:uid="{4D8C2E4D-FF14-4DAF-89B5-828B088B6756}"/>
    <cellStyle name="Link Currency (2)" xfId="43113" xr:uid="{3AE90D34-7AC3-4E95-9D0A-B9DA21276865}"/>
    <cellStyle name="Link Units (0)" xfId="43114" xr:uid="{0596CF21-5F44-4957-8208-14E6A3A1D3A6}"/>
    <cellStyle name="Link Units (1)" xfId="43115" xr:uid="{9A06B726-3596-430C-8739-7F1CE5C0D851}"/>
    <cellStyle name="Link Units (2)" xfId="43116" xr:uid="{50C95280-DA6F-4019-99AA-0F3B817EDC45}"/>
    <cellStyle name="Linked Cell" xfId="14" builtinId="24" customBuiltin="1"/>
    <cellStyle name="Linked Cell 10" xfId="24147" xr:uid="{F205F446-DAA0-408F-9539-018F1C1261CD}"/>
    <cellStyle name="Linked Cell 10 2" xfId="47788" xr:uid="{D99ECB4A-910C-45BF-90A9-DB2DF6B03C8D}"/>
    <cellStyle name="Linked Cell 10_ICR" xfId="49532" xr:uid="{A6047C6F-2337-4901-92D6-01D3BDCDEA12}"/>
    <cellStyle name="Linked Cell 11" xfId="24148" xr:uid="{D7BDD342-698D-45EB-951F-34013EAB34CB}"/>
    <cellStyle name="Linked Cell 12" xfId="53220" xr:uid="{6079FC75-A14C-422C-831C-25D57A9C982C}"/>
    <cellStyle name="Linked Cell 2" xfId="193" xr:uid="{2CB49ED5-567E-429B-85B2-8636878D6D2A}"/>
    <cellStyle name="Linked Cell 2 10" xfId="1925" xr:uid="{D38831BD-B375-4F41-822E-B88B775073C6}"/>
    <cellStyle name="Linked Cell 2 10 2" xfId="1926" xr:uid="{A81C83ED-0868-433A-9F86-092AB788FF6D}"/>
    <cellStyle name="Linked Cell 2 10_3. Loans" xfId="24149" xr:uid="{410A33D9-97DA-440A-8E95-A8BD06677F5F}"/>
    <cellStyle name="Linked Cell 2 11" xfId="1927" xr:uid="{0D57AC7C-C6DB-444C-9C95-9CE875EFE168}"/>
    <cellStyle name="Linked Cell 2 11 2" xfId="1928" xr:uid="{6AF305A4-D679-4DB8-A5E4-3EC713C904B2}"/>
    <cellStyle name="Linked Cell 2 11_3. Loans" xfId="24150" xr:uid="{D38B3CF3-4D30-4224-9F3A-D8C5C8F79767}"/>
    <cellStyle name="Linked Cell 2 12" xfId="1929" xr:uid="{7406939F-98F4-40C3-9135-3B085F55DBD0}"/>
    <cellStyle name="Linked Cell 2 12 2" xfId="1930" xr:uid="{AA2F67ED-E91E-4CDD-864D-543AFE5549A5}"/>
    <cellStyle name="Linked Cell 2 12_3. Loans" xfId="24151" xr:uid="{F76F718F-001A-4313-9171-689FB77B325E}"/>
    <cellStyle name="Linked Cell 2 13" xfId="1931" xr:uid="{346249CB-5D29-46B1-9F0A-0EBFCA0691F2}"/>
    <cellStyle name="Linked Cell 2 13 2" xfId="1932" xr:uid="{DEBB5AC9-C93D-4552-869D-93E6174037FA}"/>
    <cellStyle name="Linked Cell 2 13_3. Loans" xfId="24152" xr:uid="{EAB50972-A9AC-4D5A-AD47-5ACE83B95DF5}"/>
    <cellStyle name="Linked Cell 2 14" xfId="1933" xr:uid="{93197E6A-45E7-4C8C-AEAB-0FEAAB523CDB}"/>
    <cellStyle name="Linked Cell 2 15" xfId="38325" xr:uid="{38DE096B-7E12-4D84-BDE9-F3873BAC2542}"/>
    <cellStyle name="Linked Cell 2 16" xfId="38312" xr:uid="{9FA77C0D-5263-43E8-82DD-5EC5131933CB}"/>
    <cellStyle name="Linked Cell 2 2" xfId="1934" xr:uid="{C4349987-A246-4D22-9E39-3BDD0DE94524}"/>
    <cellStyle name="Linked Cell 2 2 2" xfId="1935" xr:uid="{DC35877C-023E-43AB-AABC-9AE11E7CE77B}"/>
    <cellStyle name="Linked Cell 2 2 2 2" xfId="1936" xr:uid="{08BDC94B-2EDF-45F3-8CD5-C4A92C0DF75B}"/>
    <cellStyle name="Linked Cell 2 2 2 2 2" xfId="1937" xr:uid="{0C05435F-281D-4A88-8756-D26AB5560ACE}"/>
    <cellStyle name="Linked Cell 2 2 2 2_3. Loans" xfId="24153" xr:uid="{C4516FFF-8AA7-4441-BA77-6013473F9B06}"/>
    <cellStyle name="Linked Cell 2 2 2 3" xfId="1938" xr:uid="{F03C798D-522E-49EF-BCEE-00E426595C58}"/>
    <cellStyle name="Linked Cell 2 2 2_3. Loans" xfId="24154" xr:uid="{75329633-7323-4E90-B279-128FA59A733F}"/>
    <cellStyle name="Linked Cell 2 2 3" xfId="1939" xr:uid="{864EBF70-043F-4D7C-B3BB-AA7B0EDEAF53}"/>
    <cellStyle name="Linked Cell 2 2 3 2" xfId="1940" xr:uid="{A607A816-740B-4D36-986B-9DCA5EF891C4}"/>
    <cellStyle name="Linked Cell 2 2 3 2 2" xfId="1941" xr:uid="{957A00F9-7DD5-4B1C-A453-BBBBE881ACC0}"/>
    <cellStyle name="Linked Cell 2 2 3 2_3. Loans" xfId="24155" xr:uid="{86158938-51DE-4905-910F-C08EA01C724B}"/>
    <cellStyle name="Linked Cell 2 2 3 3" xfId="1942" xr:uid="{E36A1DE2-C738-4E57-B9AE-C9BFE3663ED1}"/>
    <cellStyle name="Linked Cell 2 2 3_3. Loans" xfId="24156" xr:uid="{4ED1F201-6B57-4C0F-8366-D3EB847BF5EC}"/>
    <cellStyle name="Linked Cell 2 2 4" xfId="1943" xr:uid="{ABB3A326-98D8-4DB6-B3F0-EF1231377005}"/>
    <cellStyle name="Linked Cell 2 2 4 2" xfId="1944" xr:uid="{47E3E118-DE69-40E3-9F9C-5C498CDEB1E4}"/>
    <cellStyle name="Linked Cell 2 2 4_3. Loans" xfId="24157" xr:uid="{22C1BCA5-6675-4B93-853E-209BE230521D}"/>
    <cellStyle name="Linked Cell 2 2 5" xfId="1945" xr:uid="{CD2B7FF4-11F6-4239-BE98-2C5DB9F6F4DC}"/>
    <cellStyle name="Linked Cell 2 2 5 2" xfId="1946" xr:uid="{A357BD0A-76BC-43B1-B2FC-4E9934D2EC85}"/>
    <cellStyle name="Linked Cell 2 2 5_3. Loans" xfId="24158" xr:uid="{012B653E-22DB-43B8-ABAC-F94B25385C5E}"/>
    <cellStyle name="Linked Cell 2 2 6" xfId="1947" xr:uid="{AB6E3616-6801-4A6F-87B5-CEBDF4B5352F}"/>
    <cellStyle name="Linked Cell 2 2 6 2" xfId="1948" xr:uid="{BC3002A6-C6B0-42A2-9FE4-2E6A37E03449}"/>
    <cellStyle name="Linked Cell 2 2 6_3. Loans" xfId="24159" xr:uid="{ABB9A72B-E54C-41EA-9022-F74B08A1F2C9}"/>
    <cellStyle name="Linked Cell 2 2 7" xfId="1949" xr:uid="{DCECF8A3-EF16-4E8A-A5B3-C2EF0819B52F}"/>
    <cellStyle name="Linked Cell 2 2 7 2" xfId="1950" xr:uid="{3394DBDD-830B-41D3-9C7D-28B473D5D13F}"/>
    <cellStyle name="Linked Cell 2 2 7_3. Loans" xfId="24160" xr:uid="{A30E76C4-53EF-4FF9-8285-F062B89E95FA}"/>
    <cellStyle name="Linked Cell 2 2 8" xfId="1951" xr:uid="{04002FB9-7B55-4DFF-A03B-B050B2DB0774}"/>
    <cellStyle name="Linked Cell 2 2_3. Loans" xfId="24161" xr:uid="{0B7DA8CA-5506-4D61-9DE2-592455DD1240}"/>
    <cellStyle name="Linked Cell 2 3" xfId="1952" xr:uid="{AF43F59F-84B2-409E-9FD1-2631C3E7228E}"/>
    <cellStyle name="Linked Cell 2 3 2" xfId="1953" xr:uid="{AEC863E2-E6AF-4437-A93D-63B86E4D377A}"/>
    <cellStyle name="Linked Cell 2 3 2 2" xfId="1954" xr:uid="{A3606C2C-A89A-4270-A357-A97511FB3320}"/>
    <cellStyle name="Linked Cell 2 3 2 2 2" xfId="1955" xr:uid="{72A81826-50EF-4920-AF06-C70F77BFAA3C}"/>
    <cellStyle name="Linked Cell 2 3 2 2_3. Loans" xfId="24162" xr:uid="{BEF3775F-9700-4484-BEF9-77A82761E634}"/>
    <cellStyle name="Linked Cell 2 3 2 3" xfId="1956" xr:uid="{6A2740C5-18FA-42B3-9379-100655A623AD}"/>
    <cellStyle name="Linked Cell 2 3 2_3. Loans" xfId="24163" xr:uid="{7DA3DE7D-D26F-43FB-903C-181F0B78D2DB}"/>
    <cellStyle name="Linked Cell 2 3 3" xfId="1957" xr:uid="{38C40FF9-92ED-4A5E-9988-E548EA86A1C4}"/>
    <cellStyle name="Linked Cell 2 3 3 2" xfId="1958" xr:uid="{A85849ED-2854-451A-8FAF-AF611A067A78}"/>
    <cellStyle name="Linked Cell 2 3 3 2 2" xfId="1959" xr:uid="{33C31690-F084-4B4D-AF80-105E89A4EA45}"/>
    <cellStyle name="Linked Cell 2 3 3 2_3. Loans" xfId="24164" xr:uid="{0908EC77-A80C-48A9-9E23-AB0B5FB81ED2}"/>
    <cellStyle name="Linked Cell 2 3 3 3" xfId="1960" xr:uid="{C8E926E4-B59F-491B-AB43-101484015661}"/>
    <cellStyle name="Linked Cell 2 3 3_3. Loans" xfId="24165" xr:uid="{02CC865B-4AC5-42DA-8472-05619CF9ABFD}"/>
    <cellStyle name="Linked Cell 2 3 4" xfId="1961" xr:uid="{39F522C7-AB57-4436-AD0C-54185724FA4C}"/>
    <cellStyle name="Linked Cell 2 3 4 2" xfId="1962" xr:uid="{55AE52FB-E0F1-4E35-87E8-FBCCABA146C2}"/>
    <cellStyle name="Linked Cell 2 3 4_3. Loans" xfId="24166" xr:uid="{4684BC37-4397-4679-9CF8-47CE99D10E16}"/>
    <cellStyle name="Linked Cell 2 3 5" xfId="1963" xr:uid="{8D513AED-B41F-47E2-8462-5C231BDE696B}"/>
    <cellStyle name="Linked Cell 2 3 5 2" xfId="1964" xr:uid="{58FA5487-1F69-450F-B8AF-8680D97DC61B}"/>
    <cellStyle name="Linked Cell 2 3 5_3. Loans" xfId="24167" xr:uid="{629BF000-8F18-4A74-B0FD-667DF2E5770D}"/>
    <cellStyle name="Linked Cell 2 3 6" xfId="1965" xr:uid="{6C61337E-64E3-4328-8D0A-8C95E6E50438}"/>
    <cellStyle name="Linked Cell 2 3 6 2" xfId="1966" xr:uid="{1944A41E-8277-48BF-A106-7A977B5B5A93}"/>
    <cellStyle name="Linked Cell 2 3 6_3. Loans" xfId="24168" xr:uid="{5DD9F711-031F-4D55-B6DE-BB3F4BF1066F}"/>
    <cellStyle name="Linked Cell 2 3 7" xfId="1967" xr:uid="{C7179EE4-A902-4D0F-83A2-BAAA354E9EE6}"/>
    <cellStyle name="Linked Cell 2 3 7 2" xfId="1968" xr:uid="{9CFF03D3-9694-4F1F-B54B-84908BFD1102}"/>
    <cellStyle name="Linked Cell 2 3 7_3. Loans" xfId="24169" xr:uid="{EFFBDD8F-E6E7-4A60-8459-EB536AEBADCB}"/>
    <cellStyle name="Linked Cell 2 3 8" xfId="1969" xr:uid="{41A8004E-CEFD-4AAA-B68A-78AA5D627EB9}"/>
    <cellStyle name="Linked Cell 2 3 9" xfId="33742" xr:uid="{227B7DCE-9E65-4B03-8A0A-3D7D846F7358}"/>
    <cellStyle name="Linked Cell 2 3_3. Loans" xfId="24170" xr:uid="{6B4A0FEA-4948-444E-867C-CDC37C34C25F}"/>
    <cellStyle name="Linked Cell 2 4" xfId="1970" xr:uid="{8E8166FB-3882-46B2-A495-15D21DCCC679}"/>
    <cellStyle name="Linked Cell 2 4 2" xfId="1971" xr:uid="{4FCE27A4-CFB5-4CED-8ED8-F1FAEBCC0705}"/>
    <cellStyle name="Linked Cell 2 4 2 2" xfId="1972" xr:uid="{005708D7-F4E0-4B16-B333-CF4E6DC597FF}"/>
    <cellStyle name="Linked Cell 2 4 2 2 2" xfId="1973" xr:uid="{9EBF0FD5-68C6-4AE9-9AAE-60D04FCE087D}"/>
    <cellStyle name="Linked Cell 2 4 2 2_3. Loans" xfId="24171" xr:uid="{54B12032-D071-4112-9EE1-2E4B964F25C3}"/>
    <cellStyle name="Linked Cell 2 4 2 3" xfId="1974" xr:uid="{04BCF9EC-95DE-4928-A532-B1B587646F14}"/>
    <cellStyle name="Linked Cell 2 4 2_3. Loans" xfId="24172" xr:uid="{4FF6F732-D57B-4E91-A982-09E8587910DA}"/>
    <cellStyle name="Linked Cell 2 4 3" xfId="1975" xr:uid="{3FC868C4-6F45-40E8-BDA4-E9FFE4A0E9DC}"/>
    <cellStyle name="Linked Cell 2 4 3 2" xfId="1976" xr:uid="{8D0A8843-D176-4691-AACC-370F61DC537A}"/>
    <cellStyle name="Linked Cell 2 4 3 2 2" xfId="1977" xr:uid="{A15F6ECC-7EAD-4706-9DA3-BA3012BFEA28}"/>
    <cellStyle name="Linked Cell 2 4 3 2_3. Loans" xfId="24173" xr:uid="{0EA485E0-4B84-4A32-8F58-F78248B0251A}"/>
    <cellStyle name="Linked Cell 2 4 3 3" xfId="1978" xr:uid="{A5227AC4-F132-4BA7-A65A-E4397803622A}"/>
    <cellStyle name="Linked Cell 2 4 3_3. Loans" xfId="24174" xr:uid="{C4205FD1-976C-4237-963A-68CBD13B1677}"/>
    <cellStyle name="Linked Cell 2 4 4" xfId="1979" xr:uid="{9B7528BA-AC1B-4B51-88F4-58706C55CE18}"/>
    <cellStyle name="Linked Cell 2 4 4 2" xfId="1980" xr:uid="{BF75C689-494E-4BF2-94A6-23B671B90EC5}"/>
    <cellStyle name="Linked Cell 2 4 4_3. Loans" xfId="24175" xr:uid="{6EC3DBF2-B28D-40D7-BDBE-FF21E22E4584}"/>
    <cellStyle name="Linked Cell 2 4 5" xfId="1981" xr:uid="{C15DA22A-D029-4E37-913B-E240E120D45C}"/>
    <cellStyle name="Linked Cell 2 4 5 2" xfId="1982" xr:uid="{BC12BFC7-4292-41FC-AEA2-2B4F04A33270}"/>
    <cellStyle name="Linked Cell 2 4 5_3. Loans" xfId="24176" xr:uid="{F1BCE568-3351-4EE3-BF5A-1BC059561504}"/>
    <cellStyle name="Linked Cell 2 4 6" xfId="1983" xr:uid="{C6D17961-11AF-49F8-965D-F0538AB9B189}"/>
    <cellStyle name="Linked Cell 2 4 6 2" xfId="1984" xr:uid="{DCB65EA1-9416-41B4-9978-1CBCB0071737}"/>
    <cellStyle name="Linked Cell 2 4 6_3. Loans" xfId="24177" xr:uid="{2EAE62A9-C1D9-4F4B-902F-ED14BE97C5E2}"/>
    <cellStyle name="Linked Cell 2 4 7" xfId="1985" xr:uid="{2692AFB9-32A2-47E5-ADD0-9D0F18F612BE}"/>
    <cellStyle name="Linked Cell 2 4 7 2" xfId="1986" xr:uid="{A8EC4AB4-9902-468A-96E5-8B07A4C6DF81}"/>
    <cellStyle name="Linked Cell 2 4 7_3. Loans" xfId="24178" xr:uid="{5E1FD421-F461-4DF4-B425-53548F681C47}"/>
    <cellStyle name="Linked Cell 2 4 8" xfId="1987" xr:uid="{46772D12-E364-4D89-A029-008C522DCD4E}"/>
    <cellStyle name="Linked Cell 2 4_3. Loans" xfId="24179" xr:uid="{32E13A70-1597-4A93-9860-EBA3032DD811}"/>
    <cellStyle name="Linked Cell 2 5" xfId="1988" xr:uid="{19FE5032-55F1-4E30-A372-B9267145C0D7}"/>
    <cellStyle name="Linked Cell 2 5 10" xfId="1989" xr:uid="{B121176B-252D-45FF-B335-CC68BB4C3AEF}"/>
    <cellStyle name="Linked Cell 2 5 11" xfId="1990" xr:uid="{EB1F9897-5FB1-46C4-BB4A-99B649617D7B}"/>
    <cellStyle name="Linked Cell 2 5 2" xfId="1991" xr:uid="{5937F765-A090-4255-821F-A447761E1825}"/>
    <cellStyle name="Linked Cell 2 5 2 2" xfId="1992" xr:uid="{DC3E1769-E14F-4D44-A759-27C9EC10CCD9}"/>
    <cellStyle name="Linked Cell 2 5 2 2 2" xfId="1993" xr:uid="{8DF8F532-A4DE-4699-ACB9-10B0CC5D6DE2}"/>
    <cellStyle name="Linked Cell 2 5 2 2_3. Loans" xfId="24180" xr:uid="{5E9FB752-B9ED-4364-9BD4-4D7E6D4CFDCA}"/>
    <cellStyle name="Linked Cell 2 5 2 3" xfId="1994" xr:uid="{24BD6598-5672-4C06-BF10-FF038A92C104}"/>
    <cellStyle name="Linked Cell 2 5 2 4" xfId="1995" xr:uid="{F8FC3995-3FBF-486E-8156-53ECDBC5599B}"/>
    <cellStyle name="Linked Cell 2 5 2_3. Loans" xfId="24181" xr:uid="{396846E4-6A66-4683-88BA-B3E1E251C60A}"/>
    <cellStyle name="Linked Cell 2 5 3" xfId="1996" xr:uid="{CEFC199A-EB5D-4794-9FB8-876327B607BE}"/>
    <cellStyle name="Linked Cell 2 5 3 2" xfId="1997" xr:uid="{30BF01F8-8690-4397-972D-BD5C28E490B6}"/>
    <cellStyle name="Linked Cell 2 5 3 2 2" xfId="1998" xr:uid="{02EF224D-1307-46D5-86C2-47FEDEDBC71C}"/>
    <cellStyle name="Linked Cell 2 5 3 2_3. Loans" xfId="24182" xr:uid="{61ADD5A8-17AF-46FD-9219-86FDFD5B60D4}"/>
    <cellStyle name="Linked Cell 2 5 3 3" xfId="1999" xr:uid="{B92C1C27-9188-44AA-86A1-79BB9460B8C5}"/>
    <cellStyle name="Linked Cell 2 5 3_3. Loans" xfId="24183" xr:uid="{87CFF2BC-D4E2-4CA1-BBFD-A2379FB1691E}"/>
    <cellStyle name="Linked Cell 2 5 4" xfId="2000" xr:uid="{5FC0475C-2D10-4281-B113-7A7034D9A76D}"/>
    <cellStyle name="Linked Cell 2 5 4 2" xfId="2001" xr:uid="{49F0268C-3226-4197-B4E1-27FB3FB64C6B}"/>
    <cellStyle name="Linked Cell 2 5 4_3. Loans" xfId="24184" xr:uid="{57CA87E9-5ACD-4706-9CF2-842CCC2EBDBD}"/>
    <cellStyle name="Linked Cell 2 5 5" xfId="2002" xr:uid="{479F1DDA-70B2-4EC2-81FF-0B7F6CBAA196}"/>
    <cellStyle name="Linked Cell 2 5 5 2" xfId="2003" xr:uid="{9F9282D2-4A57-4E23-8739-B382188797D4}"/>
    <cellStyle name="Linked Cell 2 5 5_3. Loans" xfId="24185" xr:uid="{8DB89F99-CE3E-4234-9380-E0C6683F67F2}"/>
    <cellStyle name="Linked Cell 2 5 6" xfId="2004" xr:uid="{91B66D77-164B-4488-BE79-A2877E7A50EF}"/>
    <cellStyle name="Linked Cell 2 5 6 2" xfId="2005" xr:uid="{E7DC1F79-75BF-42AC-804A-771E94F8AAFC}"/>
    <cellStyle name="Linked Cell 2 5 6_3. Loans" xfId="24186" xr:uid="{BF0DFA12-9826-49CC-AA5D-C92FE6A514FE}"/>
    <cellStyle name="Linked Cell 2 5 7" xfId="2006" xr:uid="{B49C687F-6D72-4753-AD4C-CCC614ECD43F}"/>
    <cellStyle name="Linked Cell 2 5 7 2" xfId="2007" xr:uid="{F23B06AC-303A-4FB9-99FF-A937387FE027}"/>
    <cellStyle name="Linked Cell 2 5 7_3. Loans" xfId="24187" xr:uid="{941E0657-928B-4854-91AE-58D1DA29D075}"/>
    <cellStyle name="Linked Cell 2 5 8" xfId="2008" xr:uid="{944693EF-9C5F-4053-85AC-BE0641D79266}"/>
    <cellStyle name="Linked Cell 2 5 8 2" xfId="2009" xr:uid="{60806565-2EC5-4A14-BB0A-F5A6287FB4BE}"/>
    <cellStyle name="Linked Cell 2 5 8_3. Loans" xfId="24188" xr:uid="{6B616F58-EC55-4185-ADED-8FCB1BCEC3CD}"/>
    <cellStyle name="Linked Cell 2 5 9" xfId="2010" xr:uid="{63DA4F3C-D801-4292-AAEE-DAA30B9387B5}"/>
    <cellStyle name="Linked Cell 2 5 9 2" xfId="2011" xr:uid="{C1279C4D-D8E3-4D34-9583-B25FF7E5ECC6}"/>
    <cellStyle name="Linked Cell 2 5 9_3. Loans" xfId="24189" xr:uid="{0085E613-5D4C-474A-AC3C-44D1A481A76E}"/>
    <cellStyle name="Linked Cell 2 5_3. Loans" xfId="24190" xr:uid="{EE0ED8E9-6A91-4782-ABED-AFF2EB90AD20}"/>
    <cellStyle name="Linked Cell 2 6" xfId="2012" xr:uid="{BB751AEE-BEE9-43A8-9530-E04ABEC50B3E}"/>
    <cellStyle name="Linked Cell 2 6 2" xfId="2013" xr:uid="{AF3192AB-8AD0-4370-9E42-A21A5F109338}"/>
    <cellStyle name="Linked Cell 2 6 2 2" xfId="2014" xr:uid="{341A4E20-0DE5-4CC5-82AB-9FA74581A8EC}"/>
    <cellStyle name="Linked Cell 2 6 2_3. Loans" xfId="24191" xr:uid="{38BF27A4-C49A-4E3B-87E9-45A4DFDF508D}"/>
    <cellStyle name="Linked Cell 2 6 3" xfId="2015" xr:uid="{438AEEEB-C9C5-4301-BE97-BCE72AFB2390}"/>
    <cellStyle name="Linked Cell 2 6 3 2" xfId="2016" xr:uid="{5EC5888C-38D9-4258-8CDC-39FCB499068B}"/>
    <cellStyle name="Linked Cell 2 6 3_3. Loans" xfId="24192" xr:uid="{9CBF079D-BDE3-40D4-8E6A-D35BB1C12913}"/>
    <cellStyle name="Linked Cell 2 6 4" xfId="2017" xr:uid="{E2EF1230-5B06-41CE-A5B5-154E9BB7A810}"/>
    <cellStyle name="Linked Cell 2 6 4 2" xfId="2018" xr:uid="{33090202-E161-4461-846F-58FE593EB445}"/>
    <cellStyle name="Linked Cell 2 6 4_3. Loans" xfId="24193" xr:uid="{883C53EB-B2CF-4FED-9929-E634EC91D424}"/>
    <cellStyle name="Linked Cell 2 6 5" xfId="2019" xr:uid="{C25099AB-9D4D-4382-B0F4-B9D468C5539E}"/>
    <cellStyle name="Linked Cell 2 6 5 2" xfId="2020" xr:uid="{ED0D46AF-BC1A-463A-8D52-DB9C67F454BD}"/>
    <cellStyle name="Linked Cell 2 6 5_3. Loans" xfId="24194" xr:uid="{2FD101C5-19D7-4468-B9F9-D99B0D2364EE}"/>
    <cellStyle name="Linked Cell 2 6 6" xfId="2021" xr:uid="{4D23E0BA-6138-4E75-9B5E-AE32A4051795}"/>
    <cellStyle name="Linked Cell 2 6 6 2" xfId="2022" xr:uid="{E2D7E592-B29C-4E32-9873-BAEF0929113C}"/>
    <cellStyle name="Linked Cell 2 6 6_3. Loans" xfId="24195" xr:uid="{5C861BCE-2B36-4384-8471-1EA60927B46D}"/>
    <cellStyle name="Linked Cell 2 6 7" xfId="2023" xr:uid="{FF6AFC3C-FA1E-4F3E-9DD2-8268A8A1D43E}"/>
    <cellStyle name="Linked Cell 2 6_3. Loans" xfId="24196" xr:uid="{CC04D842-9CA7-4E2D-B727-3CE5B36E38AE}"/>
    <cellStyle name="Linked Cell 2 7" xfId="2024" xr:uid="{99A9D0DF-F94E-4511-AD8E-8546A66FE053}"/>
    <cellStyle name="Linked Cell 2 7 2" xfId="2025" xr:uid="{90891A59-30C9-4859-A2AB-452F11C82394}"/>
    <cellStyle name="Linked Cell 2 7 2 2" xfId="2026" xr:uid="{9680E643-B35A-44CE-8289-304EC4157AB7}"/>
    <cellStyle name="Linked Cell 2 7 2_3. Loans" xfId="24197" xr:uid="{DF0FC723-3031-467C-9452-DFD0349D4341}"/>
    <cellStyle name="Linked Cell 2 7 3" xfId="2027" xr:uid="{E9BA7152-FFE4-4252-89A9-566E76139289}"/>
    <cellStyle name="Linked Cell 2 7 3 2" xfId="2028" xr:uid="{C57A425F-292E-4DFA-9567-A97B8BAF06C1}"/>
    <cellStyle name="Linked Cell 2 7 3_3. Loans" xfId="24198" xr:uid="{AC92F07F-3CE1-414C-A9CF-4E03135B6AC8}"/>
    <cellStyle name="Linked Cell 2 7 4" xfId="2029" xr:uid="{C64B8D35-B0F3-46CA-84A9-5EDFA530D644}"/>
    <cellStyle name="Linked Cell 2 7 4 2" xfId="2030" xr:uid="{A4FDD9E3-84FF-4DA4-8FA7-8CBB2B052F77}"/>
    <cellStyle name="Linked Cell 2 7 4_3. Loans" xfId="24199" xr:uid="{2C3FBA18-EFB0-4B5C-B4C5-DA24516F201A}"/>
    <cellStyle name="Linked Cell 2 7 5" xfId="2031" xr:uid="{AA6FB01B-CAD8-4166-9DB5-438621683F5C}"/>
    <cellStyle name="Linked Cell 2 7 5 2" xfId="2032" xr:uid="{6ABB72A7-84B9-42C7-BD6D-957BEBFC2D98}"/>
    <cellStyle name="Linked Cell 2 7 5_3. Loans" xfId="24200" xr:uid="{5DC09E53-1BE9-4BB3-B5F2-3780828FD055}"/>
    <cellStyle name="Linked Cell 2 7 6" xfId="2033" xr:uid="{B07884FA-4741-421B-AE3F-9F8661F3466C}"/>
    <cellStyle name="Linked Cell 2 7_3. Loans" xfId="24201" xr:uid="{9A8808BC-E9D4-4981-93F8-A810F062B6E3}"/>
    <cellStyle name="Linked Cell 2 8" xfId="2034" xr:uid="{3B319912-8787-4781-8CB2-E70B52E401E0}"/>
    <cellStyle name="Linked Cell 2 8 2" xfId="2035" xr:uid="{103366D7-06E1-4576-BBE1-600BB1CC9CF2}"/>
    <cellStyle name="Linked Cell 2 8 2 2" xfId="2036" xr:uid="{9881A7DB-3988-48C4-82B0-D3145210540C}"/>
    <cellStyle name="Linked Cell 2 8 2_3. Loans" xfId="24202" xr:uid="{3B50605B-B3F1-4E80-8AE1-9449D28E8B6C}"/>
    <cellStyle name="Linked Cell 2 8 3" xfId="2037" xr:uid="{54975632-8326-454F-8E5C-B4DB041CFF05}"/>
    <cellStyle name="Linked Cell 2 8 3 2" xfId="2038" xr:uid="{FFB11F1F-F2D7-414D-B276-4CB463D93858}"/>
    <cellStyle name="Linked Cell 2 8 3_3. Loans" xfId="24203" xr:uid="{ED5A47F4-3D68-4EEE-B0BC-E4B8F44E2747}"/>
    <cellStyle name="Linked Cell 2 8 4" xfId="2039" xr:uid="{DBEABF9A-638E-4E17-827B-101BD02EF9C8}"/>
    <cellStyle name="Linked Cell 2 8_3. Loans" xfId="24204" xr:uid="{9DDC1FE6-26D2-41AD-8BC1-47A0EE9FAC94}"/>
    <cellStyle name="Linked Cell 2 9" xfId="2040" xr:uid="{0A0349ED-B2CA-468B-8268-46386581FD28}"/>
    <cellStyle name="Linked Cell 2 9 2" xfId="2041" xr:uid="{C7B74000-10CF-47E2-B443-8EEE371FDF2E}"/>
    <cellStyle name="Linked Cell 2 9_3. Loans" xfId="24205" xr:uid="{73A0A602-B4A5-4F9D-878A-AF3BA6B1B648}"/>
    <cellStyle name="Linked Cell 2_2. Property deals" xfId="24206" xr:uid="{A0EA9FF0-C1D8-4C58-B024-F82085E2BC20}"/>
    <cellStyle name="Linked Cell 3" xfId="2042" xr:uid="{2D3F668C-DD16-4F04-B357-09D4B84A1D04}"/>
    <cellStyle name="Linked Cell 3 10" xfId="46886" xr:uid="{EDBF0CAB-1130-4EC7-A8F9-9EF21731D11D}"/>
    <cellStyle name="Linked Cell 3 2" xfId="2043" xr:uid="{7A294D12-4D4B-4EF9-B3EE-BB2E3660E5CF}"/>
    <cellStyle name="Linked Cell 3 2 2" xfId="2044" xr:uid="{FD92C883-A5E6-4B9D-8D44-62CAF4283D3C}"/>
    <cellStyle name="Linked Cell 3 2 2 2" xfId="2045" xr:uid="{7EB1CB94-C00F-41A5-A9E5-AFBDB767425D}"/>
    <cellStyle name="Linked Cell 3 2 2_3. Loans" xfId="24207" xr:uid="{86150F22-475E-49B4-A64E-62B581CD88F1}"/>
    <cellStyle name="Linked Cell 3 2 3" xfId="2046" xr:uid="{377C4A18-5A32-4276-B0D4-20E5AB6326F0}"/>
    <cellStyle name="Linked Cell 3 2_3. Loans" xfId="24208" xr:uid="{2566FDBC-3A71-4DF1-BBB5-348F9F312198}"/>
    <cellStyle name="Linked Cell 3 3" xfId="2047" xr:uid="{049C263A-5F75-405B-8AEB-FFF3A690881E}"/>
    <cellStyle name="Linked Cell 3 3 2" xfId="2048" xr:uid="{69BC469C-F662-4267-B5AF-82A5913ECD74}"/>
    <cellStyle name="Linked Cell 3 3 2 2" xfId="2049" xr:uid="{919D3989-11A9-41AB-9AC5-F9EC2A4FF87C}"/>
    <cellStyle name="Linked Cell 3 3 2_3. Loans" xfId="24209" xr:uid="{46CC4C21-84AB-492E-9468-5B9A3D1FC378}"/>
    <cellStyle name="Linked Cell 3 3 3" xfId="2050" xr:uid="{4C168AAE-CD31-4F35-9F06-045191427CC1}"/>
    <cellStyle name="Linked Cell 3 3_3. Loans" xfId="24210" xr:uid="{EC0E7E67-F42E-44E7-A992-8E989EF128D6}"/>
    <cellStyle name="Linked Cell 3 4" xfId="2051" xr:uid="{DECA2B60-7AC5-4783-B96F-A2DDA8680B93}"/>
    <cellStyle name="Linked Cell 3 4 2" xfId="2052" xr:uid="{6E097C2E-7BC0-4EDB-8805-8B9FE6A51E8E}"/>
    <cellStyle name="Linked Cell 3 4_3. Loans" xfId="24211" xr:uid="{A7F34D74-D42B-4A4F-9AF6-B1F07D7B77E2}"/>
    <cellStyle name="Linked Cell 3 5" xfId="2053" xr:uid="{FEDBCDCF-C455-447A-AA28-DE0E1331635F}"/>
    <cellStyle name="Linked Cell 3 5 2" xfId="2054" xr:uid="{6F320359-7D69-4653-815E-923C0F0B6A54}"/>
    <cellStyle name="Linked Cell 3 5_3. Loans" xfId="24212" xr:uid="{F5F8FA1A-1B0A-43FC-9CE1-411F5106013D}"/>
    <cellStyle name="Linked Cell 3 6" xfId="2055" xr:uid="{CCB5F366-7870-4F83-A1A0-B9BB4CDA1066}"/>
    <cellStyle name="Linked Cell 3 6 2" xfId="2056" xr:uid="{60B24674-7A13-4536-AF5C-54D36D7A9EC8}"/>
    <cellStyle name="Linked Cell 3 6_3. Loans" xfId="24213" xr:uid="{B60C6420-BABC-4675-BB8D-B49EDE7BA118}"/>
    <cellStyle name="Linked Cell 3 7" xfId="2057" xr:uid="{70132561-0C34-4889-8FC1-B90062D25C7E}"/>
    <cellStyle name="Linked Cell 3 7 2" xfId="2058" xr:uid="{ACA96C2A-B8D7-4BB1-B8C9-37F401F86DE6}"/>
    <cellStyle name="Linked Cell 3 7_3. Loans" xfId="24214" xr:uid="{7B13FF81-DD25-4ECE-B4C3-2FA496620A65}"/>
    <cellStyle name="Linked Cell 3 8" xfId="2059" xr:uid="{97697E41-929D-4D9D-A461-A2F1440923C7}"/>
    <cellStyle name="Linked Cell 3 9" xfId="33743" xr:uid="{4E17A607-5B16-47F5-BA12-E96AE948C806}"/>
    <cellStyle name="Linked Cell 3_2. Property deals" xfId="24215" xr:uid="{960505BA-D5B4-4DA4-8E7D-14AFF43D3135}"/>
    <cellStyle name="Linked Cell 4" xfId="2060" xr:uid="{70F2B6C0-35A4-4A4C-876A-3D174614B3DB}"/>
    <cellStyle name="Linked Cell 4 10" xfId="46106" xr:uid="{4E7D850F-C56B-42D5-94DA-A1C0B590BB06}"/>
    <cellStyle name="Linked Cell 4 2" xfId="2061" xr:uid="{599219DF-8ECC-41E7-A755-0A83DCD76068}"/>
    <cellStyle name="Linked Cell 4 2 2" xfId="2062" xr:uid="{3DD00F43-6CEF-4A22-B127-5E9D4BA88FA1}"/>
    <cellStyle name="Linked Cell 4 2 2 2" xfId="2063" xr:uid="{F27BA303-1893-4A2F-8713-692290A23823}"/>
    <cellStyle name="Linked Cell 4 2 2_3. Loans" xfId="24216" xr:uid="{8C26186F-571F-47E6-B634-6B7F786DAC63}"/>
    <cellStyle name="Linked Cell 4 2 3" xfId="2064" xr:uid="{25738AC5-CEC2-40FB-995F-010A530C22C8}"/>
    <cellStyle name="Linked Cell 4 2_3. Loans" xfId="24217" xr:uid="{2CE25BD8-D563-4D1E-8F75-5A09999D19AB}"/>
    <cellStyle name="Linked Cell 4 3" xfId="2065" xr:uid="{D4A134E6-6501-4AA5-B791-EDC04FD68266}"/>
    <cellStyle name="Linked Cell 4 3 2" xfId="2066" xr:uid="{F588FBBF-FCF7-40EE-BC82-222303718C85}"/>
    <cellStyle name="Linked Cell 4 3 2 2" xfId="2067" xr:uid="{3A680FEB-C93B-46A1-8530-82951F7A585B}"/>
    <cellStyle name="Linked Cell 4 3 2_3. Loans" xfId="24218" xr:uid="{26258375-4183-46CD-9227-CF6A249A7195}"/>
    <cellStyle name="Linked Cell 4 3 3" xfId="2068" xr:uid="{F87B785B-5AA7-474C-A50C-39D76B353B05}"/>
    <cellStyle name="Linked Cell 4 3_3. Loans" xfId="24219" xr:uid="{BF9DA827-6F64-480E-9862-E79288B504AE}"/>
    <cellStyle name="Linked Cell 4 4" xfId="2069" xr:uid="{0CAC0B8A-48E3-4D6F-8C5B-B3AE387CE642}"/>
    <cellStyle name="Linked Cell 4 4 2" xfId="2070" xr:uid="{ECC1637A-2BED-4282-8C2A-2C722519A180}"/>
    <cellStyle name="Linked Cell 4 4_3. Loans" xfId="24220" xr:uid="{7CB10429-F619-4F4C-91DE-F1E2646833C7}"/>
    <cellStyle name="Linked Cell 4 5" xfId="2071" xr:uid="{05CF4778-973E-41B2-934D-0A8510EC2A29}"/>
    <cellStyle name="Linked Cell 4 5 2" xfId="2072" xr:uid="{49EA04DE-985C-492B-AB7A-F73DFB9B5488}"/>
    <cellStyle name="Linked Cell 4 5_3. Loans" xfId="24221" xr:uid="{2B43AC50-7CCE-4CA2-98E2-3446199692BD}"/>
    <cellStyle name="Linked Cell 4 6" xfId="2073" xr:uid="{EFF670E9-9075-48ED-B7AB-A0CB6DC24EF2}"/>
    <cellStyle name="Linked Cell 4 6 2" xfId="2074" xr:uid="{75F6D280-492A-42CC-BFCD-33097356CA04}"/>
    <cellStyle name="Linked Cell 4 6_3. Loans" xfId="24222" xr:uid="{7991E87C-F962-456A-9542-9EA58D0F13CE}"/>
    <cellStyle name="Linked Cell 4 7" xfId="2075" xr:uid="{7BB2715A-2F87-482D-9B7E-8D36A0D3AA43}"/>
    <cellStyle name="Linked Cell 4 7 2" xfId="2076" xr:uid="{30CF92F3-CADE-4467-955D-0D1D62A12F68}"/>
    <cellStyle name="Linked Cell 4 7_3. Loans" xfId="24223" xr:uid="{A85CBDAB-1C5E-41FB-95FE-9681ABE0A05D}"/>
    <cellStyle name="Linked Cell 4 8" xfId="2077" xr:uid="{08F6F470-5119-4B9F-B764-5D17EEAE2264}"/>
    <cellStyle name="Linked Cell 4 9" xfId="46904" xr:uid="{7D187D94-8064-400F-ACB2-F4F549EA394B}"/>
    <cellStyle name="Linked Cell 4_3. Loans" xfId="24224" xr:uid="{04A1232D-BF98-4E57-A6DA-944ECAE39607}"/>
    <cellStyle name="Linked Cell 5" xfId="2078" xr:uid="{4E241504-30BC-4DC1-B207-DB754209B772}"/>
    <cellStyle name="Linked Cell 5 2" xfId="2079" xr:uid="{2132FE36-A680-4962-9D1D-025184553D4E}"/>
    <cellStyle name="Linked Cell 5 2 2" xfId="2080" xr:uid="{E0AFAECE-F12D-4BAD-A7A7-9625EF498C0F}"/>
    <cellStyle name="Linked Cell 5 2 2 2" xfId="2081" xr:uid="{FB6F9AC6-3103-4B8B-B08D-D492E6E2C27A}"/>
    <cellStyle name="Linked Cell 5 2 2_3. Loans" xfId="24225" xr:uid="{3B03DB96-B3BE-4A1E-8135-E6F80B586034}"/>
    <cellStyle name="Linked Cell 5 2 3" xfId="2082" xr:uid="{652E93E6-A465-4565-B29A-B5FF53D4EE0D}"/>
    <cellStyle name="Linked Cell 5 2_3. Loans" xfId="24226" xr:uid="{312B9A3F-D2E7-42C1-9984-36D4DF7CAD80}"/>
    <cellStyle name="Linked Cell 5 3" xfId="2083" xr:uid="{01848B95-1526-43B3-A2D6-D4467C89D541}"/>
    <cellStyle name="Linked Cell 5 3 2" xfId="2084" xr:uid="{DFCCD128-833E-49B4-881D-71B81EC5B5B1}"/>
    <cellStyle name="Linked Cell 5 3 2 2" xfId="2085" xr:uid="{3D7FBDE1-0EBB-4C03-A64B-AF0CA8E9AC7F}"/>
    <cellStyle name="Linked Cell 5 3 2_3. Loans" xfId="24227" xr:uid="{75C55B28-BEA4-4AEB-9CD4-A1E99FE190AB}"/>
    <cellStyle name="Linked Cell 5 3 3" xfId="2086" xr:uid="{0EEBB7E4-B184-4706-B710-45F92EA8D3D0}"/>
    <cellStyle name="Linked Cell 5 3_3. Loans" xfId="24228" xr:uid="{F428E130-7187-4263-808D-30E969DB8890}"/>
    <cellStyle name="Linked Cell 5 4" xfId="2087" xr:uid="{33612410-F5B9-4101-A559-A2B6D4289E24}"/>
    <cellStyle name="Linked Cell 5 4 2" xfId="2088" xr:uid="{7A12EB2B-5A25-44B6-9B89-026AB4352877}"/>
    <cellStyle name="Linked Cell 5 4_3. Loans" xfId="24229" xr:uid="{DD2FF146-760F-4310-B0D9-134FCB0EF241}"/>
    <cellStyle name="Linked Cell 5 5" xfId="2089" xr:uid="{5CE8F931-67C5-49E5-A778-D60BEA5EDA15}"/>
    <cellStyle name="Linked Cell 5 5 2" xfId="2090" xr:uid="{3116A08C-3F12-4552-9820-F14D074C6FA6}"/>
    <cellStyle name="Linked Cell 5 5_3. Loans" xfId="24230" xr:uid="{549522D0-94F3-4434-8402-095E44D756A0}"/>
    <cellStyle name="Linked Cell 5 6" xfId="2091" xr:uid="{23542636-69ED-426B-B7E3-CB00FCBDEF38}"/>
    <cellStyle name="Linked Cell 5 6 2" xfId="2092" xr:uid="{7509E667-CCF4-4F22-8ABE-525994809138}"/>
    <cellStyle name="Linked Cell 5 6_3. Loans" xfId="24231" xr:uid="{1A371370-8BC0-4475-A967-4BACA2870B16}"/>
    <cellStyle name="Linked Cell 5 7" xfId="2093" xr:uid="{983875B1-2B68-4B70-B7BA-4D1296564902}"/>
    <cellStyle name="Linked Cell 5 7 2" xfId="2094" xr:uid="{A4DEC76C-7ACE-41AF-AD26-5775A0DE0B59}"/>
    <cellStyle name="Linked Cell 5 7_3. Loans" xfId="24232" xr:uid="{74306DE0-C716-4703-9B0C-5FD27D29A8B0}"/>
    <cellStyle name="Linked Cell 5 8" xfId="2095" xr:uid="{4264D01C-0BBC-4D7C-9F76-168363E21D9A}"/>
    <cellStyle name="Linked Cell 5_3. Loans" xfId="24233" xr:uid="{2DCA0C99-E3E2-4342-9B53-EA163B13BC6E}"/>
    <cellStyle name="Linked Cell 6" xfId="2096" xr:uid="{BDB5AFCE-7A41-480D-8093-E9F781CF8433}"/>
    <cellStyle name="Linked Cell 6 2" xfId="2097" xr:uid="{A5970E74-21F2-4B05-85FE-FBBAE868999E}"/>
    <cellStyle name="Linked Cell 6 2 2" xfId="2098" xr:uid="{A2447065-6684-486D-86BC-0A66A1C41EC4}"/>
    <cellStyle name="Linked Cell 6 2 2 2" xfId="2099" xr:uid="{83ECD710-EDCB-4847-8474-E1A5B469D761}"/>
    <cellStyle name="Linked Cell 6 2 2_3. Loans" xfId="24234" xr:uid="{D8AFEB2E-89B6-4F3A-AC28-660DCA1574CD}"/>
    <cellStyle name="Linked Cell 6 2 3" xfId="2100" xr:uid="{E1291218-85B6-4DEF-AA86-F86405B6A4A1}"/>
    <cellStyle name="Linked Cell 6 2_3. Loans" xfId="24235" xr:uid="{DF66E5DF-7415-4E3B-B4BA-F1AA9BDBE3BE}"/>
    <cellStyle name="Linked Cell 6 3" xfId="2101" xr:uid="{27451FBE-D402-400D-928F-1DE660C6F189}"/>
    <cellStyle name="Linked Cell 6 3 2" xfId="2102" xr:uid="{F5B195AE-B901-4775-8B33-E579BD97B00C}"/>
    <cellStyle name="Linked Cell 6 3 2 2" xfId="2103" xr:uid="{CC6CEB4F-563C-47A9-98D9-147ED6A26F58}"/>
    <cellStyle name="Linked Cell 6 3 2_3. Loans" xfId="24236" xr:uid="{CF73A9E4-6E94-4BB3-9F0C-CA41AB267453}"/>
    <cellStyle name="Linked Cell 6 3 3" xfId="2104" xr:uid="{F3D82D47-3075-4878-8B42-4AA08A1BC3DA}"/>
    <cellStyle name="Linked Cell 6 3_3. Loans" xfId="24237" xr:uid="{A0FD6951-52F8-4577-B18A-FAC4B80F831A}"/>
    <cellStyle name="Linked Cell 6 4" xfId="2105" xr:uid="{31704139-1E70-484D-B357-DC48DA4AE970}"/>
    <cellStyle name="Linked Cell 6 4 2" xfId="2106" xr:uid="{25B35A06-F288-42C4-9664-BBE9463F8399}"/>
    <cellStyle name="Linked Cell 6 4_3. Loans" xfId="24238" xr:uid="{248663F9-5EF5-4797-80CB-DC4E7EA79520}"/>
    <cellStyle name="Linked Cell 6 5" xfId="2107" xr:uid="{0C1CF776-7803-4DBD-8FF9-A2E955A0BF79}"/>
    <cellStyle name="Linked Cell 6 5 2" xfId="2108" xr:uid="{78C68819-1285-4F90-848A-5DADC2A8F869}"/>
    <cellStyle name="Linked Cell 6 5_3. Loans" xfId="24239" xr:uid="{F9008BE3-CD6A-4309-AE50-E0BC955833BF}"/>
    <cellStyle name="Linked Cell 6 6" xfId="2109" xr:uid="{0CFACC5C-EE4A-45E4-AEC9-35FDC2CCCEB7}"/>
    <cellStyle name="Linked Cell 6 6 2" xfId="2110" xr:uid="{E3A89B2A-631B-46FB-8727-4BFE22E64BFC}"/>
    <cellStyle name="Linked Cell 6 6_3. Loans" xfId="24240" xr:uid="{59EA307A-8F59-4973-B05B-2F15139CFA78}"/>
    <cellStyle name="Linked Cell 6 7" xfId="2111" xr:uid="{A24BBB22-EC68-495F-B021-2C473D3B7584}"/>
    <cellStyle name="Linked Cell 6 7 2" xfId="2112" xr:uid="{5397970A-258A-48D4-B7BD-F7FC53E1F128}"/>
    <cellStyle name="Linked Cell 6 7_3. Loans" xfId="24241" xr:uid="{F2EEF602-AB03-4504-ADB4-E5253782DBD1}"/>
    <cellStyle name="Linked Cell 6 8" xfId="2113" xr:uid="{33A57DBD-9E13-4BFD-B4DA-099CC049B71E}"/>
    <cellStyle name="Linked Cell 6_3. Loans" xfId="24242" xr:uid="{2D12303A-9EEE-4C70-B553-72D632CDF913}"/>
    <cellStyle name="Linked Cell 7" xfId="2114" xr:uid="{F78F5ADE-0171-477A-86BB-F629D81D5377}"/>
    <cellStyle name="Linked Cell 7 2" xfId="2115" xr:uid="{64EFA7B3-5AC5-4BFD-A532-33E4A213DF4B}"/>
    <cellStyle name="Linked Cell 7 2 2" xfId="2116" xr:uid="{0CD38DA8-3063-419E-BDB3-A7A1E50A772A}"/>
    <cellStyle name="Linked Cell 7 2_3. Loans" xfId="24243" xr:uid="{E2C8D8D6-59E4-4399-8017-9AB2BD8A1060}"/>
    <cellStyle name="Linked Cell 7 3" xfId="2117" xr:uid="{EC0A5C49-6E99-4464-A1F9-ADC28E78665D}"/>
    <cellStyle name="Linked Cell 7 3 2" xfId="2118" xr:uid="{F066F5EF-B1B5-4CB6-AF79-2EB914B6D808}"/>
    <cellStyle name="Linked Cell 7 3_3. Loans" xfId="24244" xr:uid="{E2EA330B-2042-497E-B9EC-961A5CD88A35}"/>
    <cellStyle name="Linked Cell 7 4" xfId="2119" xr:uid="{E6395316-A465-4CB2-957B-CEB72F5E1758}"/>
    <cellStyle name="Linked Cell 7 4 2" xfId="2120" xr:uid="{E4236731-4615-4056-A51D-72A8B2F96FB8}"/>
    <cellStyle name="Linked Cell 7 4_3. Loans" xfId="24245" xr:uid="{1EEBD142-D3BC-47B8-A2CC-50794A64CC32}"/>
    <cellStyle name="Linked Cell 7 5" xfId="2121" xr:uid="{AEDA142D-2BD5-4E39-8AB3-1BD23262C4E5}"/>
    <cellStyle name="Linked Cell 7 5 2" xfId="2122" xr:uid="{409F7405-85A4-4929-A1BC-0A4C45537457}"/>
    <cellStyle name="Linked Cell 7 5_3. Loans" xfId="24246" xr:uid="{DAAB671C-C35A-47E5-9DED-75C3A5EA209E}"/>
    <cellStyle name="Linked Cell 7 6" xfId="2123" xr:uid="{CD06E47B-779F-4EED-9288-18543690F0B3}"/>
    <cellStyle name="Linked Cell 7 6 2" xfId="2124" xr:uid="{7BAD47E7-BC1C-49EE-82CC-4486E20D65BA}"/>
    <cellStyle name="Linked Cell 7 6_3. Loans" xfId="24247" xr:uid="{FC8C819A-5EAC-4873-B7DA-24FD14C81375}"/>
    <cellStyle name="Linked Cell 7 7" xfId="2125" xr:uid="{C8B44939-CA02-4E94-955D-5CE8F22532B8}"/>
    <cellStyle name="Linked Cell 7_3. Loans" xfId="24248" xr:uid="{A25B5A09-10D4-435A-9587-134EFFB1BE48}"/>
    <cellStyle name="Linked Cell 8" xfId="2126" xr:uid="{B9923EF9-9C9C-4185-8B14-9FDDB9A6CB6E}"/>
    <cellStyle name="Linked Cell 8 2" xfId="2127" xr:uid="{6A65CD7E-78B5-4CF9-88B8-C29E095EF2A5}"/>
    <cellStyle name="Linked Cell 8 2 2" xfId="2128" xr:uid="{0CED9D25-3CE5-4978-9FF1-C09CE59A6FF8}"/>
    <cellStyle name="Linked Cell 8 2_3. Loans" xfId="24249" xr:uid="{CB7E7AC9-7F46-4598-97E6-AE2B0C4EA756}"/>
    <cellStyle name="Linked Cell 8 3" xfId="2129" xr:uid="{6CEED1BB-C931-4C1B-B297-78D0DB09F084}"/>
    <cellStyle name="Linked Cell 8 3 2" xfId="2130" xr:uid="{776B393E-D5BB-41DB-A77D-880F4EAEDF03}"/>
    <cellStyle name="Linked Cell 8 3_3. Loans" xfId="24250" xr:uid="{7AD56861-3BE6-4DE7-B34A-42F5A6A5AA35}"/>
    <cellStyle name="Linked Cell 8 4" xfId="2131" xr:uid="{F1C903D2-EDC2-496B-822B-5BCD5DFC3ECA}"/>
    <cellStyle name="Linked Cell 8_3. Loans" xfId="24251" xr:uid="{006B512C-1571-4F9B-A61F-52DEB7AE1C78}"/>
    <cellStyle name="Linked Cell 9" xfId="2132" xr:uid="{02AA5721-B988-4DC9-98B7-63C233E1DD78}"/>
    <cellStyle name="Linked Cell 9 2" xfId="2133" xr:uid="{00CA7598-B072-4A24-B8E5-D78989E4570A}"/>
    <cellStyle name="Linked Cell 9_3. Loans" xfId="24252" xr:uid="{2CFF93EE-29DF-4125-BA66-BBFF7423F5CB}"/>
    <cellStyle name="Linkitetty solu" xfId="43117" xr:uid="{E026533C-1769-4542-8972-06113E595378}"/>
    <cellStyle name="Liqui Spalte 1" xfId="43118" xr:uid="{0D44EB68-6864-4236-B01B-9716262C98C6}"/>
    <cellStyle name="Liqui Spalte 1.2" xfId="43119" xr:uid="{86ECF08D-FF2F-4E06-8724-B4C4D3D8A6B3}"/>
    <cellStyle name="Liqui Spalte 1.3" xfId="43120" xr:uid="{9D261A4C-039D-49B5-85E2-B202ED6816FB}"/>
    <cellStyle name="Liqui Spalte 1.4" xfId="43121" xr:uid="{F1D7F613-CD61-4457-A947-BDE5F65E334C}"/>
    <cellStyle name="Liqui Spalte 1.4.1" xfId="43122" xr:uid="{78C5BA51-4BCF-479E-AA22-3F93A43045D6}"/>
    <cellStyle name="Liqui Spalte 1.4_Cognos" xfId="43123" xr:uid="{6DD13316-B4E8-4684-9891-9AB543854903}"/>
    <cellStyle name="Liqui Spalte 1.5" xfId="43124" xr:uid="{BE9BDF66-B3A3-4F36-8634-550461D6B087}"/>
    <cellStyle name="Liqui Spalte 1.6" xfId="43125" xr:uid="{799E0DC9-6D3E-4E6D-A384-BA4D8FC36D06}"/>
    <cellStyle name="Liqui Spalte 1.6 2" xfId="43126" xr:uid="{991A097B-A871-424B-A4F8-108382B4EDE4}"/>
    <cellStyle name="Liqui Spalte 1.6 3" xfId="43127" xr:uid="{218C4F1B-116A-4A95-A157-77EB402581E1}"/>
    <cellStyle name="Liqui Spalte 1.6 blue" xfId="43128" xr:uid="{5957243D-06F8-4017-9688-1F11C31D1481}"/>
    <cellStyle name="Liqui Spalte 1.6 blue 2" xfId="43129" xr:uid="{6D1F9752-75E2-483A-A488-7BBA8F2ABA89}"/>
    <cellStyle name="Liqui Spalte 1.6 blue 3" xfId="43130" xr:uid="{CAE1950A-FC28-406D-BC56-DC1CD778869B}"/>
    <cellStyle name="Liqui Spalte 1.6 blue_Cognos" xfId="43131" xr:uid="{64612EB9-8DB0-45C3-825A-DAC689FFAEA6}"/>
    <cellStyle name="Liqui Spalte 1.6_Cognos" xfId="43132" xr:uid="{262DDA91-443F-4BD7-9877-74F9B5870FAE}"/>
    <cellStyle name="Liqui Spalte 1.7" xfId="43133" xr:uid="{B7728A96-E322-424C-B78B-2DD010956102}"/>
    <cellStyle name="Liqui Spalte 1_Cognos" xfId="43134" xr:uid="{0AC375D1-3163-4025-BC40-6384A88CBD95}"/>
    <cellStyle name="M" xfId="52313" xr:uid="{6FBE4022-C833-44F1-909A-DAA52BACF308}"/>
    <cellStyle name="Magnus" xfId="43135" xr:uid="{5D64E671-CA06-4BB4-A2A4-430FCBAE9A1B}"/>
    <cellStyle name="Magnus 2" xfId="43136" xr:uid="{995C8AFB-390E-4D6C-B53F-ABBDEC26B7DF}"/>
    <cellStyle name="Magnus_Cognos" xfId="43137" xr:uid="{232EB3FD-6D6A-427B-8952-C891CCC7E03E}"/>
    <cellStyle name="Mainhead" xfId="43138" xr:uid="{3DD9684E-D03C-43DE-BDA9-9BE1DF18A5D9}"/>
    <cellStyle name="MAND_x000a_CHECK.COMMAND_x000e_RENAME.COMMAND_x0008_SHOW.BAR_x000b_DELETE.MENU_x000e_DELETE.COMMAND_x000e_GET.CHA" xfId="2134" xr:uid="{99B01DAE-0974-4EF0-9EDD-E6FD1C8AD286}"/>
    <cellStyle name="Margins" xfId="43139" xr:uid="{166A881F-BDAA-47F6-B1AA-C9A153BC7908}"/>
    <cellStyle name="Margins 2" xfId="43140" xr:uid="{F1357E45-F9B1-4E9D-A7A8-4222B0732780}"/>
    <cellStyle name="Margins_Cognos" xfId="43141" xr:uid="{19E66537-9D2C-4D49-97C8-7E345C685766}"/>
    <cellStyle name="Migliaia (0)_1997 VS 1995" xfId="43142" xr:uid="{5673B395-B8A7-4607-A79A-9D18FC870064}"/>
    <cellStyle name="Migliaia [0]_Capex budget 2010 13112009(1).xls" xfId="39880" xr:uid="{E91D28B9-4FFA-4D99-B377-626FA16534E6}"/>
    <cellStyle name="Migliaia_ACCONTI98" xfId="39881" xr:uid="{FA10F335-3819-4F37-B410-EC113197982D}"/>
    <cellStyle name="Millares [0] 10" xfId="39882" xr:uid="{4F8409BB-87CB-4B36-BA23-3EE0B7F1F0C2}"/>
    <cellStyle name="Millares [0] 11" xfId="39883" xr:uid="{4FC49462-9448-4B32-9297-E343C8A43312}"/>
    <cellStyle name="Millares [0] 12" xfId="39884" xr:uid="{71ABCBD5-2CD8-4E18-B1DC-2FC78F4CCA03}"/>
    <cellStyle name="Millares [0] 13" xfId="39885" xr:uid="{5CDBBBDE-E398-4801-A9DF-08FAAE264250}"/>
    <cellStyle name="Millares [0] 14" xfId="39886" xr:uid="{B9C3837E-E840-4795-8F9E-4F01386B3ABB}"/>
    <cellStyle name="Millares [0] 15" xfId="39887" xr:uid="{783FC58E-C88B-4374-8ADF-FBF7586ADD65}"/>
    <cellStyle name="Millares [0] 16" xfId="39888" xr:uid="{44F43418-2675-4668-8471-18ED31059571}"/>
    <cellStyle name="Millares [0] 17" xfId="39889" xr:uid="{028C9CA9-C3F1-4464-8914-1057AEA5571D}"/>
    <cellStyle name="Millares [0] 18" xfId="39890" xr:uid="{01177D10-7927-420E-AAD8-1F8210F026D6}"/>
    <cellStyle name="Millares [0] 19" xfId="39891" xr:uid="{234438DC-0ABA-4077-9F7A-91FADAD0897C}"/>
    <cellStyle name="Millares [0] 20" xfId="39892" xr:uid="{60F5C84D-7A6E-4FE8-A84B-ACE074411D12}"/>
    <cellStyle name="Millares [0] 21" xfId="39893" xr:uid="{22308280-8693-49EA-924B-DA45FA601760}"/>
    <cellStyle name="Millares [0] 22" xfId="39894" xr:uid="{5BAD22D5-6A39-4B81-B3CA-4FD95B0D0E18}"/>
    <cellStyle name="Millares [0] 23" xfId="39895" xr:uid="{07C139E1-4137-4DF4-A976-B5609A675EE1}"/>
    <cellStyle name="Millares [0] 24" xfId="39896" xr:uid="{54030C33-136D-4DE9-BED3-203DDD744249}"/>
    <cellStyle name="Millares [0] 25" xfId="39897" xr:uid="{57AA1935-1FB1-411A-B31D-E53534E8E618}"/>
    <cellStyle name="Millares [0] 3" xfId="39898" xr:uid="{BC1044B1-9D1A-454F-9301-914B4FBD159E}"/>
    <cellStyle name="Millares [0] 4" xfId="39899" xr:uid="{26538FCD-EB19-4E2B-AEA9-368DA14ECFBC}"/>
    <cellStyle name="Millares [0] 5" xfId="39900" xr:uid="{18861822-44E9-4784-A302-137A921E00BE}"/>
    <cellStyle name="Millares [0] 6" xfId="39901" xr:uid="{17D4FFD4-E546-42A9-8B2A-BFF8645E3351}"/>
    <cellStyle name="Millares [0] 7" xfId="39902" xr:uid="{12549F6F-A41A-4EAD-8A10-5C2112AB570A}"/>
    <cellStyle name="Millares [0] 8" xfId="39903" xr:uid="{3611590C-7541-4EBC-BDA9-FC01728FAEF7}"/>
    <cellStyle name="Millares [0] 9" xfId="39904" xr:uid="{F2FD942D-EBF2-4E76-A4BA-9EF765B6A864}"/>
    <cellStyle name="Millares [0]_laroux" xfId="24259" xr:uid="{38A052EC-A7B3-4B63-9FBE-FBC19DFD965A}"/>
    <cellStyle name="Millares 10" xfId="39905" xr:uid="{2C28C65E-E081-47D8-B9CD-24D1CE61BC9C}"/>
    <cellStyle name="Millares 11" xfId="39906" xr:uid="{EE212FE9-C941-47E9-B4E9-F20BFBE0D3CA}"/>
    <cellStyle name="Millares 13" xfId="39907" xr:uid="{5E9EC2B3-1C5F-4A88-A3E8-2FBCF2F569D1}"/>
    <cellStyle name="Millares 14" xfId="39908" xr:uid="{76D199A2-E099-4354-978B-C7FFB8E0B7D7}"/>
    <cellStyle name="Millares 16" xfId="39909" xr:uid="{E92F5878-D379-49AE-B13C-82A2524CEFBF}"/>
    <cellStyle name="Millares 17" xfId="39910" xr:uid="{543AB885-F141-4140-AF27-0188EBAA226D}"/>
    <cellStyle name="Millares 18" xfId="39911" xr:uid="{CC9FD987-5E6B-4AA3-BAD6-44C46779DAA9}"/>
    <cellStyle name="Millares 19" xfId="39912" xr:uid="{002C0298-A6B4-4B44-B56E-699C1EEE3A77}"/>
    <cellStyle name="Millares 2" xfId="39913" xr:uid="{50237C59-D895-4C27-A936-7BBD6389255A}"/>
    <cellStyle name="Millares 2 2" xfId="39914" xr:uid="{51F32585-D9B0-4DD3-96E7-ADAD0D688BED}"/>
    <cellStyle name="Millares 2 3" xfId="39915" xr:uid="{4C328D09-E002-4FAD-B9F4-3FCB72CA0393}"/>
    <cellStyle name="Millares 2 3 2" xfId="39916" xr:uid="{1071EB3F-05F0-4C6D-ADDA-B55289CF8C8A}"/>
    <cellStyle name="Millares 2 4" xfId="39917" xr:uid="{780B2571-0D03-47FF-B9C1-05EFF79F69F2}"/>
    <cellStyle name="Millares 20" xfId="39918" xr:uid="{931C2E96-D1A0-402E-9582-3FD42D0D1175}"/>
    <cellStyle name="Millares 21" xfId="39919" xr:uid="{09D89474-D81E-4B24-BF82-F950FDC4A4A9}"/>
    <cellStyle name="Millares 22" xfId="39920" xr:uid="{DE74D2D0-601C-4760-A680-7E8E08C625C5}"/>
    <cellStyle name="Millares 23" xfId="39921" xr:uid="{E808E051-12D9-44E9-BA0D-DDD4D944EC70}"/>
    <cellStyle name="Millares 24" xfId="39922" xr:uid="{2736C853-A98B-4C72-BD49-19662A8381D0}"/>
    <cellStyle name="Millares 25" xfId="39923" xr:uid="{342AEB6F-BE63-40B4-A837-F2FE3E030579}"/>
    <cellStyle name="Millares 3" xfId="39924" xr:uid="{F4297355-4316-4A63-8616-8561889CD1DD}"/>
    <cellStyle name="Millares 8" xfId="39925" xr:uid="{7E377254-CEDC-4F02-B633-698DD33380FF}"/>
    <cellStyle name="Millares 9" xfId="39926" xr:uid="{403F1EDA-E467-437B-814B-1994DDDBAFB5}"/>
    <cellStyle name="Millares_Bussines plan Ventas_ocupancy cost2009v  final" xfId="39927" xr:uid="{1B048F82-BCDC-4C7E-AB4E-8A5D8AC77053}"/>
    <cellStyle name="Milliers [0]_!!!GO" xfId="43143" xr:uid="{9D689CE4-8F24-48B1-82A6-FEFE67F188C6}"/>
    <cellStyle name="Milliers 2" xfId="39635" xr:uid="{CF0098F0-006C-4E17-8463-2F6FE861E875}"/>
    <cellStyle name="Milliers 2 2" xfId="48104" xr:uid="{DCAB7C27-738C-4F32-943C-45127C8767DC}"/>
    <cellStyle name="Milliers 2 3" xfId="48105" xr:uid="{C25749A0-5771-4A31-ACEB-F793CF911552}"/>
    <cellStyle name="Milliers 2 4" xfId="48106" xr:uid="{070224EF-2B66-4669-813C-3C72DB2B176A}"/>
    <cellStyle name="Milliers 2 5" xfId="48107" xr:uid="{D232529A-407E-49E7-BF10-46B690F3B0D6}"/>
    <cellStyle name="Milliers 3" xfId="48108" xr:uid="{CBACC919-2270-42B5-947C-9DFAEF567A61}"/>
    <cellStyle name="Milliers 3 2" xfId="48109" xr:uid="{6F3C3351-4DEF-4FC2-BB8D-9EBFE2D13591}"/>
    <cellStyle name="Milliers 3 3" xfId="48110" xr:uid="{3BA93E92-E1A5-4F1E-8FF6-8506F6A8628D}"/>
    <cellStyle name="Milliers 4" xfId="48111" xr:uid="{C9D8E43D-C998-43A7-9F22-973FFCCEAC69}"/>
    <cellStyle name="Milliers 4 2" xfId="48112" xr:uid="{9AB109C4-BC1C-4FB8-9D0C-6235C980C0F7}"/>
    <cellStyle name="Milliers 4 2 2" xfId="48113" xr:uid="{9784169A-4CFC-4999-A24E-B7F41B74E6F1}"/>
    <cellStyle name="Milliers 4 3" xfId="48114" xr:uid="{39BA3554-3A65-4E4B-ABDE-3CF23A022767}"/>
    <cellStyle name="Milliers 4 4" xfId="48115" xr:uid="{E96AAD10-6286-41E0-95B5-06F844F7302F}"/>
    <cellStyle name="Milliers 5" xfId="48116" xr:uid="{ACDED89C-0189-4805-B8DB-52F10E86F88B}"/>
    <cellStyle name="Milliers 6" xfId="48117" xr:uid="{D6619E5F-38D3-4E5F-AB87-2F6A6EDBD80C}"/>
    <cellStyle name="Milliers 7" xfId="48118" xr:uid="{21327F4E-C412-42C9-A520-1596E65CC57A}"/>
    <cellStyle name="Milliers 8" xfId="48119" xr:uid="{A11317E1-8332-4786-914D-461F5DE4A61C}"/>
    <cellStyle name="Milliers 9" xfId="48120" xr:uid="{58EB4419-C309-4255-BAC4-220DCAE6F5F0}"/>
    <cellStyle name="Milliers_!!!GO" xfId="43144" xr:uid="{D82FEBD7-FC7B-4078-BF8C-54ACA790B031}"/>
    <cellStyle name="Millionen" xfId="43145" xr:uid="{A0FC6658-D440-4C85-BF67-AC6EB1701AEF}"/>
    <cellStyle name="Millions" xfId="43146" xr:uid="{4FE96A20-28CB-48CC-B497-2B303A95651B}"/>
    <cellStyle name="MLComma0" xfId="43147" xr:uid="{08FCF8E9-DC2E-4DB4-BB87-74BFAE1FE78A}"/>
    <cellStyle name="MLComma0 10" xfId="48122" xr:uid="{93374004-D201-4D64-89C9-29F1F8201B29}"/>
    <cellStyle name="MLComma0 11" xfId="48123" xr:uid="{76BC7DBB-5A70-4902-BAEA-B72CBF695CE7}"/>
    <cellStyle name="MLComma0 12" xfId="48124" xr:uid="{AC6D0F70-3D53-4EEE-9C28-F807EBCAF429}"/>
    <cellStyle name="MLComma0 13" xfId="48125" xr:uid="{67102C15-1EB2-4810-A0EF-FB5F19DF242C}"/>
    <cellStyle name="MLComma0 14" xfId="48126" xr:uid="{CC16D460-C47C-43F2-898F-7CDC59E92E62}"/>
    <cellStyle name="MLComma0 15" xfId="48127" xr:uid="{C8F5F482-5D8B-46DF-974E-6D06826EEB15}"/>
    <cellStyle name="MLComma0 16" xfId="48128" xr:uid="{0B09CE13-2E04-4C2E-A349-8BBFD63F502B}"/>
    <cellStyle name="MLComma0 17" xfId="48129" xr:uid="{4E0F5347-7A3B-42A0-AE5E-71FB2624C38D}"/>
    <cellStyle name="MLComma0 18" xfId="48130" xr:uid="{5E1D999B-C3B6-480F-9BA5-E324444D7B29}"/>
    <cellStyle name="MLComma0 19" xfId="48131" xr:uid="{2F327451-A1B9-4195-8400-4CBD4543B45B}"/>
    <cellStyle name="MLComma0 2" xfId="48132" xr:uid="{F557D338-2AC4-4410-99AA-5053CB58BA8E}"/>
    <cellStyle name="MLComma0 20" xfId="48133" xr:uid="{14B0B3DB-E8C9-4679-86A2-B23AAF273E14}"/>
    <cellStyle name="MLComma0 21" xfId="48134" xr:uid="{1E8EB5A3-F945-42E0-AFB0-6CE92BAA7383}"/>
    <cellStyle name="MLComma0 22" xfId="48135" xr:uid="{D8531610-9A86-4571-8B78-AA3736DDFB1C}"/>
    <cellStyle name="MLComma0 23" xfId="48136" xr:uid="{55F320DE-59D1-42D5-ACA1-3E175DCA3D7F}"/>
    <cellStyle name="MLComma0 24" xfId="48137" xr:uid="{23B0718D-85B7-44DE-BF83-52EC9A713FE6}"/>
    <cellStyle name="MLComma0 25" xfId="48138" xr:uid="{3F554FA0-7297-4651-8EBD-40595EF98E05}"/>
    <cellStyle name="MLComma0 26" xfId="48139" xr:uid="{A0F9BBCF-8F88-4F78-A96D-90E211E69E2F}"/>
    <cellStyle name="MLComma0 27" xfId="48140" xr:uid="{4D2E8AF0-2124-4371-8530-AB4761608D78}"/>
    <cellStyle name="MLComma0 28" xfId="48141" xr:uid="{B423B627-B6A3-40E7-885D-46C1A606536F}"/>
    <cellStyle name="MLComma0 29" xfId="48142" xr:uid="{D445A663-76BD-42E4-AB16-521A6FF86CFE}"/>
    <cellStyle name="MLComma0 3" xfId="48143" xr:uid="{6B87ADF5-8066-474E-9D47-82484CD2CE79}"/>
    <cellStyle name="MLComma0 30" xfId="48144" xr:uid="{F6E55717-A65C-4643-AAAE-4F81040EAAA3}"/>
    <cellStyle name="MLComma0 31" xfId="48145" xr:uid="{79086A04-F3CB-4036-A1A1-B3702E521859}"/>
    <cellStyle name="MLComma0 32" xfId="48121" xr:uid="{742AF5E9-6292-455D-A501-6C841234E8AE}"/>
    <cellStyle name="MLComma0 4" xfId="48146" xr:uid="{9FF0F898-A816-44E6-AC18-24802AD5AF7D}"/>
    <cellStyle name="MLComma0 5" xfId="48147" xr:uid="{9FD7AE12-4959-41CE-BD3E-C5B0CED1FED8}"/>
    <cellStyle name="MLComma0 6" xfId="48148" xr:uid="{CC2BFE9E-6492-4486-91BF-165E302129FB}"/>
    <cellStyle name="MLComma0 7" xfId="48149" xr:uid="{8063081F-2804-47C9-A5B5-31EEB6C21799}"/>
    <cellStyle name="MLComma0 8" xfId="48150" xr:uid="{02B19CB6-DB5A-4D7A-A975-F466473E3BF6}"/>
    <cellStyle name="MLComma0 9" xfId="48151" xr:uid="{96C667B6-28C1-4D54-9853-D1C0F5E6F7E3}"/>
    <cellStyle name="MLDollar0" xfId="43148" xr:uid="{4FD070BA-62B1-466A-BC4B-B47C61733D0B}"/>
    <cellStyle name="MLEuro0" xfId="43149" xr:uid="{BF44B25A-5B3A-43C8-9C53-4C359D5D7EC9}"/>
    <cellStyle name="MLHeaderSection" xfId="43150" xr:uid="{D1D17562-BA6E-422E-A0B2-003C2AB91377}"/>
    <cellStyle name="MLHeaderSection 2" xfId="43151" xr:uid="{DD5059C7-9C2A-4034-87C8-29633286B12B}"/>
    <cellStyle name="MLHeaderSection 3" xfId="43152" xr:uid="{4AFDD71B-0597-4E59-96CD-153A162321E0}"/>
    <cellStyle name="MLHeaderSection 4" xfId="43153" xr:uid="{D8ADD6CF-61CC-4747-BBD3-54B9B334735E}"/>
    <cellStyle name="MLHeaderSection 5" xfId="43154" xr:uid="{F4FB4284-8B4F-42E8-B415-EF568096DB51}"/>
    <cellStyle name="MLHeaderSection_Cognos" xfId="43155" xr:uid="{175BB66C-0AD9-4C57-A904-33A8B402083B}"/>
    <cellStyle name="MLMultiple0" xfId="43156" xr:uid="{C26CE710-2E9D-4163-A860-0F9EAF2369B1}"/>
    <cellStyle name="MLMultiple0 10" xfId="48153" xr:uid="{A729195A-C38F-419F-9985-E844AB27D595}"/>
    <cellStyle name="MLMultiple0 11" xfId="48154" xr:uid="{187F3907-5B58-4F8A-9097-8CD34E62F195}"/>
    <cellStyle name="MLMultiple0 12" xfId="48155" xr:uid="{A5DDFFCF-D324-43F0-A25A-3EB7BE5170CB}"/>
    <cellStyle name="MLMultiple0 13" xfId="48156" xr:uid="{A3E910BC-A3B3-4CB6-BB14-A0E3FCAA7F4E}"/>
    <cellStyle name="MLMultiple0 14" xfId="48157" xr:uid="{3A8507E7-B0F1-453E-BE16-372F503AA7DC}"/>
    <cellStyle name="MLMultiple0 15" xfId="48158" xr:uid="{A76F85F8-8BE3-4A28-889A-47C483DC387E}"/>
    <cellStyle name="MLMultiple0 16" xfId="48159" xr:uid="{8E148814-5322-41CB-8A19-3BE64F624DB0}"/>
    <cellStyle name="MLMultiple0 17" xfId="48160" xr:uid="{6C9FBF4F-BD6F-4F71-A9AB-F15F9C8BBAC3}"/>
    <cellStyle name="MLMultiple0 18" xfId="48161" xr:uid="{48329280-08DD-4122-B415-EF549225CD84}"/>
    <cellStyle name="MLMultiple0 19" xfId="48162" xr:uid="{3C2AB0B8-683E-4BC2-8428-F7BC42C6024C}"/>
    <cellStyle name="MLMultiple0 2" xfId="48163" xr:uid="{75A1DA81-2757-4A6C-B74D-0020ED8F8F8A}"/>
    <cellStyle name="MLMultiple0 20" xfId="48164" xr:uid="{780993DC-7583-413F-BABB-B43E823CE77C}"/>
    <cellStyle name="MLMultiple0 21" xfId="48165" xr:uid="{158031E3-6844-4FBC-8866-BEADB7FDB4D0}"/>
    <cellStyle name="MLMultiple0 22" xfId="48166" xr:uid="{7B9FF054-A71E-44D6-B32E-8D4536F15ED6}"/>
    <cellStyle name="MLMultiple0 23" xfId="48167" xr:uid="{32D8AC82-5371-446D-8393-DD49E2408C99}"/>
    <cellStyle name="MLMultiple0 24" xfId="48168" xr:uid="{937100A1-5AD8-4332-8EAF-13677CDB9613}"/>
    <cellStyle name="MLMultiple0 25" xfId="48169" xr:uid="{3F38207E-E5C7-43E4-AADC-13AEE667BB7E}"/>
    <cellStyle name="MLMultiple0 26" xfId="48170" xr:uid="{AA8924C7-4472-4D00-BDB8-DD76569942C4}"/>
    <cellStyle name="MLMultiple0 27" xfId="48171" xr:uid="{ADCDA520-B22B-48C7-B0F4-F56CFEE9F5B4}"/>
    <cellStyle name="MLMultiple0 28" xfId="48172" xr:uid="{2DAFFBFA-88F4-4D33-A27D-CD65A0D128FB}"/>
    <cellStyle name="MLMultiple0 29" xfId="48173" xr:uid="{A7A91CB4-3C17-461C-8067-D66F0858C4DE}"/>
    <cellStyle name="MLMultiple0 3" xfId="48174" xr:uid="{C2D6D1BF-77EA-4B7C-AB7C-FCA77F8CB034}"/>
    <cellStyle name="MLMultiple0 30" xfId="48175" xr:uid="{187A6E2D-D050-4F07-AD7A-328ACAB9E34A}"/>
    <cellStyle name="MLMultiple0 31" xfId="48176" xr:uid="{F7C0D524-E517-47C3-AEDE-8DBC39264456}"/>
    <cellStyle name="MLMultiple0 32" xfId="48152" xr:uid="{D2AAD6DD-4147-4C3F-A562-F8E3C7A9A736}"/>
    <cellStyle name="MLMultiple0 4" xfId="48177" xr:uid="{E9F230EA-9FAC-48B5-953B-9CD78325CE39}"/>
    <cellStyle name="MLMultiple0 5" xfId="48178" xr:uid="{71DFF3A6-D92C-4490-A355-F88BA9C82D3E}"/>
    <cellStyle name="MLMultiple0 6" xfId="48179" xr:uid="{66C013C3-9DD4-4BB5-9067-F39CC5892455}"/>
    <cellStyle name="MLMultiple0 7" xfId="48180" xr:uid="{42EC7EC7-015E-4446-AA4A-426D9254DAAB}"/>
    <cellStyle name="MLMultiple0 8" xfId="48181" xr:uid="{5CF348D0-80F2-4168-A142-8D750F21D1B2}"/>
    <cellStyle name="MLMultiple0 9" xfId="48182" xr:uid="{9C87D19A-46D1-45D8-8361-9CC384E1C3D5}"/>
    <cellStyle name="MLPercent0" xfId="43157" xr:uid="{0BC96696-97AA-421E-9545-A97C0895BDCE}"/>
    <cellStyle name="MLPercent0 10" xfId="48184" xr:uid="{2A25F5CA-DB42-4AD9-ADF0-50F887B1BC09}"/>
    <cellStyle name="MLPercent0 11" xfId="48185" xr:uid="{EF3CD3A3-161B-465C-BEA0-8F3ECB0F01A5}"/>
    <cellStyle name="MLPercent0 12" xfId="48186" xr:uid="{FF0D084D-75D6-4371-882D-8D44CDBA8BE9}"/>
    <cellStyle name="MLPercent0 13" xfId="48187" xr:uid="{7D78BA2E-710F-44AD-B653-B98C05008BFC}"/>
    <cellStyle name="MLPercent0 14" xfId="48188" xr:uid="{D3EA8E5F-C9DC-49FE-9872-06D3E4BC71B2}"/>
    <cellStyle name="MLPercent0 15" xfId="48189" xr:uid="{86942C65-00DB-4D8E-BF3C-04BA7310C3B7}"/>
    <cellStyle name="MLPercent0 16" xfId="48190" xr:uid="{A5B95B62-5C6E-4242-97A0-6DF9B257216D}"/>
    <cellStyle name="MLPercent0 17" xfId="48191" xr:uid="{D24AB0D8-0D44-4AB4-94DF-1347C26550B1}"/>
    <cellStyle name="MLPercent0 18" xfId="48192" xr:uid="{F9D3422B-3BBE-4F7E-9F7A-6DE9188D7539}"/>
    <cellStyle name="MLPercent0 19" xfId="48193" xr:uid="{91ABBB0A-20E9-4755-82A4-F15002FED050}"/>
    <cellStyle name="MLPercent0 2" xfId="48194" xr:uid="{77BB20FE-28B0-42D1-93E8-36E88592E6D8}"/>
    <cellStyle name="MLPercent0 20" xfId="48195" xr:uid="{21FE5139-F815-405A-A8DB-0CD906A89360}"/>
    <cellStyle name="MLPercent0 21" xfId="48196" xr:uid="{B2B48F8C-F823-4FF1-B8AA-E50E4A5284D0}"/>
    <cellStyle name="MLPercent0 22" xfId="48197" xr:uid="{093E9997-1E19-4F42-B361-1A9612CC5BAA}"/>
    <cellStyle name="MLPercent0 23" xfId="48198" xr:uid="{42804A42-C2EB-4C51-A3EE-201CBC2F1AE6}"/>
    <cellStyle name="MLPercent0 24" xfId="48199" xr:uid="{9A5C3B79-7C89-479E-84CC-994D8176BA3B}"/>
    <cellStyle name="MLPercent0 25" xfId="48200" xr:uid="{AA80470D-73C7-4DC0-80CE-2B5279E96804}"/>
    <cellStyle name="MLPercent0 26" xfId="48201" xr:uid="{7F2E3302-5439-490A-86A7-4FB69DAC6534}"/>
    <cellStyle name="MLPercent0 27" xfId="48202" xr:uid="{52417CBB-0B55-457A-9684-E22999B4FEC7}"/>
    <cellStyle name="MLPercent0 28" xfId="48203" xr:uid="{C67D223F-8D4B-4E9D-B5B2-0A7F27462B10}"/>
    <cellStyle name="MLPercent0 29" xfId="48204" xr:uid="{76919101-71AC-4DCE-BB49-9E01E9C94EA1}"/>
    <cellStyle name="MLPercent0 3" xfId="48205" xr:uid="{90781BC3-4543-4D44-9A73-454E2372ECDE}"/>
    <cellStyle name="MLPercent0 30" xfId="48206" xr:uid="{BE987A35-45C3-4F09-A4A7-F8267FE70CD2}"/>
    <cellStyle name="MLPercent0 31" xfId="48207" xr:uid="{B2E0EBFF-199F-47D6-9945-ACDEC05A2375}"/>
    <cellStyle name="MLPercent0 32" xfId="48183" xr:uid="{ACA6DF4C-CB42-44DF-A5F1-5B2B759928A8}"/>
    <cellStyle name="MLPercent0 4" xfId="48208" xr:uid="{C8CBB6B3-CC48-4C83-9DC2-E7047A028C4C}"/>
    <cellStyle name="MLPercent0 5" xfId="48209" xr:uid="{AAE7217B-9FAE-442B-A500-F0F001693229}"/>
    <cellStyle name="MLPercent0 6" xfId="48210" xr:uid="{B171F853-2EFD-4B75-A830-D1D046D8B7A9}"/>
    <cellStyle name="MLPercent0 7" xfId="48211" xr:uid="{566F2946-C1C0-48B6-9C08-29862271CA3B}"/>
    <cellStyle name="MLPercent0 8" xfId="48212" xr:uid="{834CDDBC-6522-429D-AA2E-7E633751287A}"/>
    <cellStyle name="MLPercent0 9" xfId="48213" xr:uid="{52CAE984-1B3E-4DDC-BD5A-C68799DC1F60}"/>
    <cellStyle name="MLPound0" xfId="43158" xr:uid="{38FDD927-0F69-49E3-824B-3D0263325C5B}"/>
    <cellStyle name="MLYen0" xfId="43159" xr:uid="{C1055331-CC44-4BF6-8CF9-12E235A1F08D}"/>
    <cellStyle name="modell" xfId="43160" xr:uid="{3919A9E7-5E5B-4086-8D0C-D2D3318D8887}"/>
    <cellStyle name="ModuleTitle" xfId="43161" xr:uid="{5D8D903A-3D50-4E5E-9A78-F3FC2F4AC89D}"/>
    <cellStyle name="Monat" xfId="43162" xr:uid="{448A7713-F9A6-42EA-8754-305E36F7477F}"/>
    <cellStyle name="Monat Quartal" xfId="43163" xr:uid="{4AF64691-DF15-4F66-BF29-A7DA82A5293D}"/>
    <cellStyle name="Monat_2008-04-21 Ertragslage TZ ENGLISCH 5 - für übliches DD-Format" xfId="43164" xr:uid="{1A9C05C7-86EE-4042-9167-FD63DB9C554E}"/>
    <cellStyle name="Monat2" xfId="43165" xr:uid="{1DC9931B-883B-4769-A1C6-C06F18115802}"/>
    <cellStyle name="Moneda [0]_laroux" xfId="24260" xr:uid="{0DCC3097-A4AC-41E3-861D-4C9DDBAC886B}"/>
    <cellStyle name="Moneda 2" xfId="39928" xr:uid="{F9F17445-9344-4D21-BD2D-4F0B2EE6B2D6}"/>
    <cellStyle name="Moneda_laroux" xfId="24261" xr:uid="{ED4020C5-7C4D-4537-9A65-96FC5D086A7A}"/>
    <cellStyle name="Monétaire [0]_!!!GO" xfId="43166" xr:uid="{86434E86-46BE-465B-8EB3-6EE034638956}"/>
    <cellStyle name="Monétaire 2" xfId="39636" xr:uid="{2A45D226-00F3-4E41-8D09-4C47734143E7}"/>
    <cellStyle name="Monétaire 2 2" xfId="48214" xr:uid="{1868764C-8007-49A1-B685-5411D639AF2B}"/>
    <cellStyle name="Monétaire 2 3" xfId="48215" xr:uid="{7C2F23D7-F790-4108-9456-250C9AE2CF0F}"/>
    <cellStyle name="Monétaire 2 4" xfId="48216" xr:uid="{293C75C4-29D6-4DFD-9464-FCDAA969E3D8}"/>
    <cellStyle name="Monétaire 3" xfId="39637" xr:uid="{156BB2CA-1252-4D82-B5F8-6822299D5F5A}"/>
    <cellStyle name="Monétaire 4" xfId="48217" xr:uid="{B845D393-759B-4F54-957E-094A1E1F26F6}"/>
    <cellStyle name="Monétaire 5" xfId="48218" xr:uid="{AD04A2C8-F79E-4041-998A-64A36CC96585}"/>
    <cellStyle name="Monétaire 6" xfId="48219" xr:uid="{4F7DAAAC-C67C-47F9-8AA2-A08D16FFBB93}"/>
    <cellStyle name="Monétaire_!!!GO" xfId="43167" xr:uid="{2FE2A06C-AD88-481F-986D-D249D33E2BB5}"/>
    <cellStyle name="multiple" xfId="43168" xr:uid="{51EDAED2-0D95-4356-A2F1-066CD9E1EDBE}"/>
    <cellStyle name="Multiple 2" xfId="43169" xr:uid="{538EAEA5-60F1-4AA3-88AB-BA18C27859F0}"/>
    <cellStyle name="multiple_Cognos" xfId="43170" xr:uid="{7FD3E41A-56B8-40FF-8D42-76A736C0769D}"/>
    <cellStyle name="Multiple0" xfId="43171" xr:uid="{022826F7-E8A8-461D-A0E0-BA2D4CB4D5AD}"/>
    <cellStyle name="MultipleType" xfId="48220" xr:uid="{596A9837-7653-44A0-B925-A905193D7EB3}"/>
    <cellStyle name="Navadno 10" xfId="43172" xr:uid="{B45B80DD-84DA-42C6-B354-E819C5EFF970}"/>
    <cellStyle name="Navadno 11" xfId="43173" xr:uid="{ED65A761-2372-474D-948D-BD6AFC915F7F}"/>
    <cellStyle name="Navadno 12" xfId="43174" xr:uid="{1A6B018C-5675-411B-898A-21B9CE9709E9}"/>
    <cellStyle name="Navadno 13" xfId="43175" xr:uid="{AD928E69-CD7B-4E9D-A217-450644BB14F4}"/>
    <cellStyle name="Navadno 14" xfId="43176" xr:uid="{FA332C34-B228-4364-B5AB-68F85F0938F0}"/>
    <cellStyle name="Navadno 15" xfId="43177" xr:uid="{7A739E2F-06B7-4403-BB5B-473257A1E685}"/>
    <cellStyle name="Navadno 16" xfId="43178" xr:uid="{D0B896E1-EE2B-4FAA-8A0A-DC5168C7A298}"/>
    <cellStyle name="Navadno 17" xfId="43179" xr:uid="{976F6B54-1FEE-4A3E-9CCC-53B60FC93683}"/>
    <cellStyle name="Navadno 18" xfId="43180" xr:uid="{99A0792F-FC3E-4B8B-870F-C2BC6C4B2FEF}"/>
    <cellStyle name="Navadno 19" xfId="43181" xr:uid="{9091CCCF-F337-413F-8115-AAD6A040B412}"/>
    <cellStyle name="Navadno 2" xfId="43182" xr:uid="{62E23232-ECFC-4F38-A718-10CCF514450D}"/>
    <cellStyle name="Navadno 20" xfId="43183" xr:uid="{60FB6335-8E65-434C-A8F0-FCED004015F1}"/>
    <cellStyle name="Navadno 21" xfId="43184" xr:uid="{CDC5FCAE-49C7-48B2-B669-9ED3F8821770}"/>
    <cellStyle name="Navadno 22" xfId="43185" xr:uid="{219C4EEF-F413-4FC5-B78E-E88C2098FD47}"/>
    <cellStyle name="Navadno 24" xfId="43186" xr:uid="{EDC660D8-84EE-4B57-B495-BD59EF7C2A10}"/>
    <cellStyle name="Navadno 25" xfId="43187" xr:uid="{017A9039-C1E7-40B8-AA14-DA73056A7190}"/>
    <cellStyle name="Navadno 26" xfId="43188" xr:uid="{6FB618AE-B3C4-415B-BC45-9B6F0BA8129E}"/>
    <cellStyle name="Navadno 27" xfId="43189" xr:uid="{62D2B098-9359-4A66-83E3-D4955DDD75B9}"/>
    <cellStyle name="Navadno 28" xfId="43190" xr:uid="{435CF706-FBEE-4A62-8453-BD987E4F2139}"/>
    <cellStyle name="Navadno 3" xfId="43191" xr:uid="{7F006988-0610-49AA-8483-70FEEB972C4E}"/>
    <cellStyle name="Navadno 36" xfId="43192" xr:uid="{10F78E93-EE55-4220-8021-35AC86B0F9D6}"/>
    <cellStyle name="Navadno 37" xfId="43193" xr:uid="{39486351-D1D6-4007-AA11-FC573AAD70FD}"/>
    <cellStyle name="Navadno 38" xfId="43194" xr:uid="{BF6834E0-0079-49EF-A81F-BB0D3F46137E}"/>
    <cellStyle name="Navadno 39" xfId="43195" xr:uid="{9F604AF8-43E0-4B0C-9A97-7E78EAF6840A}"/>
    <cellStyle name="Navadno 4" xfId="43196" xr:uid="{EB4A5514-C6DE-4DD4-9B95-F333BC6D7330}"/>
    <cellStyle name="Navadno 43" xfId="43197" xr:uid="{1754DAE7-E776-40F2-9232-F6D079FA535E}"/>
    <cellStyle name="Navadno 44" xfId="43198" xr:uid="{9BA522F1-3DBE-4397-93F2-2BBA35C7CF9F}"/>
    <cellStyle name="Navadno 45" xfId="43199" xr:uid="{955F42C5-6FFE-4878-8234-6DCB2B311A4E}"/>
    <cellStyle name="Navadno 46" xfId="43200" xr:uid="{C0D7C1B0-6CC3-4E84-8DD7-EB3DBCF36F2B}"/>
    <cellStyle name="Navadno 47" xfId="43201" xr:uid="{A6F05DA2-5946-475A-AF3E-D9E6CC97ECAD}"/>
    <cellStyle name="Navadno 48" xfId="43202" xr:uid="{AD443A50-4E91-4642-989A-1227E60F55C5}"/>
    <cellStyle name="Navadno 49" xfId="43203" xr:uid="{E549CFA4-E1AC-4C59-B748-7342D830F8FB}"/>
    <cellStyle name="Navadno 5" xfId="43204" xr:uid="{F58CE058-BA54-44E8-AEF9-33144B8BFA3F}"/>
    <cellStyle name="Navadno 50" xfId="43205" xr:uid="{ABCB843A-0850-4F52-8D13-CD0447142720}"/>
    <cellStyle name="Navadno 51" xfId="43206" xr:uid="{5C9717B9-088F-4155-9573-665EC23365D4}"/>
    <cellStyle name="Navadno 52" xfId="43207" xr:uid="{E3759871-50F9-4D23-968B-4D5509DB7957}"/>
    <cellStyle name="Navadno 53" xfId="43208" xr:uid="{7607B371-CFF8-4449-A6C0-52D37CEB8AA9}"/>
    <cellStyle name="Navadno 54" xfId="43209" xr:uid="{1F1529ED-D635-4577-A754-CEAB81FFB69C}"/>
    <cellStyle name="Navadno 55" xfId="43210" xr:uid="{AC61C1ED-3911-40CC-8A42-45A0F3990AB7}"/>
    <cellStyle name="Navadno 56" xfId="43211" xr:uid="{DA3FA262-CD23-4527-8A02-2A47A40442EC}"/>
    <cellStyle name="Navadno 57" xfId="43212" xr:uid="{80094C80-6CAD-4159-8449-4D40DF8F6264}"/>
    <cellStyle name="Navadno 58" xfId="43213" xr:uid="{CCF6F006-40BF-491C-BC95-316B830A6657}"/>
    <cellStyle name="Navadno 59" xfId="43214" xr:uid="{0F7A24DF-0B94-4880-BD04-363E72A10F9D}"/>
    <cellStyle name="Navadno 6" xfId="43215" xr:uid="{5F714F01-5DF2-4DFD-B154-71E59334A558}"/>
    <cellStyle name="Navadno 60" xfId="43216" xr:uid="{CB4578BE-70D3-4683-B218-16054F0CF3D0}"/>
    <cellStyle name="Navadno 7" xfId="43217" xr:uid="{A67D777B-EF0A-47F6-BDF4-97BEA13888C7}"/>
    <cellStyle name="Navadno 8" xfId="43218" xr:uid="{795FFCAA-0B4D-4459-88D2-DB6E7020524C}"/>
    <cellStyle name="Navadno 9" xfId="43219" xr:uid="{98432261-3E75-40D6-ADF0-B733D02862C2}"/>
    <cellStyle name="Navadno_List1" xfId="43220" xr:uid="{93A7EFA3-752B-4AB0-83CA-F1BE9E04AC85}"/>
    <cellStyle name="neg0.0" xfId="43221" xr:uid="{67DD75E7-AB00-4A2E-934C-8A03043A6B76}"/>
    <cellStyle name="Neutraal" xfId="43222" xr:uid="{572BFEED-C4E8-48AA-A403-979699B3CA69}"/>
    <cellStyle name="Neutraali" xfId="43223" xr:uid="{06BB3CA4-7A33-4A40-B9EA-26A90DE1206D}"/>
    <cellStyle name="Neutral 10" xfId="39638" xr:uid="{78E39513-7FD0-4366-95EA-3AF2C49B476C}"/>
    <cellStyle name="Neutral 11" xfId="53218" xr:uid="{B9A12A31-17DA-4C9D-9E92-38A86440138D}"/>
    <cellStyle name="Neutral 12" xfId="41" xr:uid="{A9D6729E-0050-4C5C-B16E-C574085CE2E4}"/>
    <cellStyle name="Neutral 2" xfId="196" xr:uid="{B21E7666-05B5-4684-B513-F3566A303EF7}"/>
    <cellStyle name="Neutral 2 10" xfId="38820" xr:uid="{BC8E1575-62C4-4EDF-8F5E-E0EB9BE1695F}"/>
    <cellStyle name="Neutral 2 11" xfId="47028" xr:uid="{6976DFB3-B512-4D23-B812-B9869F4E4BEB}"/>
    <cellStyle name="Neutral 2 2" xfId="2135" xr:uid="{8E270454-873C-4FBF-B7B9-AEEF694FE7AE}"/>
    <cellStyle name="Neutral 2 2 2" xfId="33748" xr:uid="{A1AD980F-9BA6-4793-A87F-666DDEF5F963}"/>
    <cellStyle name="Neutral 2 2_Apart tables" xfId="50303" xr:uid="{0CE25FD1-E8F0-44EA-874B-763CF2415DBC}"/>
    <cellStyle name="Neutral 2 3" xfId="2136" xr:uid="{42E92387-C8C2-48E2-8631-4773DBE1D5CD}"/>
    <cellStyle name="Neutral 2 3 2" xfId="43224" xr:uid="{3F34F73A-41CF-4B24-BD1E-1411E3FA7D7D}"/>
    <cellStyle name="Neutral 2 3_Apart tables" xfId="52849" xr:uid="{1307100C-627D-4C9C-98B0-6294F9C49C35}"/>
    <cellStyle name="Neutral 2 4" xfId="2137" xr:uid="{9DD3AE3F-E0AE-4977-A09C-58C9287EF761}"/>
    <cellStyle name="Neutral 2 5" xfId="2138" xr:uid="{D0116222-8EFB-4760-922A-CC0EF723BB6E}"/>
    <cellStyle name="Neutral 2 6" xfId="2139" xr:uid="{4CB59F32-8112-4320-AB41-488986D7B88B}"/>
    <cellStyle name="Neutral 2 7" xfId="2140" xr:uid="{88987CCE-F98E-45C1-9178-973DB2FC5511}"/>
    <cellStyle name="Neutral 2 8" xfId="2141" xr:uid="{D038E0DA-FED7-4BE5-AE54-A2700A6FBB7D}"/>
    <cellStyle name="Neutral 2 9" xfId="35960" xr:uid="{1539E7F2-0C5D-49D1-9370-26269C1C50BF}"/>
    <cellStyle name="Neutral 2_2. Property deals" xfId="24262" xr:uid="{B27D1C93-7355-4738-B9E0-7538B7EFB0F0}"/>
    <cellStyle name="Neutral 3" xfId="197" xr:uid="{CB58FF96-6AD8-49FD-A1C6-1441FB36C6A9}"/>
    <cellStyle name="Neutral 3 2" xfId="33749" xr:uid="{273ABE25-AD26-4B16-90DC-B67AA5C57FC1}"/>
    <cellStyle name="Neutral 3 2 2" xfId="43225" xr:uid="{8804C796-FC2D-42E6-BCD4-60FE5FFDA761}"/>
    <cellStyle name="Neutral 3 2_Cognos" xfId="43226" xr:uid="{3E58949F-F5FD-444E-BBB5-D5E9D2398628}"/>
    <cellStyle name="Neutral 3 3" xfId="35961" xr:uid="{5C6446B3-F4ED-466E-920C-1AA6434F4C49}"/>
    <cellStyle name="Neutral 3 4" xfId="43227" xr:uid="{66321EDD-F1EB-47F8-8F01-6B64367F3187}"/>
    <cellStyle name="Neutral 3 5" xfId="47036" xr:uid="{8FE81AB9-17EF-4B19-B152-2479610B0E01}"/>
    <cellStyle name="Neutral 3 6" xfId="46070" xr:uid="{755543FB-03A0-43AA-846E-670E8798160C}"/>
    <cellStyle name="Neutral 3_Acquisition DB" xfId="52314" xr:uid="{C08711D4-833F-48EF-B88C-4B38462138A1}"/>
    <cellStyle name="Neutral 4" xfId="2142" xr:uid="{1E065914-69D1-4039-871A-9176250958D0}"/>
    <cellStyle name="Neutral 4 2" xfId="24263" xr:uid="{ADB1DADC-1127-46BB-A4AB-34BD22D16D52}"/>
    <cellStyle name="Neutral 4 2 2" xfId="33750" xr:uid="{2948629E-DEA0-4BD9-8CE7-EAEAB8E599BB}"/>
    <cellStyle name="Neutral 4 3" xfId="47037" xr:uid="{8A88580D-2FE8-495C-96E7-12CACAE8895D}"/>
    <cellStyle name="Neutral 4_2. Property deals" xfId="24264" xr:uid="{419CF43D-B066-4E09-A5FA-56DE693E07C2}"/>
    <cellStyle name="Neutral 5" xfId="2143" xr:uid="{961EF973-2284-4A88-9964-C683F27EC9E8}"/>
    <cellStyle name="Neutral 5 2" xfId="24265" xr:uid="{0D7C6341-B563-496E-89D6-A7EA724320D6}"/>
    <cellStyle name="Neutral 5 2 2" xfId="33751" xr:uid="{A98C2356-5792-4355-B360-A6F1A1FA65EC}"/>
    <cellStyle name="Neutral 5_2. Property deals" xfId="24266" xr:uid="{25E86BA3-8F63-4CF8-8FE1-0E78935649CF}"/>
    <cellStyle name="Neutral 6" xfId="2144" xr:uid="{7785AD78-2048-4528-9870-C5B77A6881AF}"/>
    <cellStyle name="Neutral 6 2" xfId="33752" xr:uid="{ECEAAB14-8F9E-472B-B15D-68987BF1E3A1}"/>
    <cellStyle name="Neutral 6_Apart tables" xfId="52850" xr:uid="{DD4F6DFE-2272-467A-AC30-F5CFF699811F}"/>
    <cellStyle name="Neutral 7" xfId="2145" xr:uid="{D70AC8AD-8A6D-4055-BA85-F30F63C8E0A0}"/>
    <cellStyle name="Neutral 8" xfId="2146" xr:uid="{EA4D990A-2146-430A-AB05-FEEBB4D0E973}"/>
    <cellStyle name="Neutral 9" xfId="2147" xr:uid="{17396534-09D7-42DE-B682-2094DE94CF23}"/>
    <cellStyle name="Neutre 2" xfId="48221" xr:uid="{7BAEB629-B988-410D-B200-8834DBA0DA36}"/>
    <cellStyle name="Neutre 2 2" xfId="48222" xr:uid="{845CB86E-AD33-4972-800A-B18F84E98B11}"/>
    <cellStyle name="Neutre 3" xfId="48223" xr:uid="{DA0B36A0-0702-47B9-9753-A5B13A981F18}"/>
    <cellStyle name="Neutre 4" xfId="48224" xr:uid="{CF81C129-D6AD-4E8D-9F43-D04E4150726F}"/>
    <cellStyle name="Neutro" xfId="39929" xr:uid="{BF31B5E3-46B6-4827-AB23-A248D3219F46}"/>
    <cellStyle name="nichts" xfId="43228" xr:uid="{533859F6-755B-45E6-BAA9-DC7D9FD12EB5}"/>
    <cellStyle name="Nil" xfId="43229" xr:uid="{B93465BD-0709-4897-BD86-5C538B54E316}"/>
    <cellStyle name="no" xfId="43230" xr:uid="{B4831A6C-AFDC-4456-BD3F-86E1EDCFAED7}"/>
    <cellStyle name="no dec" xfId="24267" xr:uid="{19ECA3A2-A9EF-4081-9F8A-3AB4C68C744B}"/>
    <cellStyle name="no dec 2" xfId="48225" xr:uid="{FFE90789-0841-4451-AA09-27D1F211643C}"/>
    <cellStyle name="No-definido" xfId="39930" xr:uid="{9EA16753-5CF6-409E-AE91-1B57349C9B2C}"/>
    <cellStyle name="NonPrintingArea" xfId="43231" xr:uid="{D460AFFD-49C9-4278-AF76-A2338FB8D45A}"/>
    <cellStyle name="Normaali_10SuurintaElvytAskok" xfId="24268" xr:uid="{66C359B4-A3D2-4111-8B1F-249DC84523F0}"/>
    <cellStyle name="Normal" xfId="0" builtinId="0"/>
    <cellStyle name="Normal - Style1" xfId="2148" xr:uid="{C200B57B-C040-407F-976C-6905E3DF5544}"/>
    <cellStyle name="Normal - Style1 10" xfId="43232" xr:uid="{C7894D9A-CB50-404C-A1B0-D1F55F0113BC}"/>
    <cellStyle name="Normal - Style1 2" xfId="2149" xr:uid="{D0209A69-5C86-45BC-BBE7-A08EBE32E748}"/>
    <cellStyle name="Normal - Style1 2 2" xfId="52315" xr:uid="{54BD378D-2328-42C6-B81C-E2B12F9EDFD9}"/>
    <cellStyle name="Normal - Style1 2_Acquisition DB" xfId="52316" xr:uid="{0B061469-CF7E-4447-8A7B-90E75D513844}"/>
    <cellStyle name="Normal - Style1 3" xfId="2150" xr:uid="{9C38B70E-1FD9-414F-A0CB-D6C9D0335088}"/>
    <cellStyle name="Normal - Style1 4" xfId="2151" xr:uid="{9C2DBD6D-7C6D-4328-8357-85B0CAF021D8}"/>
    <cellStyle name="Normal - Style1 5" xfId="2152" xr:uid="{A5D1C0AE-B59F-4A79-A57D-D7D574EF0ACD}"/>
    <cellStyle name="Normal - Style1 6" xfId="2153" xr:uid="{03CD0CF7-38B5-4C13-BB04-56EEEE5AAC6E}"/>
    <cellStyle name="Normal - Style1 7" xfId="2154" xr:uid="{06A35E21-5337-46F3-A951-F68F892CB676}"/>
    <cellStyle name="Normal - Style1 8" xfId="2155" xr:uid="{D5441B48-8AB4-4CCC-89ED-FB2D8C4025BE}"/>
    <cellStyle name="Normal - Style1 9" xfId="2156" xr:uid="{7DF013BD-6944-4E46-9D9C-A686576CDB12}"/>
    <cellStyle name="Normal - Style1_3. Loans" xfId="24269" xr:uid="{1402F01D-7407-43C2-BF70-465CFA569BC8}"/>
    <cellStyle name="Normal - Style2" xfId="43233" xr:uid="{14545B74-7B05-4469-B0A3-B31CE45C224F}"/>
    <cellStyle name="Normal - Style3" xfId="43234" xr:uid="{86839887-D834-4F39-A358-9B90C1BCCBF4}"/>
    <cellStyle name="Normal - Style4" xfId="43235" xr:uid="{A36F3223-32C8-453D-A084-26D8E6B56302}"/>
    <cellStyle name="Normal - Style5" xfId="43236" xr:uid="{04F0EAE5-8B40-4EC3-8557-E08D0B617658}"/>
    <cellStyle name="Normal - Style6" xfId="43237" xr:uid="{94F72525-A71C-42BD-AC2F-39B4BD25F3BC}"/>
    <cellStyle name="Normal - Style7" xfId="43238" xr:uid="{869F0919-0596-43E7-93E8-B171CDCA4095}"/>
    <cellStyle name="Normal - Style8" xfId="43239" xr:uid="{4B2F2147-A575-435D-8C03-2E0CBEAF876B}"/>
    <cellStyle name="Normal (%)_Glasgow scenario based on revised figures from 2 Sept" xfId="43240" xr:uid="{438DA81A-1D75-4310-954F-CF6E0BF82EA1}"/>
    <cellStyle name="Normal 10" xfId="198" xr:uid="{7277E3B1-6B0A-4D42-A5B4-CDC021DD37F5}"/>
    <cellStyle name="Normal 10 10" xfId="33753" xr:uid="{E84EEE06-BC51-4056-98E6-333FBD753F6F}"/>
    <cellStyle name="Normal 10 11" xfId="35962" xr:uid="{18401426-1BEB-443B-BA05-EA6B05A71DB0}"/>
    <cellStyle name="Normal 10 12" xfId="47054" xr:uid="{582F22F4-4ABB-4F80-BAD8-1A961E8DAA49}"/>
    <cellStyle name="Normal 10 2" xfId="2157" xr:uid="{67E3B680-3550-436D-B264-274A73E2F861}"/>
    <cellStyle name="Normal 10 2 10" xfId="33754" xr:uid="{1E3EBEAA-95F7-40E4-9989-7DCBD178CD16}"/>
    <cellStyle name="Normal 10 2 11" xfId="35963" xr:uid="{34122F00-88B2-480F-8A7C-6B2189AF2E9A}"/>
    <cellStyle name="Normal 10 2 12" xfId="47055" xr:uid="{46678270-A0E4-4E14-94A8-14BE7A55FAB8}"/>
    <cellStyle name="Normal 10 2 2" xfId="24270" xr:uid="{25A8E0EF-409E-4280-99A9-DF40BDF4E1A6}"/>
    <cellStyle name="Normal 10 2 2 2" xfId="24271" xr:uid="{872848C2-B775-49F0-9A10-44F42BE6BEE3}"/>
    <cellStyle name="Normal 10 2 2 2 2" xfId="24272" xr:uid="{CEDE52E6-1E50-4705-BBAD-C43D0F87D0A3}"/>
    <cellStyle name="Normal 10 2 2 2 2 2" xfId="24273" xr:uid="{401CECA6-4926-4E69-AF4B-549F41FD14A5}"/>
    <cellStyle name="Normal 10 2 2 2 2_121231-130331" xfId="24274" xr:uid="{E780036B-2082-46E8-8608-9A10C749788B}"/>
    <cellStyle name="Normal 10 2 2 2 3" xfId="24275" xr:uid="{0C4A99A3-1EB0-462D-85BF-DFE2E6657BE4}"/>
    <cellStyle name="Normal 10 2 2 2 4" xfId="33755" xr:uid="{D82FE2A2-6E9E-407B-82DD-9A084F4CCA4B}"/>
    <cellStyle name="Normal 10 2 2 2_121231-130331" xfId="24276" xr:uid="{60C2CE03-8A3C-4395-9899-7B8C72048BDB}"/>
    <cellStyle name="Normal 10 2 2 3" xfId="24277" xr:uid="{DBF46B8B-2827-42EB-8DE0-B6E5D937366A}"/>
    <cellStyle name="Normal 10 2 2 3 2" xfId="24278" xr:uid="{BE4E922B-9F0B-408B-BED2-E77B246BB5F3}"/>
    <cellStyle name="Normal 10 2 2 3_121231-130331" xfId="24279" xr:uid="{D5C9AE8E-9263-4855-9C97-206FF1A5A63E}"/>
    <cellStyle name="Normal 10 2 2 4" xfId="24280" xr:uid="{71C152D5-E872-44B5-B7EE-15C7CED6736F}"/>
    <cellStyle name="Normal 10 2 2 5" xfId="24281" xr:uid="{A8B66CEE-8785-44DB-89E1-0DA3D87C794F}"/>
    <cellStyle name="Normal 10 2 2 6" xfId="33756" xr:uid="{28D2E9EE-5E8B-4C14-B255-A2F38518F340}"/>
    <cellStyle name="Normal 10 2 2 7" xfId="35964" xr:uid="{ED2AAEC8-ADD8-4774-BB22-A9922A7F0EE6}"/>
    <cellStyle name="Normal 10 2 2 8" xfId="38819" xr:uid="{FA56251D-36CC-4E57-B8A7-518779747531}"/>
    <cellStyle name="Normal 10 2 2_121231-130331" xfId="24282" xr:uid="{B797C254-6F2B-45BB-9B7A-4644BBC81E1E}"/>
    <cellStyle name="Normal 10 2 3" xfId="24283" xr:uid="{56AE8A8C-A7ED-471E-8468-FEE34F5BD193}"/>
    <cellStyle name="Normal 10 2 3 2" xfId="24284" xr:uid="{89C82EA9-E1CE-4CB2-89F3-B1AC8D74053B}"/>
    <cellStyle name="Normal 10 2 3 2 2" xfId="24285" xr:uid="{4CD1A880-2D56-48DA-8F13-4A6F499FAA5B}"/>
    <cellStyle name="Normal 10 2 3 2 2 2" xfId="24286" xr:uid="{96F00001-CBDA-49CB-AC7F-AE8BD3E00716}"/>
    <cellStyle name="Normal 10 2 3 2 2_121231-130331" xfId="24287" xr:uid="{137B2BD8-3848-450A-81CC-307F4CFC550E}"/>
    <cellStyle name="Normal 10 2 3 2 3" xfId="24288" xr:uid="{289E69B1-22E2-4639-887E-01043DDC9DC3}"/>
    <cellStyle name="Normal 10 2 3 2 4" xfId="33757" xr:uid="{687205E0-1910-4F53-8ABF-EF550D592192}"/>
    <cellStyle name="Normal 10 2 3 2_121231-130331" xfId="24289" xr:uid="{44B8F219-6BD2-4BC7-A999-D0EDBDB848F5}"/>
    <cellStyle name="Normal 10 2 3 3" xfId="24290" xr:uid="{6846C37E-50F3-486F-A12A-033D6A80368A}"/>
    <cellStyle name="Normal 10 2 3 3 2" xfId="24291" xr:uid="{C1CE04A9-8107-43DC-B9ED-C56CE8388110}"/>
    <cellStyle name="Normal 10 2 3 3_121231-130331" xfId="24292" xr:uid="{ACCACEBB-FB10-4AAD-A12D-64084A771CE2}"/>
    <cellStyle name="Normal 10 2 3 4" xfId="24293" xr:uid="{91B4D9CA-0DCC-40F2-8737-F053E45F8F95}"/>
    <cellStyle name="Normal 10 2 3 5" xfId="24294" xr:uid="{8900391F-8CB4-4E79-98E1-4567AD9B56DD}"/>
    <cellStyle name="Normal 10 2 3 6" xfId="33758" xr:uid="{FDBA66F9-907D-4302-80C4-CFEE19FB6339}"/>
    <cellStyle name="Normal 10 2 3 7" xfId="35965" xr:uid="{AF1ADFFC-C0F9-4FE2-9E52-FDD57B763429}"/>
    <cellStyle name="Normal 10 2 3 8" xfId="38818" xr:uid="{F3B3DDAB-7086-45EA-A08A-2A0D64ED972A}"/>
    <cellStyle name="Normal 10 2 3_121231-130331" xfId="24295" xr:uid="{7C669FCA-9A7D-42D3-A211-30B77328E50E}"/>
    <cellStyle name="Normal 10 2 4" xfId="24296" xr:uid="{EC6EFE69-A3C0-4CC0-8884-44F451DF7F92}"/>
    <cellStyle name="Normal 10 2 4 2" xfId="24297" xr:uid="{91E53A8C-F838-4931-B581-B4B413FE3E6F}"/>
    <cellStyle name="Normal 10 2 4 2 2" xfId="24298" xr:uid="{E4C8BFF5-E626-48F6-87FD-9123AED36A20}"/>
    <cellStyle name="Normal 10 2 4 2 2 2" xfId="24299" xr:uid="{30696005-00D4-4F74-8EA3-FA642D12A2F8}"/>
    <cellStyle name="Normal 10 2 4 2 2_121231-130331" xfId="24300" xr:uid="{830FA4D4-4D3D-4BD5-92E5-A14330ECAA7C}"/>
    <cellStyle name="Normal 10 2 4 2 3" xfId="24301" xr:uid="{BF48E371-2BD3-410E-B5AC-8388E79230B1}"/>
    <cellStyle name="Normal 10 2 4 2 4" xfId="33759" xr:uid="{6BCFCEC6-4566-4C83-96CF-257D816FAB74}"/>
    <cellStyle name="Normal 10 2 4 2_121231-130331" xfId="24302" xr:uid="{BDF61A32-1732-4FD1-BB2E-7611CF1CC1A1}"/>
    <cellStyle name="Normal 10 2 4 3" xfId="24303" xr:uid="{2627D4F4-C05E-4E13-B8B8-762595F05D12}"/>
    <cellStyle name="Normal 10 2 4 3 2" xfId="24304" xr:uid="{80417CB6-01AD-4D0F-AAAF-A1D7876F7D1C}"/>
    <cellStyle name="Normal 10 2 4 3_121231-130331" xfId="24305" xr:uid="{EF5A9679-8439-4351-AF0D-84A3E081AFB5}"/>
    <cellStyle name="Normal 10 2 4 4" xfId="24306" xr:uid="{B4BC0646-D473-4C69-A369-C53F8B683FE6}"/>
    <cellStyle name="Normal 10 2 4 5" xfId="24307" xr:uid="{D7D6823C-5CB9-4FA2-AC59-4D24E4A375B0}"/>
    <cellStyle name="Normal 10 2 4 6" xfId="33760" xr:uid="{EA7D73DA-B387-40BC-ACC8-202D639B9F57}"/>
    <cellStyle name="Normal 10 2 4 7" xfId="35966" xr:uid="{BC29C6FD-9BC3-4826-959F-43D16F5394C8}"/>
    <cellStyle name="Normal 10 2 4 8" xfId="38817" xr:uid="{8BCD53A0-0346-46CF-A204-7EA20CFB4C9C}"/>
    <cellStyle name="Normal 10 2 4_121231-130331" xfId="24308" xr:uid="{706C94F2-FB4E-44CE-B569-33376C640342}"/>
    <cellStyle name="Normal 10 2 5" xfId="24309" xr:uid="{537A22D4-6649-4311-AE36-1837BCCD4AC5}"/>
    <cellStyle name="Normal 10 2 5 2" xfId="24310" xr:uid="{00CE220C-1EF7-4777-AA57-85AB97169E3A}"/>
    <cellStyle name="Normal 10 2 5 2 2" xfId="24311" xr:uid="{F74008C3-CD57-4CC4-BCF4-68E13F2BA80F}"/>
    <cellStyle name="Normal 10 2 5 2 3" xfId="33761" xr:uid="{CFCF45BB-A5E7-48F0-8971-E7DC3749E5F1}"/>
    <cellStyle name="Normal 10 2 5 2_121231-130331" xfId="24312" xr:uid="{0E6EF1B2-E99B-4243-8EA9-2FDA056A217A}"/>
    <cellStyle name="Normal 10 2 5 3" xfId="24313" xr:uid="{6DA255A3-45D2-4247-ABC3-77572C392073}"/>
    <cellStyle name="Normal 10 2 5 3 2" xfId="24314" xr:uid="{0F598D7B-A7A1-4B93-A814-FBB81B2493D0}"/>
    <cellStyle name="Normal 10 2 5 3_121231-130331" xfId="24315" xr:uid="{7D43EC83-0825-4A20-AA68-FFA317D7A5AE}"/>
    <cellStyle name="Normal 10 2 5 4" xfId="24316" xr:uid="{FD9E8FE5-4132-4F4A-8A00-6CE67D56386A}"/>
    <cellStyle name="Normal 10 2 5 5" xfId="24317" xr:uid="{B61B0038-6658-4403-AB01-E40C1B48650F}"/>
    <cellStyle name="Normal 10 2 5 6" xfId="33762" xr:uid="{BDC1132B-62C8-4223-9160-57ADD7AD0DD8}"/>
    <cellStyle name="Normal 10 2 5 7" xfId="35967" xr:uid="{2A2F775D-0032-47FD-BC2D-4E3DE33644F4}"/>
    <cellStyle name="Normal 10 2 5 8" xfId="38816" xr:uid="{8C08E9BA-F875-4AE8-A4D1-6E19A41F410A}"/>
    <cellStyle name="Normal 10 2 5_121231-130331" xfId="24318" xr:uid="{D53FB395-47CF-438D-AFFB-68D83CDDB857}"/>
    <cellStyle name="Normal 10 2 6" xfId="24319" xr:uid="{7BDFFE9C-38F2-4551-B855-909B2953710B}"/>
    <cellStyle name="Normal 10 2 6 2" xfId="24320" xr:uid="{F1C11C76-253C-4207-954D-4E8846A704C7}"/>
    <cellStyle name="Normal 10 2 6 2 2" xfId="24321" xr:uid="{6F1C6B2B-8AA1-4242-B6BE-2FD263F10EB6}"/>
    <cellStyle name="Normal 10 2 6 2_121231-130331" xfId="24322" xr:uid="{B76550D3-9AD6-46E0-9F5B-325891C4C2C4}"/>
    <cellStyle name="Normal 10 2 6 3" xfId="24323" xr:uid="{248262EF-8D49-4D4B-A2EC-9233BACAC372}"/>
    <cellStyle name="Normal 10 2 6 4" xfId="33763" xr:uid="{23B878F5-89EC-4D7D-A258-2926CB1ABB84}"/>
    <cellStyle name="Normal 10 2 6_121231-130331" xfId="24324" xr:uid="{20BC1907-D5BC-4B66-9ADA-E0135F28D1BC}"/>
    <cellStyle name="Normal 10 2 7" xfId="24325" xr:uid="{18E4A569-2B0F-49AC-AF1A-7E19B2650119}"/>
    <cellStyle name="Normal 10 2 7 2" xfId="24326" xr:uid="{F52FA28A-9092-4CC9-99C9-4BAE372F26CF}"/>
    <cellStyle name="Normal 10 2 7_121231-130331" xfId="24327" xr:uid="{1FAA9187-F905-42C2-A2CD-07505B4679E0}"/>
    <cellStyle name="Normal 10 2 8" xfId="24328" xr:uid="{95E1D380-CF53-4139-A7E0-39F7F93E73CA}"/>
    <cellStyle name="Normal 10 2 9" xfId="24329" xr:uid="{F1CA9B94-ACC9-4639-AD89-A3FDA117007E}"/>
    <cellStyle name="Normal 10 2_121231-130331" xfId="24330" xr:uid="{A54EF3BE-1A49-4977-A331-0D66D71D3AA5}"/>
    <cellStyle name="Normal 10 3" xfId="24331" xr:uid="{09B3D815-19BE-4654-9F1F-099B7DBE375D}"/>
    <cellStyle name="Normal 10 3 10" xfId="33764" xr:uid="{16C3C1DE-A4B2-4DAE-9BA5-9F97712775F2}"/>
    <cellStyle name="Normal 10 3 10 2" xfId="33765" xr:uid="{32E3F422-9D09-4107-85A8-5889B7FF2CEA}"/>
    <cellStyle name="Normal 10 3 11" xfId="35968" xr:uid="{0E7F4A7F-4C1A-4104-BE64-D0563DB1EC19}"/>
    <cellStyle name="Normal 10 3 2" xfId="24332" xr:uid="{0168B27C-93FA-494F-A505-B3105AC30B58}"/>
    <cellStyle name="Normal 10 3 2 2" xfId="24333" xr:uid="{B386A9D7-F4BC-4E64-9CC9-C69A24906EEE}"/>
    <cellStyle name="Normal 10 3 2 2 2" xfId="24334" xr:uid="{BC18DE53-1FB3-4EDD-B66C-BF60B83A0A6A}"/>
    <cellStyle name="Normal 10 3 2 2 2 2" xfId="24335" xr:uid="{FEAC5213-393D-4458-9EE7-5AFFC15DE15F}"/>
    <cellStyle name="Normal 10 3 2 2 2_121231-130331" xfId="24336" xr:uid="{0F079F8D-4440-46F5-8BC9-D02EE22142DF}"/>
    <cellStyle name="Normal 10 3 2 2 3" xfId="24337" xr:uid="{0443D005-00C8-4559-A171-ED9AC43FC863}"/>
    <cellStyle name="Normal 10 3 2 2 4" xfId="33766" xr:uid="{0805B7E1-82B4-488B-99C3-5BAB1CF8EC67}"/>
    <cellStyle name="Normal 10 3 2 2_121231-130331" xfId="24338" xr:uid="{CCA97946-3831-44DC-AFE5-5865F50047CC}"/>
    <cellStyle name="Normal 10 3 2 3" xfId="24339" xr:uid="{CA510B68-6FDE-4C56-9FD2-D82843D1DCAB}"/>
    <cellStyle name="Normal 10 3 2 3 2" xfId="24340" xr:uid="{E1BD4094-7DEB-4087-97BB-E5760CBB8FEA}"/>
    <cellStyle name="Normal 10 3 2 3_121231-130331" xfId="24341" xr:uid="{AEB7B180-0FDF-4B22-AC70-B8C9725C08F2}"/>
    <cellStyle name="Normal 10 3 2 4" xfId="24342" xr:uid="{3DE8C857-CD0D-43D1-BD02-FDE69E8A0733}"/>
    <cellStyle name="Normal 10 3 2 5" xfId="24343" xr:uid="{50A33774-B77F-4A2E-B4DB-639625D74E2E}"/>
    <cellStyle name="Normal 10 3 2 6" xfId="33767" xr:uid="{8D1F0F81-C31D-48F5-A8A0-09105A21405F}"/>
    <cellStyle name="Normal 10 3 2 7" xfId="35969" xr:uid="{1BB9F264-8E80-449E-93BF-61EA5291D171}"/>
    <cellStyle name="Normal 10 3 2 8" xfId="38815" xr:uid="{E93FA0D0-699B-49F5-97C1-C640918E583B}"/>
    <cellStyle name="Normal 10 3 2_121231-130331" xfId="24344" xr:uid="{8A94A901-3B80-4381-806E-0E85D524E62D}"/>
    <cellStyle name="Normal 10 3 3" xfId="24345" xr:uid="{4500AE8F-1F34-4D72-B1CB-9184CF171DE6}"/>
    <cellStyle name="Normal 10 3 3 2" xfId="24346" xr:uid="{5E3F11E8-76B9-4C90-8F44-0245869B38C5}"/>
    <cellStyle name="Normal 10 3 3 2 2" xfId="24347" xr:uid="{50658F99-4012-4856-9C44-8977E8AAF907}"/>
    <cellStyle name="Normal 10 3 3 2 2 2" xfId="24348" xr:uid="{B2EDA4B8-B64A-45E9-9C6A-C26DB01A0AE7}"/>
    <cellStyle name="Normal 10 3 3 2 2_121231-130331" xfId="24349" xr:uid="{EAACD1B6-708D-41CA-A9D7-C25B0873A4E5}"/>
    <cellStyle name="Normal 10 3 3 2 3" xfId="24350" xr:uid="{99826730-905F-41EF-89BC-403C1B30EDB5}"/>
    <cellStyle name="Normal 10 3 3 2 4" xfId="33768" xr:uid="{74D5DB87-F95E-49D5-89B4-C6B9D7432FD5}"/>
    <cellStyle name="Normal 10 3 3 2_121231-130331" xfId="24351" xr:uid="{FFF8B9EF-BA95-4BDF-80E2-684DCBFF84B1}"/>
    <cellStyle name="Normal 10 3 3 3" xfId="24352" xr:uid="{1C0EF0F7-920D-449D-9BA7-B5FDAB31E966}"/>
    <cellStyle name="Normal 10 3 3 3 2" xfId="24353" xr:uid="{70844DD8-39FA-4E32-8BBF-146EE4737B7C}"/>
    <cellStyle name="Normal 10 3 3 3_121231-130331" xfId="24354" xr:uid="{779C48F9-F981-4114-91A3-D4E5924B1D6E}"/>
    <cellStyle name="Normal 10 3 3 4" xfId="24355" xr:uid="{37D3A432-116E-4ED3-8F1E-C7E9CBDE806A}"/>
    <cellStyle name="Normal 10 3 3 5" xfId="24356" xr:uid="{57DF46A5-B2CF-43F2-A72F-7E32CA057147}"/>
    <cellStyle name="Normal 10 3 3 6" xfId="33769" xr:uid="{5983F251-5078-4D47-AEB6-10ACDDFDDE5B}"/>
    <cellStyle name="Normal 10 3 3 7" xfId="35970" xr:uid="{63FCC2E3-6AEC-4FE2-9D84-95763DCCF800}"/>
    <cellStyle name="Normal 10 3 3 8" xfId="38814" xr:uid="{0016908B-B7E7-44D5-9224-D5B5B4EFBF39}"/>
    <cellStyle name="Normal 10 3 3_121231-130331" xfId="24357" xr:uid="{5B98A826-7519-4ECD-B089-2CAAAF21E8FA}"/>
    <cellStyle name="Normal 10 3 4" xfId="24358" xr:uid="{7DF1FB0F-DDEE-467C-9435-3D5C5BA37387}"/>
    <cellStyle name="Normal 10 3 4 2" xfId="24359" xr:uid="{ED008CE3-344C-4190-A5BB-C27D65B760EF}"/>
    <cellStyle name="Normal 10 3 4 2 2" xfId="24360" xr:uid="{11CAF2F0-DB05-45FE-B7AD-D3608EE811B8}"/>
    <cellStyle name="Normal 10 3 4 2 2 2" xfId="24361" xr:uid="{74B42067-8D08-4E3B-9D30-7CB9E4D00F6A}"/>
    <cellStyle name="Normal 10 3 4 2 2_121231-130331" xfId="24362" xr:uid="{AFA78D27-32D3-4156-ACB9-7147A850B499}"/>
    <cellStyle name="Normal 10 3 4 2 3" xfId="24363" xr:uid="{6C8D499B-0972-4B18-A604-2B6391ACB3BD}"/>
    <cellStyle name="Normal 10 3 4 2 4" xfId="33770" xr:uid="{A4182216-01D8-4B46-9B5A-9A22EAFB75A7}"/>
    <cellStyle name="Normal 10 3 4 2_121231-130331" xfId="24364" xr:uid="{EE28B130-FFB8-4356-A713-BB667CB8D921}"/>
    <cellStyle name="Normal 10 3 4 3" xfId="24365" xr:uid="{ED07E8F8-DDB2-4835-B7E2-184B73F4FC92}"/>
    <cellStyle name="Normal 10 3 4 3 2" xfId="24366" xr:uid="{D009669E-B655-446F-8A70-47BFD57830C6}"/>
    <cellStyle name="Normal 10 3 4 3_121231-130331" xfId="24367" xr:uid="{FA6A1E68-7338-4690-9E0E-90A2DCF7C658}"/>
    <cellStyle name="Normal 10 3 4 4" xfId="24368" xr:uid="{131C40F0-559A-43FB-9476-59FD15E66BAD}"/>
    <cellStyle name="Normal 10 3 4 5" xfId="24369" xr:uid="{48AFCDDA-56EA-4685-9739-CE8AABE438EC}"/>
    <cellStyle name="Normal 10 3 4 6" xfId="33771" xr:uid="{9C4CFA4E-D349-4988-AF06-52BF0868AB22}"/>
    <cellStyle name="Normal 10 3 4 7" xfId="35971" xr:uid="{DAFE9298-ED2E-44A6-A1F5-72D48B9D2687}"/>
    <cellStyle name="Normal 10 3 4 8" xfId="38813" xr:uid="{B8076BCB-27B9-45EA-8E9C-14B5C02F0289}"/>
    <cellStyle name="Normal 10 3 4_121231-130331" xfId="24370" xr:uid="{7CF0B5E5-A8ED-4616-9DDF-9245BB99F4BB}"/>
    <cellStyle name="Normal 10 3 5" xfId="24371" xr:uid="{2ECEB7C8-4016-4A5D-AF4D-D4B58FE6EE9B}"/>
    <cellStyle name="Normal 10 3 5 2" xfId="24372" xr:uid="{507D4A88-A636-45BC-B423-0FFD4AC8B7D4}"/>
    <cellStyle name="Normal 10 3 5 2 2" xfId="24373" xr:uid="{CAB0DA36-CED9-4EF2-96A6-4086655A454A}"/>
    <cellStyle name="Normal 10 3 5 2 3" xfId="33772" xr:uid="{4A15D965-5057-449B-A6FA-2AF5EE6A8436}"/>
    <cellStyle name="Normal 10 3 5 2_121231-130331" xfId="24374" xr:uid="{2F477F68-7AEA-4736-B3A5-58D00FD974A4}"/>
    <cellStyle name="Normal 10 3 5 3" xfId="24375" xr:uid="{677F123E-5AA6-4034-82FE-F5210E331C0D}"/>
    <cellStyle name="Normal 10 3 5 3 2" xfId="24376" xr:uid="{FB25CE9F-1A13-4ED1-A1BC-B2DE07CAE723}"/>
    <cellStyle name="Normal 10 3 5 3_121231-130331" xfId="24377" xr:uid="{4D740501-C4AD-439B-9AB7-F495C4DC16A9}"/>
    <cellStyle name="Normal 10 3 5 4" xfId="24378" xr:uid="{D6CFA8C0-76D8-4241-8FB7-1626A458E9DC}"/>
    <cellStyle name="Normal 10 3 5 5" xfId="24379" xr:uid="{0A170B5F-B17B-41B3-9202-D634EB674DD1}"/>
    <cellStyle name="Normal 10 3 5 6" xfId="33773" xr:uid="{B6328B2F-5C56-41D7-891D-64003C61CA62}"/>
    <cellStyle name="Normal 10 3 5 7" xfId="35972" xr:uid="{72D2E769-250C-4DA7-A661-E784BC371F51}"/>
    <cellStyle name="Normal 10 3 5 8" xfId="38812" xr:uid="{EBB3817D-441A-4BC7-9B10-1C78C4600308}"/>
    <cellStyle name="Normal 10 3 5_121231-130331" xfId="24380" xr:uid="{944CAFF4-36E9-44D0-AEA6-9A0F5BD3F118}"/>
    <cellStyle name="Normal 10 3 6" xfId="24381" xr:uid="{72E57AA8-1134-4F3E-85CE-F02FAA0EA0A3}"/>
    <cellStyle name="Normal 10 3 6 2" xfId="24382" xr:uid="{AB7BB604-0587-46C1-89D6-92DD3D160ABB}"/>
    <cellStyle name="Normal 10 3 6 2 2" xfId="24383" xr:uid="{314032CC-A96E-4B56-8976-109CDBB35F85}"/>
    <cellStyle name="Normal 10 3 6 2_121231-130331" xfId="24384" xr:uid="{4629924F-D479-4A88-BCE8-7F0F8B8143DD}"/>
    <cellStyle name="Normal 10 3 6 3" xfId="24385" xr:uid="{E91E90A0-36F1-4C0E-A738-1D8B0065FA31}"/>
    <cellStyle name="Normal 10 3 6 4" xfId="33774" xr:uid="{149DE9DD-CEFF-41B3-900E-B4699E334DEB}"/>
    <cellStyle name="Normal 10 3 6_121231-130331" xfId="24386" xr:uid="{1C09F46D-9BEB-4DCA-97C6-F24F5D255267}"/>
    <cellStyle name="Normal 10 3 7" xfId="24387" xr:uid="{DFB6E7A9-925A-4A66-B869-A0BF98605BC5}"/>
    <cellStyle name="Normal 10 3 7 2" xfId="24388" xr:uid="{4644A949-C59B-4BD1-AC62-2557B86E73E8}"/>
    <cellStyle name="Normal 10 3 7_121231-130331" xfId="24389" xr:uid="{C077AEDA-A9BD-44C2-A49B-1D58CD6A8229}"/>
    <cellStyle name="Normal 10 3 8" xfId="24390" xr:uid="{0613F8B3-7D1C-43DB-9148-4C8B0A9223AD}"/>
    <cellStyle name="Normal 10 3 9" xfId="24391" xr:uid="{5558DBD8-93E5-4018-8175-8C48781B94D8}"/>
    <cellStyle name="Normal 10 3_121231-130331" xfId="24392" xr:uid="{035DF936-890A-409A-AE88-015A61BE601A}"/>
    <cellStyle name="Normal 10 4" xfId="24393" xr:uid="{10F61F7D-65E6-4CD4-A18A-6BFCE6D63676}"/>
    <cellStyle name="Normal 10 4 10" xfId="33775" xr:uid="{F4FD0C15-4899-46A8-9063-C7497A67E901}"/>
    <cellStyle name="Normal 10 4 11" xfId="35973" xr:uid="{9D275A6F-729D-4C3C-A8FE-268B1F6575B6}"/>
    <cellStyle name="Normal 10 4 2" xfId="24394" xr:uid="{C35A562D-C333-42EE-AD7F-56636B3645A8}"/>
    <cellStyle name="Normal 10 4 2 2" xfId="24395" xr:uid="{7710B2CD-F620-40AE-AEF1-2695FC9D5996}"/>
    <cellStyle name="Normal 10 4 2 2 2" xfId="24396" xr:uid="{9D740FA8-0ECE-462B-8DC8-657395051C4F}"/>
    <cellStyle name="Normal 10 4 2 2 2 2" xfId="24397" xr:uid="{3A3F5C6E-DE0B-4455-89DA-65716602FBFF}"/>
    <cellStyle name="Normal 10 4 2 2 2_121231-130331" xfId="24398" xr:uid="{746CCB00-0A84-4100-9E68-5B67EB828544}"/>
    <cellStyle name="Normal 10 4 2 2 3" xfId="24399" xr:uid="{52A1EF51-EE5E-4783-8C2F-10C164BFE3EA}"/>
    <cellStyle name="Normal 10 4 2 2 4" xfId="33776" xr:uid="{E1416C4C-F6B4-4012-96E2-8DA657271ED8}"/>
    <cellStyle name="Normal 10 4 2 2_121231-130331" xfId="24400" xr:uid="{5FE444D5-4D51-4456-BCD3-E889EB98E50B}"/>
    <cellStyle name="Normal 10 4 2 3" xfId="24401" xr:uid="{34478183-3885-4BDD-B906-083B5D0CDD5F}"/>
    <cellStyle name="Normal 10 4 2 3 2" xfId="24402" xr:uid="{B6CBC1DF-6585-4FDC-AA4B-6B77F1F6C1E1}"/>
    <cellStyle name="Normal 10 4 2 3_121231-130331" xfId="24403" xr:uid="{9157A9F6-691D-40F9-AAF3-C1E142C925E9}"/>
    <cellStyle name="Normal 10 4 2 4" xfId="24404" xr:uid="{7BBF561F-7402-4462-9C84-5E4315C2FCAB}"/>
    <cellStyle name="Normal 10 4 2 5" xfId="24405" xr:uid="{C3921AE3-78E0-493D-9D54-664FB6934F43}"/>
    <cellStyle name="Normal 10 4 2 6" xfId="33777" xr:uid="{E6A4151A-5060-4462-8C20-AE62C168C24F}"/>
    <cellStyle name="Normal 10 4 2 7" xfId="35974" xr:uid="{AB4BF490-4A7C-4C8D-8A10-58F3B30EC1A4}"/>
    <cellStyle name="Normal 10 4 2 8" xfId="38811" xr:uid="{C0ED9132-98BA-44C6-BFDB-D14A94B2AE28}"/>
    <cellStyle name="Normal 10 4 2_121231-130331" xfId="24406" xr:uid="{F520C5FE-3471-44A9-A1E7-F91DF1186B5D}"/>
    <cellStyle name="Normal 10 4 3" xfId="24407" xr:uid="{3E31F6C7-28E3-4BD9-BA40-381FD6599911}"/>
    <cellStyle name="Normal 10 4 3 2" xfId="24408" xr:uid="{FFE81F8B-2149-4B6B-B3C0-C8E117FE5E03}"/>
    <cellStyle name="Normal 10 4 3 2 2" xfId="24409" xr:uid="{5CA81495-5151-4866-A1B8-84CE13D8ED32}"/>
    <cellStyle name="Normal 10 4 3 2 2 2" xfId="24410" xr:uid="{00C55D29-D616-4425-91B6-8279FD0D92CC}"/>
    <cellStyle name="Normal 10 4 3 2 2_121231-130331" xfId="24411" xr:uid="{F81F7936-49A0-4A23-8320-2F02F825DACC}"/>
    <cellStyle name="Normal 10 4 3 2 3" xfId="24412" xr:uid="{45F27735-BA48-4C9A-98C7-FAC735A78B51}"/>
    <cellStyle name="Normal 10 4 3 2 4" xfId="33778" xr:uid="{CC509F8D-D673-42AC-98FA-07A8FC64B7E4}"/>
    <cellStyle name="Normal 10 4 3 2_121231-130331" xfId="24413" xr:uid="{2F70D131-F255-44BB-8396-4D558EC971A2}"/>
    <cellStyle name="Normal 10 4 3 3" xfId="24414" xr:uid="{807855F6-6088-46F0-8548-A96E6DC587E2}"/>
    <cellStyle name="Normal 10 4 3 3 2" xfId="24415" xr:uid="{486D139B-D521-4321-B8D4-C8E005B42514}"/>
    <cellStyle name="Normal 10 4 3 3_121231-130331" xfId="24416" xr:uid="{2AB2BC87-A614-4721-905F-4C5EB341FB12}"/>
    <cellStyle name="Normal 10 4 3 4" xfId="24417" xr:uid="{22A8DAE6-F36B-4D6C-86A0-4E373D7964F5}"/>
    <cellStyle name="Normal 10 4 3 5" xfId="24418" xr:uid="{C8D084B4-53F4-4402-9EE6-DDCAF587E271}"/>
    <cellStyle name="Normal 10 4 3 6" xfId="33779" xr:uid="{198E5736-937F-463B-9460-FBD54E2B6746}"/>
    <cellStyle name="Normal 10 4 3 7" xfId="35975" xr:uid="{3372A34D-FC80-4054-8693-CD897DE8B1BB}"/>
    <cellStyle name="Normal 10 4 3 8" xfId="38810" xr:uid="{4DFA73DF-D2EA-418F-A5B5-A13AAEA1ADF0}"/>
    <cellStyle name="Normal 10 4 3_121231-130331" xfId="24419" xr:uid="{1B75CA99-92DE-4E79-837B-6C8C6C7CC9C7}"/>
    <cellStyle name="Normal 10 4 4" xfId="24420" xr:uid="{AEEC50BB-603F-49DA-9323-96C20996F207}"/>
    <cellStyle name="Normal 10 4 4 2" xfId="24421" xr:uid="{2268C9B2-F44D-4D11-A399-AA05F5DC15F1}"/>
    <cellStyle name="Normal 10 4 4 2 2" xfId="24422" xr:uid="{A1DC2F92-27EC-4AB4-8309-4D875624DCAB}"/>
    <cellStyle name="Normal 10 4 4 2 2 2" xfId="24423" xr:uid="{261E279E-E284-42AA-857C-04380BA0DD22}"/>
    <cellStyle name="Normal 10 4 4 2 2_121231-130331" xfId="24424" xr:uid="{006856E7-BA93-4047-B440-4246D5B7E72D}"/>
    <cellStyle name="Normal 10 4 4 2 3" xfId="24425" xr:uid="{14E4FA42-4140-4DFA-BA61-D4B627158EFC}"/>
    <cellStyle name="Normal 10 4 4 2 4" xfId="33780" xr:uid="{853DDF7E-6C0D-4C7B-B418-B4ADBB4B9FE4}"/>
    <cellStyle name="Normal 10 4 4 2_121231-130331" xfId="24426" xr:uid="{68263C32-9B14-4D07-AEA2-A20F1AB66ACA}"/>
    <cellStyle name="Normal 10 4 4 3" xfId="24427" xr:uid="{10826293-6BCF-4013-916B-69BD9D0CA655}"/>
    <cellStyle name="Normal 10 4 4 3 2" xfId="24428" xr:uid="{F6BC02EE-9503-43B6-BCD9-E5CC97F58182}"/>
    <cellStyle name="Normal 10 4 4 3_121231-130331" xfId="24429" xr:uid="{D22431E9-4F17-4D8C-9EE9-492B2487DEE5}"/>
    <cellStyle name="Normal 10 4 4 4" xfId="24430" xr:uid="{8EAA0D96-3934-4FD9-BE12-7DBF5F25C4CE}"/>
    <cellStyle name="Normal 10 4 4 5" xfId="24431" xr:uid="{9AB0BBF3-DF3B-41D0-BA55-974E75F28341}"/>
    <cellStyle name="Normal 10 4 4 6" xfId="33781" xr:uid="{7255AA55-FE0B-4EFC-84CD-DB4A58830EED}"/>
    <cellStyle name="Normal 10 4 4 7" xfId="35976" xr:uid="{BBCD22BF-1DB5-4856-9137-353D269590DF}"/>
    <cellStyle name="Normal 10 4 4 8" xfId="38809" xr:uid="{8B6272CC-FA11-49E4-A112-AC3C8F9CD638}"/>
    <cellStyle name="Normal 10 4 4_121231-130331" xfId="24432" xr:uid="{C6AE1C56-9E5B-404D-89D1-E7FE4232AEA3}"/>
    <cellStyle name="Normal 10 4 5" xfId="24433" xr:uid="{5ABE8228-0125-4472-B37B-CE3A18B8F0C3}"/>
    <cellStyle name="Normal 10 4 5 2" xfId="24434" xr:uid="{F3F3E489-9B5D-4177-924F-23EA61209BEA}"/>
    <cellStyle name="Normal 10 4 5 2 2" xfId="24435" xr:uid="{3C5E9E4C-8555-4C50-9CD1-C8133AE1FF93}"/>
    <cellStyle name="Normal 10 4 5 2 3" xfId="33782" xr:uid="{FD386F41-0CCC-4A6A-A289-DB383EC5D404}"/>
    <cellStyle name="Normal 10 4 5 2_121231-130331" xfId="24436" xr:uid="{8BF651C4-E8C1-466B-83E6-383A7D3073FB}"/>
    <cellStyle name="Normal 10 4 5 3" xfId="24437" xr:uid="{82F58F4C-E727-4D3D-8BA5-1EF83F0F29F7}"/>
    <cellStyle name="Normal 10 4 5 3 2" xfId="24438" xr:uid="{30977B61-5810-483B-96C5-BED4A6CF28F7}"/>
    <cellStyle name="Normal 10 4 5 3_121231-130331" xfId="24439" xr:uid="{0356DEF1-4D4D-4885-BCE0-AFF3C1FFC0E2}"/>
    <cellStyle name="Normal 10 4 5 4" xfId="24440" xr:uid="{F0B1A27E-1539-43E5-9859-02DB8A807D98}"/>
    <cellStyle name="Normal 10 4 5 5" xfId="24441" xr:uid="{D84F6331-EDB3-4919-84EF-773554E72F1E}"/>
    <cellStyle name="Normal 10 4 5 6" xfId="33783" xr:uid="{52325D41-88BC-498D-8E39-939EB4449EAB}"/>
    <cellStyle name="Normal 10 4 5 7" xfId="35977" xr:uid="{575455BC-043B-44F2-9402-545C8E7D1940}"/>
    <cellStyle name="Normal 10 4 5 8" xfId="38808" xr:uid="{91338B47-66EF-4549-9430-712AB4813EC7}"/>
    <cellStyle name="Normal 10 4 5_121231-130331" xfId="24442" xr:uid="{F3FBDBB9-61C7-422A-B035-BC82B2FB0E48}"/>
    <cellStyle name="Normal 10 4 6" xfId="24443" xr:uid="{81465A68-115F-4DA9-8EF0-25354C04B288}"/>
    <cellStyle name="Normal 10 4 6 2" xfId="24444" xr:uid="{2287B5DE-0F2A-4216-A08B-4973C33BFDF4}"/>
    <cellStyle name="Normal 10 4 6 2 2" xfId="24445" xr:uid="{9E3A8A3D-22E8-4304-A216-DA1F0DF9AA5C}"/>
    <cellStyle name="Normal 10 4 6 2_121231-130331" xfId="24446" xr:uid="{7DC18841-F8EA-49E4-AA1C-8803D1F52DA4}"/>
    <cellStyle name="Normal 10 4 6 3" xfId="24447" xr:uid="{03F9EC6C-6687-4819-9710-DAC935E24FA4}"/>
    <cellStyle name="Normal 10 4 6 4" xfId="33784" xr:uid="{333204D0-C71F-436A-83C4-5B08B0427E8A}"/>
    <cellStyle name="Normal 10 4 6_121231-130331" xfId="24448" xr:uid="{64A87BD7-ECDF-4897-BC27-E68695E064B7}"/>
    <cellStyle name="Normal 10 4 7" xfId="24449" xr:uid="{8FADEE1C-FEB6-4EA9-B628-427950B3CE47}"/>
    <cellStyle name="Normal 10 4 7 2" xfId="24450" xr:uid="{427E6A78-7672-4C49-9955-45E19AE21FCF}"/>
    <cellStyle name="Normal 10 4 7_121231-130331" xfId="24451" xr:uid="{6E0B2C3A-C8C2-4C01-94EE-8F4F61313CBF}"/>
    <cellStyle name="Normal 10 4 8" xfId="24452" xr:uid="{B8025B56-DB9B-4785-9A71-86F1D1D30807}"/>
    <cellStyle name="Normal 10 4 9" xfId="24453" xr:uid="{8688A5A5-3C7E-4B3C-8122-6903DC402FC0}"/>
    <cellStyle name="Normal 10 4_121231-130331" xfId="24454" xr:uid="{D28B674D-F6DC-475B-8240-1637D9904BF5}"/>
    <cellStyle name="Normal 10 5" xfId="24455" xr:uid="{9AEB4107-8760-43E6-A278-CF424CF1CB70}"/>
    <cellStyle name="Normal 10 5 2" xfId="24456" xr:uid="{EB7E5D56-861C-42A2-8711-E887C96FF7C6}"/>
    <cellStyle name="Normal 10 5 2 2" xfId="24457" xr:uid="{3E657661-4FBA-4A85-AC2F-60A751FF7BBD}"/>
    <cellStyle name="Normal 10 5 2 3" xfId="33785" xr:uid="{72B70DE8-C3E7-4723-9E0A-AD3F57E9AE0B}"/>
    <cellStyle name="Normal 10 5 2_121231-130331" xfId="24458" xr:uid="{9101686E-FB1F-4707-82AD-61B621533871}"/>
    <cellStyle name="Normal 10 5 3" xfId="24459" xr:uid="{119459DE-D26E-4F12-8ADC-D05A57746573}"/>
    <cellStyle name="Normal 10 5 3 2" xfId="24460" xr:uid="{8B22BCCE-BED7-4088-8F8F-BD37E3E3C89E}"/>
    <cellStyle name="Normal 10 5 3_121231-130331" xfId="24461" xr:uid="{303046E9-08A4-496D-8F20-C87A508DBDA8}"/>
    <cellStyle name="Normal 10 5 4" xfId="24462" xr:uid="{2F3B9E4B-4FCE-453C-B5CA-339C9BDF7B99}"/>
    <cellStyle name="Normal 10 5 5" xfId="24463" xr:uid="{7B650828-8B12-49B8-92FD-7377E3A1E070}"/>
    <cellStyle name="Normal 10 5 6" xfId="33786" xr:uid="{285B6AF6-6448-44D3-9C74-98AC3156CC4F}"/>
    <cellStyle name="Normal 10 5 7" xfId="35978" xr:uid="{4EC83FE4-11D3-4FB3-B5FB-CE6AA922B382}"/>
    <cellStyle name="Normal 10 5 8" xfId="38807" xr:uid="{A5ED409D-54C1-4C9C-A610-CFAE122E0D4B}"/>
    <cellStyle name="Normal 10 5_121231-130331" xfId="24464" xr:uid="{9AA43BFC-4CA7-4ACA-898F-2268095C1571}"/>
    <cellStyle name="Normal 10 6" xfId="24465" xr:uid="{5FC003EA-CE59-4CFC-9BD6-F47BFD66DD3A}"/>
    <cellStyle name="Normal 10 6 2" xfId="24466" xr:uid="{A7C0FBAC-9DC7-40AB-91A5-9C25419B37A3}"/>
    <cellStyle name="Normal 10 6 2 2" xfId="24467" xr:uid="{3F77E779-2322-4027-8A23-606AFC4C51BB}"/>
    <cellStyle name="Normal 10 6 2_121231-130331" xfId="24468" xr:uid="{038EF956-4D24-4B00-BBFF-077EC3250903}"/>
    <cellStyle name="Normal 10 6 3" xfId="24469" xr:uid="{C4254D84-AD9E-4EB7-AB45-DCDA720EB355}"/>
    <cellStyle name="Normal 10 6 4" xfId="33787" xr:uid="{143D36EA-6555-42BC-8E08-72D7C49D7E71}"/>
    <cellStyle name="Normal 10 6_121231-130331" xfId="24470" xr:uid="{79C148EF-73A6-462A-A0AD-BEBF91F98455}"/>
    <cellStyle name="Normal 10 7" xfId="24471" xr:uid="{B1FEE0BD-520A-4A29-815C-4FD4A00A4B1C}"/>
    <cellStyle name="Normal 10 7 2" xfId="24472" xr:uid="{51940BF5-9620-4EBA-84A9-07DB6AE2DCA5}"/>
    <cellStyle name="Normal 10 7 3" xfId="24473" xr:uid="{5DFA72B9-D43D-4689-8DB1-D46CC1F81384}"/>
    <cellStyle name="Normal 10 7_121231-130331" xfId="24474" xr:uid="{C972C099-5033-4E85-8AEE-ED7C71C5DBE4}"/>
    <cellStyle name="Normal 10 8" xfId="24475" xr:uid="{9696696F-2C2D-43FE-8D53-D7F7DEEF65B7}"/>
    <cellStyle name="Normal 10 9" xfId="24476" xr:uid="{80F4388D-DAE3-4F56-A7E2-43AF8082FF97}"/>
    <cellStyle name="Normal 10_121231-130331" xfId="24477" xr:uid="{157A3FAF-1E76-4B5B-BD60-6CB6B61BA7BA}"/>
    <cellStyle name="Normal 100" xfId="24478" xr:uid="{9CC59C77-F884-4F22-B162-FFA6C07D7234}"/>
    <cellStyle name="Normal 100 10" xfId="38806" xr:uid="{BDA27AB8-E9CD-47FB-965E-2C9323E943D6}"/>
    <cellStyle name="Normal 100 2" xfId="24479" xr:uid="{3357229D-943C-4745-9130-ABE39372BDD9}"/>
    <cellStyle name="Normal 100 2 2" xfId="24480" xr:uid="{2F77CF77-825E-4684-A5A3-0470C885C5A3}"/>
    <cellStyle name="Normal 100 2 2 2" xfId="24481" xr:uid="{96577194-83D5-4B15-A7A1-47C31A2EDCA0}"/>
    <cellStyle name="Normal 100 2 2 3" xfId="33788" xr:uid="{EE367B64-61E4-4FA9-8526-A50E8EE5B7D6}"/>
    <cellStyle name="Normal 100 2 2_121231-130331" xfId="24482" xr:uid="{A2541EA5-F393-4976-B7AE-A5D39AD399C6}"/>
    <cellStyle name="Normal 100 2 3" xfId="24483" xr:uid="{0572F733-94F2-4E2A-9C96-0674F27A7F5F}"/>
    <cellStyle name="Normal 100 2 3 2" xfId="24484" xr:uid="{458F255C-CC89-407C-AA18-2ACE3EF88826}"/>
    <cellStyle name="Normal 100 2 3_121231-130331" xfId="24485" xr:uid="{B626ECA3-80EC-4AA3-96BD-9D08EA1DD672}"/>
    <cellStyle name="Normal 100 2 4" xfId="24486" xr:uid="{114C7A0C-E1AF-4D54-B67E-119E72BA105F}"/>
    <cellStyle name="Normal 100 2 5" xfId="24487" xr:uid="{5111F7C8-9ADC-4FBF-AFFF-A1D522F23207}"/>
    <cellStyle name="Normal 100 2 6" xfId="33789" xr:uid="{DDDF659A-067B-4183-8A3E-A911AD6F8377}"/>
    <cellStyle name="Normal 100 2 7" xfId="35980" xr:uid="{33054A84-A8F0-4A9B-949D-8618A56A38DA}"/>
    <cellStyle name="Normal 100 2 8" xfId="38805" xr:uid="{19EF4297-9B96-4812-9EAD-27217BE46492}"/>
    <cellStyle name="Normal 100 2_121231-130331" xfId="24488" xr:uid="{DF0EC96B-D5C7-42FC-B127-452304285EAA}"/>
    <cellStyle name="Normal 100 3" xfId="24489" xr:uid="{A6ECD4B1-F7DB-4170-AF8A-C81CC0258FBB}"/>
    <cellStyle name="Normal 100 3 2" xfId="24490" xr:uid="{1BC855A9-5C0B-46D8-988F-92EEB6BFAE5B}"/>
    <cellStyle name="Normal 100 3 2 2" xfId="24491" xr:uid="{9700DD94-66E5-4E90-9282-88E34BADE448}"/>
    <cellStyle name="Normal 100 3 2 3" xfId="33790" xr:uid="{484F0831-085D-4113-B8E0-9A1D4793C9F7}"/>
    <cellStyle name="Normal 100 3 2_121231-130331" xfId="24492" xr:uid="{FC54A49A-8D5A-4B93-B6BB-4542227BA472}"/>
    <cellStyle name="Normal 100 3 3" xfId="24493" xr:uid="{40EDD512-3E99-46C2-9F1D-34C1A4ABD92B}"/>
    <cellStyle name="Normal 100 3 3 2" xfId="24494" xr:uid="{7D7454B2-05EE-494C-83A7-AFF3A9D8655D}"/>
    <cellStyle name="Normal 100 3 3_121231-130331" xfId="24495" xr:uid="{45D04CFF-B7D5-44B5-B3AE-DE446DC9E499}"/>
    <cellStyle name="Normal 100 3 4" xfId="24496" xr:uid="{FA409125-0A55-4AF5-9244-F020D35B4009}"/>
    <cellStyle name="Normal 100 3 5" xfId="24497" xr:uid="{119129B6-669B-4A3E-BD6A-42BD09A866EE}"/>
    <cellStyle name="Normal 100 3 6" xfId="33791" xr:uid="{1F8DE4D6-689B-4A65-AE24-D2DC95DB1EB7}"/>
    <cellStyle name="Normal 100 3 7" xfId="35981" xr:uid="{B31D58A6-78CC-4484-8B42-794878CDA1DB}"/>
    <cellStyle name="Normal 100 3 8" xfId="38804" xr:uid="{60309A2E-D5B5-434E-84C4-1AD3136DA4BF}"/>
    <cellStyle name="Normal 100 3_121231-130331" xfId="24498" xr:uid="{CFD2BB97-F94C-45E6-B62A-57EB16124F4C}"/>
    <cellStyle name="Normal 100 4" xfId="24499" xr:uid="{50F7C6B0-4245-4174-916D-9BA196ECBE56}"/>
    <cellStyle name="Normal 100 4 2" xfId="24500" xr:uid="{9F3935F0-241A-4C9D-B5A0-F4E7ABDF2074}"/>
    <cellStyle name="Normal 100 4 2 2" xfId="24501" xr:uid="{72767160-3C06-48BC-A1C5-CF932E169D96}"/>
    <cellStyle name="Normal 100 4 2_121231-130331" xfId="24502" xr:uid="{EE7469B6-1F79-4B82-8F5E-9F418BB53EE6}"/>
    <cellStyle name="Normal 100 4 3" xfId="24503" xr:uid="{F0C0A391-EE20-458A-A828-74CA14570987}"/>
    <cellStyle name="Normal 100 4 4" xfId="33792" xr:uid="{C8A446AE-9078-44F8-B637-D30B4A72CDA0}"/>
    <cellStyle name="Normal 100 4_121231-130331" xfId="24504" xr:uid="{1B1B448C-E2E4-4155-B826-D8B7E08AFB57}"/>
    <cellStyle name="Normal 100 5" xfId="24505" xr:uid="{BFFA15E8-7CFC-4029-BF1B-B79162496F0C}"/>
    <cellStyle name="Normal 100 5 2" xfId="24506" xr:uid="{4AF6DBD9-91C7-4897-9666-08353D197ED8}"/>
    <cellStyle name="Normal 100 5_121231-130331" xfId="24507" xr:uid="{5FD5F149-8D8E-4952-8943-68B7A3934218}"/>
    <cellStyle name="Normal 100 6" xfId="24508" xr:uid="{51DA497A-E114-4090-87A0-A9E15E14C267}"/>
    <cellStyle name="Normal 100 7" xfId="24509" xr:uid="{73F80D1B-CF37-4273-9CB7-E70EF9650663}"/>
    <cellStyle name="Normal 100 8" xfId="33793" xr:uid="{5C4976C9-3C34-4399-81E7-CC44453EE982}"/>
    <cellStyle name="Normal 100 9" xfId="35979" xr:uid="{FA35DE85-13BD-4880-9246-FB851F4C2E00}"/>
    <cellStyle name="Normal 100_121231-130331" xfId="24510" xr:uid="{5AF057A1-1CCE-47FF-A1EE-CDFBC69A352D}"/>
    <cellStyle name="Normal 101" xfId="24511" xr:uid="{453F4616-BC0F-49CD-A6EE-043ADEEEE7A6}"/>
    <cellStyle name="Normal 101 10" xfId="38803" xr:uid="{3EB1EA87-1C8D-4FC7-9266-1154889DD121}"/>
    <cellStyle name="Normal 101 2" xfId="24512" xr:uid="{A949B0E0-71B6-489A-AEBA-9AACD2EDB4A3}"/>
    <cellStyle name="Normal 101 2 2" xfId="24513" xr:uid="{7AA426E5-7BBA-4429-AE1C-9F063F0D4C75}"/>
    <cellStyle name="Normal 101 2 2 2" xfId="24514" xr:uid="{91148C13-FDC9-4427-907F-D0244C268608}"/>
    <cellStyle name="Normal 101 2 2 3" xfId="33794" xr:uid="{E479FBE0-DD05-4940-BA45-3127EFAB3E94}"/>
    <cellStyle name="Normal 101 2 2_121231-130331" xfId="24515" xr:uid="{A0EF072A-DFBF-48AE-8632-44F63DBCF2E1}"/>
    <cellStyle name="Normal 101 2 3" xfId="24516" xr:uid="{ABCE9335-CD2F-41B4-8C9F-6F456DA0CE14}"/>
    <cellStyle name="Normal 101 2 3 2" xfId="24517" xr:uid="{E88F77DA-A241-4066-BF04-D99516FC9B6A}"/>
    <cellStyle name="Normal 101 2 3_121231-130331" xfId="24518" xr:uid="{14CB0AD3-480D-4944-A092-7959CF0AA71D}"/>
    <cellStyle name="Normal 101 2 4" xfId="24519" xr:uid="{7427641D-7104-402F-89B0-32A30E7CFB16}"/>
    <cellStyle name="Normal 101 2 5" xfId="24520" xr:uid="{2568713F-6490-46CB-9C04-4770A932DFD9}"/>
    <cellStyle name="Normal 101 2 6" xfId="33795" xr:uid="{BF5D8C95-EFD9-4907-9108-9C4E4CA130E3}"/>
    <cellStyle name="Normal 101 2 7" xfId="35983" xr:uid="{4D97D959-6E4B-4EF8-8411-96940FBB8ED5}"/>
    <cellStyle name="Normal 101 2 8" xfId="38802" xr:uid="{56AC6454-3357-48BD-886B-7AF5A8E28279}"/>
    <cellStyle name="Normal 101 2_121231-130331" xfId="24521" xr:uid="{69BC58AD-2761-4F2E-A6E8-131C62675F7E}"/>
    <cellStyle name="Normal 101 3" xfId="24522" xr:uid="{39FFA21D-F57F-4622-B940-9787B6C7E79F}"/>
    <cellStyle name="Normal 101 3 2" xfId="24523" xr:uid="{25CAEB33-71AA-486A-9461-6F0203CC6978}"/>
    <cellStyle name="Normal 101 3 2 2" xfId="24524" xr:uid="{63AFDCA4-5F5E-43B9-9DD9-669B67A04749}"/>
    <cellStyle name="Normal 101 3 2 3" xfId="33796" xr:uid="{F2A49F5E-42F1-4D80-AE52-3DB5F885B69E}"/>
    <cellStyle name="Normal 101 3 2_121231-130331" xfId="24525" xr:uid="{97C6B841-2658-4CEF-B1A1-B38A658B3468}"/>
    <cellStyle name="Normal 101 3 3" xfId="24526" xr:uid="{4A900D39-3E90-4E86-B764-46FFC4D685E3}"/>
    <cellStyle name="Normal 101 3 3 2" xfId="24527" xr:uid="{15421443-45B9-4E94-A520-9F2823782392}"/>
    <cellStyle name="Normal 101 3 3_121231-130331" xfId="24528" xr:uid="{32F3A4DF-617A-4F8F-A79D-74AEAB3B3CFC}"/>
    <cellStyle name="Normal 101 3 4" xfId="24529" xr:uid="{5EFD95D9-E1B3-4031-8FDD-CF3BF686FFC0}"/>
    <cellStyle name="Normal 101 3 5" xfId="24530" xr:uid="{1514F6E9-6508-4E52-BBCF-742892444C5F}"/>
    <cellStyle name="Normal 101 3 6" xfId="33797" xr:uid="{6BD4A449-06B5-4E01-9360-9FA125375FFA}"/>
    <cellStyle name="Normal 101 3 7" xfId="35984" xr:uid="{24C6AB3D-FB03-4A77-9698-8CA7B933177F}"/>
    <cellStyle name="Normal 101 3 8" xfId="38801" xr:uid="{E8563B02-2A34-4E0E-A6D4-4BEE08803C56}"/>
    <cellStyle name="Normal 101 3_121231-130331" xfId="24531" xr:uid="{05EF1AF0-4448-4AEF-811D-D9F449266FD9}"/>
    <cellStyle name="Normal 101 4" xfId="24532" xr:uid="{9743C87E-6BF4-455C-A5D7-296728F5A9F4}"/>
    <cellStyle name="Normal 101 4 2" xfId="24533" xr:uid="{1139626A-9998-4AEA-9275-18CCFB666D39}"/>
    <cellStyle name="Normal 101 4 2 2" xfId="24534" xr:uid="{0929EF20-B2BA-47B9-B1D6-AFE9E9DB5936}"/>
    <cellStyle name="Normal 101 4 2_121231-130331" xfId="24535" xr:uid="{4474B039-B904-4D44-8185-B15A6FB5F766}"/>
    <cellStyle name="Normal 101 4 3" xfId="24536" xr:uid="{EB6295BA-56F1-4E16-9B89-F6C383335A9B}"/>
    <cellStyle name="Normal 101 4 4" xfId="33798" xr:uid="{9F532120-E780-4DB2-91CF-D09A212B05B8}"/>
    <cellStyle name="Normal 101 4_121231-130331" xfId="24537" xr:uid="{8C3717ED-2BDA-4FDC-8722-1254C943299E}"/>
    <cellStyle name="Normal 101 5" xfId="24538" xr:uid="{50B54251-DED7-48F2-B589-8B57EF63ED19}"/>
    <cellStyle name="Normal 101 5 2" xfId="24539" xr:uid="{267DB6B0-B0A5-4A7A-B7E2-FAC815C59674}"/>
    <cellStyle name="Normal 101 5_121231-130331" xfId="24540" xr:uid="{F950FBF1-FEC7-4FCC-AFCE-915E2991BF8F}"/>
    <cellStyle name="Normal 101 6" xfId="24541" xr:uid="{6CF63992-14B0-4DA4-A004-B81FA7EF4D41}"/>
    <cellStyle name="Normal 101 7" xfId="24542" xr:uid="{15482EDC-E4C5-43A0-8BCB-61772374B9FF}"/>
    <cellStyle name="Normal 101 8" xfId="33799" xr:uid="{385C5C17-637C-43D5-9FE8-1CDCA0D04188}"/>
    <cellStyle name="Normal 101 9" xfId="35982" xr:uid="{F5C1E1A9-88D7-4D2A-9DD5-5FCE9448D0F6}"/>
    <cellStyle name="Normal 101_121231-130331" xfId="24543" xr:uid="{921C05CC-1179-42C9-BFEF-710B3A7BB0DC}"/>
    <cellStyle name="Normal 102" xfId="24544" xr:uid="{4F38709F-EC17-4342-B4C3-891E895171CE}"/>
    <cellStyle name="Normal 102 10" xfId="38800" xr:uid="{DAA8C0B1-6DA2-4228-8301-7AA0A978642B}"/>
    <cellStyle name="Normal 102 2" xfId="24545" xr:uid="{19CF7743-DA71-4AF0-B9E0-B9A0D283A2AE}"/>
    <cellStyle name="Normal 102 2 2" xfId="24546" xr:uid="{B0ABD8E7-8DC2-44F4-9457-C26702D13A5E}"/>
    <cellStyle name="Normal 102 2 2 2" xfId="24547" xr:uid="{D7062A50-C8F0-40EE-A5F8-9F0446218127}"/>
    <cellStyle name="Normal 102 2 2 3" xfId="33800" xr:uid="{FCF7B782-7F74-4A38-8816-BA21B87081D8}"/>
    <cellStyle name="Normal 102 2 2_121231-130331" xfId="24548" xr:uid="{41EB4025-9F08-4EBB-B69F-7C57109809F2}"/>
    <cellStyle name="Normal 102 2 3" xfId="24549" xr:uid="{0A87F264-A0AB-4C66-B2AF-2B223DD5F707}"/>
    <cellStyle name="Normal 102 2 3 2" xfId="24550" xr:uid="{856CE51B-A0A5-44FC-A547-6C0210F91741}"/>
    <cellStyle name="Normal 102 2 3_121231-130331" xfId="24551" xr:uid="{3BECC7BF-37D9-4365-8811-15C3EA28EDA3}"/>
    <cellStyle name="Normal 102 2 4" xfId="24552" xr:uid="{005D4B99-71E4-49EA-A9BB-799A5DFC668B}"/>
    <cellStyle name="Normal 102 2 5" xfId="24553" xr:uid="{94919439-445C-4985-B06C-DCEE64FFF520}"/>
    <cellStyle name="Normal 102 2 6" xfId="33801" xr:uid="{8D58056D-9D9E-4FE5-82BA-B7FE2C9098DD}"/>
    <cellStyle name="Normal 102 2 7" xfId="35986" xr:uid="{6CE52BBA-27C1-4AC7-9FD8-C9D79A7F4C5D}"/>
    <cellStyle name="Normal 102 2 8" xfId="38799" xr:uid="{439C9461-A9D5-40FE-BF52-EDE8ED960EF9}"/>
    <cellStyle name="Normal 102 2_121231-130331" xfId="24554" xr:uid="{23C4CC37-D102-42A0-AE79-C04F7C23229B}"/>
    <cellStyle name="Normal 102 3" xfId="24555" xr:uid="{1FD63DDB-C1FA-4A6C-98EB-7394DD8AFC7F}"/>
    <cellStyle name="Normal 102 3 2" xfId="24556" xr:uid="{17941E19-6CD8-4B8E-852D-ACD342641D21}"/>
    <cellStyle name="Normal 102 3 2 2" xfId="24557" xr:uid="{C272A23B-46EE-4684-A44F-80249152A510}"/>
    <cellStyle name="Normal 102 3 2 3" xfId="33802" xr:uid="{AE870DF9-1A75-4C6D-AB47-534FCDE68B55}"/>
    <cellStyle name="Normal 102 3 2_121231-130331" xfId="24558" xr:uid="{9FB579A0-2A3F-4649-A739-4C8E0294EF09}"/>
    <cellStyle name="Normal 102 3 3" xfId="24559" xr:uid="{860CDB4C-4301-49E6-BF7B-F9E8E0DAB2D8}"/>
    <cellStyle name="Normal 102 3 3 2" xfId="24560" xr:uid="{1240105C-8C8F-43DE-98FD-FE3A3FA20E25}"/>
    <cellStyle name="Normal 102 3 3_121231-130331" xfId="24561" xr:uid="{4AF12057-9849-4563-9C97-0F05C61AB13C}"/>
    <cellStyle name="Normal 102 3 4" xfId="24562" xr:uid="{1B52879F-2947-4BA0-A4B4-13A2DE2394F8}"/>
    <cellStyle name="Normal 102 3 5" xfId="24563" xr:uid="{4071E645-D263-4E8F-BB0A-141B4EAC8466}"/>
    <cellStyle name="Normal 102 3 6" xfId="33803" xr:uid="{1AE89771-30D2-4679-8184-91430A5700AB}"/>
    <cellStyle name="Normal 102 3 7" xfId="35987" xr:uid="{C287AFBB-C168-41B6-BE02-7D8AD69FA844}"/>
    <cellStyle name="Normal 102 3 8" xfId="38798" xr:uid="{E560087E-8B70-497F-99AD-602B1723B527}"/>
    <cellStyle name="Normal 102 3_121231-130331" xfId="24564" xr:uid="{FC9BB458-2629-4C48-9EB9-6D00EDAFDDD7}"/>
    <cellStyle name="Normal 102 4" xfId="24565" xr:uid="{9EBB9927-CDDD-48B1-92DB-BF8CD84975A2}"/>
    <cellStyle name="Normal 102 4 2" xfId="24566" xr:uid="{3A0A3F5B-EE16-494D-BA4E-EB4EE237597D}"/>
    <cellStyle name="Normal 102 4 2 2" xfId="24567" xr:uid="{2E8900BC-5A52-44A3-B954-A24AF9740604}"/>
    <cellStyle name="Normal 102 4 2_121231-130331" xfId="24568" xr:uid="{B7A9E035-E055-4F7C-B860-5AFA2DD0854E}"/>
    <cellStyle name="Normal 102 4 3" xfId="24569" xr:uid="{8F42BA36-55CC-4D25-AD3D-3E6FE40AF04B}"/>
    <cellStyle name="Normal 102 4 4" xfId="33804" xr:uid="{F1F8DAF7-2741-43CA-B6B3-ECE230CD7A71}"/>
    <cellStyle name="Normal 102 4_121231-130331" xfId="24570" xr:uid="{CEC635D1-FE78-4D13-A6DD-868BCCA3455E}"/>
    <cellStyle name="Normal 102 5" xfId="24571" xr:uid="{CD42A4BA-8415-4F6E-93AE-99592F38F47B}"/>
    <cellStyle name="Normal 102 5 2" xfId="24572" xr:uid="{A4709654-AFC5-4458-A390-CCDC9657ED39}"/>
    <cellStyle name="Normal 102 5_121231-130331" xfId="24573" xr:uid="{448FD2FC-C738-4433-841A-291AEAFE432F}"/>
    <cellStyle name="Normal 102 6" xfId="24574" xr:uid="{1FB41AC9-1A04-463D-B2E9-2E89D60822B2}"/>
    <cellStyle name="Normal 102 7" xfId="24575" xr:uid="{B1C90E2D-D4E7-466B-89DC-F7A54B594768}"/>
    <cellStyle name="Normal 102 8" xfId="33805" xr:uid="{6E60172E-44D9-4F6F-B762-C755945FEFDD}"/>
    <cellStyle name="Normal 102 9" xfId="35985" xr:uid="{2F3241FF-AE43-48B1-8948-7DEE1B9C4699}"/>
    <cellStyle name="Normal 102_121231-130331" xfId="24576" xr:uid="{A95896E4-BC1B-494F-9866-70596C8B58C7}"/>
    <cellStyle name="Normal 103" xfId="24577" xr:uid="{59471587-D0C4-4964-A08E-3ABDA087EB06}"/>
    <cellStyle name="Normal 103 2" xfId="24578" xr:uid="{F2420EAD-9C76-4E00-9A93-DF5B2FE561D9}"/>
    <cellStyle name="Normal 103 2 2" xfId="24579" xr:uid="{4DECB76F-EB03-4A7E-853F-0D793A8CC8B5}"/>
    <cellStyle name="Normal 103 2 2 2" xfId="24580" xr:uid="{E48678EA-0700-4BB1-93D9-2027E4C95637}"/>
    <cellStyle name="Normal 103 2 2_AAL 2014-06" xfId="45483" xr:uid="{B4F412E5-20E6-4F8C-8A97-FCA0B25726E1}"/>
    <cellStyle name="Normal 103 2 3" xfId="24581" xr:uid="{227EBDC2-92AC-4B8C-A39D-6AD50EC907CA}"/>
    <cellStyle name="Normal 103 2_121231-130331" xfId="24582" xr:uid="{1CA61106-7A1A-4BEC-8060-5A28E6A20033}"/>
    <cellStyle name="Normal 103 3" xfId="24583" xr:uid="{577747B6-9ED7-4103-9A12-3BF5645A1ED8}"/>
    <cellStyle name="Normal 103 3 2" xfId="24584" xr:uid="{2EE59317-1B16-4889-A0F3-E4C0E1B9FF2C}"/>
    <cellStyle name="Normal 103 3_AAL 2014-06" xfId="45484" xr:uid="{E2C5F594-6377-4E07-A755-3A8860F3C51A}"/>
    <cellStyle name="Normal 103 4" xfId="33806" xr:uid="{A09275A9-68A4-4036-96E1-E193E26B2EA7}"/>
    <cellStyle name="Normal 103 5" xfId="35988" xr:uid="{07F783B5-7CDD-4B7B-BAF4-F3E5CC20F181}"/>
    <cellStyle name="Normal 103 6" xfId="38797" xr:uid="{8922C134-6A7F-42DD-A5E7-9DD3DCAD37BD}"/>
    <cellStyle name="Normal 103_121231-130331" xfId="24585" xr:uid="{73E4F77D-2D04-49B0-8417-7439B28235B9}"/>
    <cellStyle name="Normal 104" xfId="24586" xr:uid="{D63C8751-1F03-4D0A-AE0E-92B1089CEEFB}"/>
    <cellStyle name="Normal 104 2" xfId="24587" xr:uid="{94244657-CFC5-4504-A60F-AF200FD16557}"/>
    <cellStyle name="Normal 104 2 2" xfId="24588" xr:uid="{E90D8AEC-01E1-42B4-98DD-629A5BEE093D}"/>
    <cellStyle name="Normal 104 2 2 2" xfId="24589" xr:uid="{6C51F604-0F53-4528-85EF-F7CD923183D8}"/>
    <cellStyle name="Normal 104 2 2_AAL 2014-06" xfId="45485" xr:uid="{3A043DB2-8EBF-4417-A159-B26EE6CB8010}"/>
    <cellStyle name="Normal 104 2 3" xfId="24590" xr:uid="{07FFD269-0D3F-48D8-BE9B-99D1EC66BABD}"/>
    <cellStyle name="Normal 104 2 4" xfId="33807" xr:uid="{73BAB2F8-7F92-48C5-9447-F9075C23D67C}"/>
    <cellStyle name="Normal 104 2_121231-130331" xfId="24591" xr:uid="{52832C32-E5C6-405F-900C-5A9CBC0A3182}"/>
    <cellStyle name="Normal 104 3" xfId="24592" xr:uid="{D298B13C-B46B-4F41-ADF2-0E9EFFECCD82}"/>
    <cellStyle name="Normal 104 3 2" xfId="24593" xr:uid="{D536A45F-E548-4FDA-8108-7478F763F603}"/>
    <cellStyle name="Normal 104 3_AAL 2014-06" xfId="45486" xr:uid="{A2DA56F1-C8B7-4CB4-81C6-E343D951F7FE}"/>
    <cellStyle name="Normal 104 4" xfId="24594" xr:uid="{DA28BAEB-8B53-45B1-9964-A2D2F503CE55}"/>
    <cellStyle name="Normal 104 5" xfId="33808" xr:uid="{F20A4A08-B8F5-4D6B-B2C2-99E94D1EE9C0}"/>
    <cellStyle name="Normal 104 6" xfId="35989" xr:uid="{F3CEACF5-62B3-4A9F-B6A9-C09BB0C0DAF0}"/>
    <cellStyle name="Normal 104 7" xfId="38796" xr:uid="{5E69E46B-0BBB-43FC-9541-88F419E6C3C5}"/>
    <cellStyle name="Normal 104_121231-130331" xfId="24595" xr:uid="{AC653A9A-00C9-41F9-AE88-DA4AEBEC3409}"/>
    <cellStyle name="Normal 105" xfId="24596" xr:uid="{364BE472-0287-464B-82BD-07DB8A36C6F5}"/>
    <cellStyle name="Normal 105 2" xfId="24597" xr:uid="{A579E94D-12DF-41F9-828C-7DEEA2858973}"/>
    <cellStyle name="Normal 105 2 2" xfId="24598" xr:uid="{ACB8D72E-167D-4F73-8F28-5ACD2919854F}"/>
    <cellStyle name="Normal 105 2 2 2" xfId="24599" xr:uid="{C0F06638-FD2F-4523-BE58-223FE687696A}"/>
    <cellStyle name="Normal 105 2 2_121231-130331" xfId="24600" xr:uid="{8390A960-AF18-4449-9167-D0ED6FA67BA3}"/>
    <cellStyle name="Normal 105 2 3" xfId="24601" xr:uid="{75C22F6B-CB47-4359-852F-4C65E8E3EA10}"/>
    <cellStyle name="Normal 105 2 4" xfId="33809" xr:uid="{C62BF6B1-3F67-487F-8740-E71177C96D0D}"/>
    <cellStyle name="Normal 105 2_121231-130331" xfId="24602" xr:uid="{9D137BC1-3684-4F25-839D-5FB75BD9A0DC}"/>
    <cellStyle name="Normal 105 3" xfId="24603" xr:uid="{096BB494-9E62-40FF-B3DA-DB662F81E230}"/>
    <cellStyle name="Normal 105 3 2" xfId="24604" xr:uid="{15CE267B-FB1B-4969-A6A9-A988716B16E9}"/>
    <cellStyle name="Normal 105 3_121231-130331" xfId="24605" xr:uid="{372C139A-DD13-41E8-8CD7-BC692A718AC2}"/>
    <cellStyle name="Normal 105 4" xfId="24606" xr:uid="{0C8D8753-303E-416F-BB8E-B3B301B3391E}"/>
    <cellStyle name="Normal 105 5" xfId="24607" xr:uid="{134EA9E4-7F2B-4627-8477-E929CF0D8C4B}"/>
    <cellStyle name="Normal 105 6" xfId="33810" xr:uid="{818A8580-1AE3-40A7-ADA5-0FA37D434329}"/>
    <cellStyle name="Normal 105 7" xfId="35990" xr:uid="{9E13A326-232F-4424-9943-3603237373F4}"/>
    <cellStyle name="Normal 105 8" xfId="38795" xr:uid="{55CEF47A-5FA2-4758-8309-49B6AD15E06E}"/>
    <cellStyle name="Normal 105_121231-130331" xfId="24608" xr:uid="{6A7E35C4-3F51-4372-AB69-65E47CE92FA1}"/>
    <cellStyle name="Normal 106" xfId="24609" xr:uid="{72AF90C2-FF27-4195-A7A2-5D67F6A43DF5}"/>
    <cellStyle name="Normal 106 2" xfId="24610" xr:uid="{07F5C3BE-D90D-43C7-AE68-F9E0166CBCE3}"/>
    <cellStyle name="Normal 106 2 2" xfId="24611" xr:uid="{21EA93B6-D686-4B2F-A937-0D91C37ADEEF}"/>
    <cellStyle name="Normal 106 2 2 2" xfId="24612" xr:uid="{9681A177-26CD-427C-B429-0A043807654B}"/>
    <cellStyle name="Normal 106 2 2_AAL 2014-06" xfId="45487" xr:uid="{8936468E-BAB1-45BE-B32E-C92682E1EC99}"/>
    <cellStyle name="Normal 106 2 3" xfId="24613" xr:uid="{8D9C0B24-C724-4EA2-A17B-4EE8AD747190}"/>
    <cellStyle name="Normal 106 2 4" xfId="33811" xr:uid="{906D8C51-31FE-4F86-A2A3-F77B9732FB06}"/>
    <cellStyle name="Normal 106 2_121231-130331" xfId="24614" xr:uid="{58E8D196-825F-4812-AC31-F6DA1B948576}"/>
    <cellStyle name="Normal 106 3" xfId="24615" xr:uid="{3F0F65E6-A2AC-4349-AD69-FE772485294E}"/>
    <cellStyle name="Normal 106 3 2" xfId="24616" xr:uid="{9984A84D-6201-4E9F-92B1-3B919E3B0E45}"/>
    <cellStyle name="Normal 106 3_AAL 2014-06" xfId="45488" xr:uid="{D016FAEC-7D74-41E2-89AA-D250D92BC66A}"/>
    <cellStyle name="Normal 106 4" xfId="24617" xr:uid="{4BC86FC2-61B0-41CB-8991-69F06FC6FF27}"/>
    <cellStyle name="Normal 106 5" xfId="33812" xr:uid="{17F6F5E8-0B03-49F8-89F7-07CBE6E8D72C}"/>
    <cellStyle name="Normal 106 6" xfId="35991" xr:uid="{3176D828-1727-4DF4-AA4D-0266D603B5F4}"/>
    <cellStyle name="Normal 106 7" xfId="38794" xr:uid="{7F024543-954A-4E49-9ADD-21A68592AEAA}"/>
    <cellStyle name="Normal 106_121231-130331" xfId="24618" xr:uid="{8A74ABDF-2ADC-4F88-B7CF-971EE0BB26E4}"/>
    <cellStyle name="Normal 107" xfId="24619" xr:uid="{790E5395-9FC2-474D-8432-AA380AD832A0}"/>
    <cellStyle name="Normal 107 2" xfId="24620" xr:uid="{CCB3C27A-427D-4227-8814-89C6ADE50899}"/>
    <cellStyle name="Normal 107 2 2" xfId="33813" xr:uid="{BDCF4B4F-88F0-459C-85F5-25114722A6EC}"/>
    <cellStyle name="Normal 107 3" xfId="35992" xr:uid="{C98B0A9D-0D38-47C4-BC66-3C506D2EB4D6}"/>
    <cellStyle name="Normal 107_3. Loans" xfId="24621" xr:uid="{623B9A0F-9807-4E5C-B1A0-0E2ECC01AF56}"/>
    <cellStyle name="Normal 108" xfId="24622" xr:uid="{DBFA3778-221A-4774-BBA8-94C0347F30E4}"/>
    <cellStyle name="Normal 108 2" xfId="24623" xr:uid="{ADFB204A-DA0C-48C7-B723-C9DC0AB4D5FD}"/>
    <cellStyle name="Normal 108 2 2" xfId="24624" xr:uid="{C0CD3664-852E-4B6C-8B23-3D6090056DF3}"/>
    <cellStyle name="Normal 108 2 2 2" xfId="24625" xr:uid="{A37F9769-A7AE-4AC3-9C96-EB2EA0D65CBE}"/>
    <cellStyle name="Normal 108 2 2_AAL 2014-06" xfId="45489" xr:uid="{F21125EB-44AB-4D6D-8E2F-7A60B11505CD}"/>
    <cellStyle name="Normal 108 2 3" xfId="24626" xr:uid="{C561549C-A5B5-48F2-A8E0-BC77DB1F2876}"/>
    <cellStyle name="Normal 108 2_121231-130331" xfId="24627" xr:uid="{782F6F25-1B6F-4576-A49C-7EB03A15EB59}"/>
    <cellStyle name="Normal 108 3" xfId="24628" xr:uid="{0D466784-4304-411E-A143-6578D39EC926}"/>
    <cellStyle name="Normal 108 3 2" xfId="24629" xr:uid="{109E2A9B-DCBC-427D-AC3C-8F3564DDD1B7}"/>
    <cellStyle name="Normal 108 3_AAL 2014-06" xfId="45490" xr:uid="{C30C79C6-3BC4-49AC-A25B-94474E92CCD6}"/>
    <cellStyle name="Normal 108 4" xfId="24630" xr:uid="{081557E6-57A0-4BFC-AD1E-A613C8A5BA8C}"/>
    <cellStyle name="Normal 108 5" xfId="24631" xr:uid="{F9DD9547-6EE8-40C7-A44E-CA950E0AB31F}"/>
    <cellStyle name="Normal 108 5 2" xfId="33814" xr:uid="{392CAE90-BB09-4A04-B175-E4DFB5F61270}"/>
    <cellStyle name="Normal 108 6" xfId="24632" xr:uid="{8E846BEA-68CD-430C-956B-D2786054E756}"/>
    <cellStyle name="Normal 108 7" xfId="35993" xr:uid="{23056C73-33CD-46E2-BE3D-AB3B2C330FA2}"/>
    <cellStyle name="Normal 108 8" xfId="38793" xr:uid="{ECE50B50-BEFA-4E53-B630-7AE49A9E6DB1}"/>
    <cellStyle name="Normal 108_121231-130331" xfId="24633" xr:uid="{85E1ECE3-9258-43CD-99BA-57AB4F1BA696}"/>
    <cellStyle name="Normal 109" xfId="24634" xr:uid="{07010D95-D780-4F43-9F0A-060597A10CE4}"/>
    <cellStyle name="Normal 109 2" xfId="24635" xr:uid="{FA43D3D1-9DE5-4D09-B1C1-4C038CB70D21}"/>
    <cellStyle name="Normal 109 2 2" xfId="24636" xr:uid="{A083B406-E9B4-49D0-BC49-1FD793D74BA8}"/>
    <cellStyle name="Normal 109 2_121231-130331" xfId="24637" xr:uid="{9CD7B2AB-7642-411E-B869-EA20A5EDFC42}"/>
    <cellStyle name="Normal 109 3" xfId="24638" xr:uid="{37B84921-A1FE-4EEE-A068-FF39A05710E3}"/>
    <cellStyle name="Normal 109 4" xfId="24639" xr:uid="{CC4D55E0-161B-4139-B57A-FB38C4DC8ED5}"/>
    <cellStyle name="Normal 109 4 2" xfId="33815" xr:uid="{69F8712A-9884-485D-BD50-1F8A1695202E}"/>
    <cellStyle name="Normal 109 5" xfId="24640" xr:uid="{1C0E54E1-20C5-4CA4-8A3F-9224ACFFACFF}"/>
    <cellStyle name="Normal 109 6" xfId="38326" xr:uid="{49F049CD-E84E-49EC-970E-3CFE2E7DB6CA}"/>
    <cellStyle name="Normal 109 7" xfId="36554" xr:uid="{254A50A6-A60F-4864-8A53-9ABF7C12FA05}"/>
    <cellStyle name="Normal 109_121231-130331" xfId="24641" xr:uid="{76D38EDD-F5CE-4A06-A5DC-E73A75751E3D}"/>
    <cellStyle name="Normal 11" xfId="199" xr:uid="{8B2F01CC-32AF-4FF0-9199-D176D6DFF967}"/>
    <cellStyle name="Normal 11 10" xfId="33816" xr:uid="{075BBDDE-E4DB-42B3-B171-B04971B52ABA}"/>
    <cellStyle name="Normal 11 11" xfId="35994" xr:uid="{2C49C1EB-F14B-4707-B3A4-B1C974660695}"/>
    <cellStyle name="Normal 11 12" xfId="44741" xr:uid="{DE7AB3E8-024F-415E-829E-4EC7B9818B5D}"/>
    <cellStyle name="Normal 11 12 2" xfId="50356" xr:uid="{8FE7A2D6-659C-4EF5-A3C8-996A23136AAD}"/>
    <cellStyle name="Normal 11 13" xfId="47056" xr:uid="{0068CB82-A92C-4C25-A8C7-A84986A30361}"/>
    <cellStyle name="Normal 11 2" xfId="24642" xr:uid="{A9B647F0-E7BC-4094-83E3-9FCD5A1D53AA}"/>
    <cellStyle name="Normal 11 2 10" xfId="33817" xr:uid="{12717879-44EC-47C0-85E7-DC143DE86BC6}"/>
    <cellStyle name="Normal 11 2 11" xfId="35995" xr:uid="{A88F15AC-B61A-472C-98BB-0B1981631185}"/>
    <cellStyle name="Normal 11 2 2" xfId="24643" xr:uid="{0DD80C12-9031-4A50-AFCB-11868C42FD14}"/>
    <cellStyle name="Normal 11 2 2 2" xfId="24644" xr:uid="{85B9703E-03AE-43E2-814F-674DBB503078}"/>
    <cellStyle name="Normal 11 2 2 2 2" xfId="24645" xr:uid="{5E085F8F-2D28-4039-817F-124CEE6BE6A5}"/>
    <cellStyle name="Normal 11 2 2 2 2 2" xfId="24646" xr:uid="{B4B5A262-FB12-49EC-899E-E64FD4686DA1}"/>
    <cellStyle name="Normal 11 2 2 2 2_121231-130331" xfId="24647" xr:uid="{F64AF929-F105-4469-8691-5E4169B5E3CB}"/>
    <cellStyle name="Normal 11 2 2 2 3" xfId="24648" xr:uid="{493D2038-E540-4B9F-B33E-956E7B9A8F79}"/>
    <cellStyle name="Normal 11 2 2 2 4" xfId="33818" xr:uid="{654C1EEF-12D0-4520-9780-C63624532135}"/>
    <cellStyle name="Normal 11 2 2 2_121231-130331" xfId="24649" xr:uid="{F815B936-E62D-4E27-824B-65BCFB81C4F7}"/>
    <cellStyle name="Normal 11 2 2 3" xfId="24650" xr:uid="{9AE563AC-A2EB-4416-A2BF-59715A490F5A}"/>
    <cellStyle name="Normal 11 2 2 3 2" xfId="24651" xr:uid="{55743D0B-D00F-4E79-ADAD-D8A970BB0E3C}"/>
    <cellStyle name="Normal 11 2 2 3_121231-130331" xfId="24652" xr:uid="{07FD4187-CACA-48CB-A57F-02ACD679FF11}"/>
    <cellStyle name="Normal 11 2 2 4" xfId="24653" xr:uid="{98F034FB-726A-4089-81F4-777D4821D807}"/>
    <cellStyle name="Normal 11 2 2 5" xfId="24654" xr:uid="{F5FE4993-FB77-4486-AB00-5BFB3ED11E54}"/>
    <cellStyle name="Normal 11 2 2 6" xfId="33819" xr:uid="{814A0D4B-E5AD-42E4-B511-3978080D740C}"/>
    <cellStyle name="Normal 11 2 2 7" xfId="35996" xr:uid="{DBDFE9D2-C90B-4ED7-9673-19204607B11B}"/>
    <cellStyle name="Normal 11 2 2 8" xfId="38792" xr:uid="{80582D84-FD41-4987-8A8E-6BD7A868E823}"/>
    <cellStyle name="Normal 11 2 2_121231-130331" xfId="24655" xr:uid="{9F4C406F-1B1D-46FC-8F06-59B5D3C51207}"/>
    <cellStyle name="Normal 11 2 3" xfId="24656" xr:uid="{45A7654D-BCF1-4F21-9D0F-F2FFDAF1F70F}"/>
    <cellStyle name="Normal 11 2 3 2" xfId="24657" xr:uid="{D3FE3AEA-247A-4264-B42F-C43AFBBA1160}"/>
    <cellStyle name="Normal 11 2 3 2 2" xfId="24658" xr:uid="{DC5FD37F-3F4D-4F1D-A732-0B0DFEFFEF61}"/>
    <cellStyle name="Normal 11 2 3 2 2 2" xfId="24659" xr:uid="{D7F9F366-2631-4095-A3BC-A963BC480D05}"/>
    <cellStyle name="Normal 11 2 3 2 2_121231-130331" xfId="24660" xr:uid="{EBD51794-39ED-4036-833F-B035D61B4459}"/>
    <cellStyle name="Normal 11 2 3 2 3" xfId="24661" xr:uid="{0E367107-A1E1-4C69-9D06-4BE6DBDD5F14}"/>
    <cellStyle name="Normal 11 2 3 2 4" xfId="33820" xr:uid="{1A075F5D-F2F7-49C7-A99E-03841B28967F}"/>
    <cellStyle name="Normal 11 2 3 2_121231-130331" xfId="24662" xr:uid="{B50497BF-C426-45CA-833B-D5364F704253}"/>
    <cellStyle name="Normal 11 2 3 3" xfId="24663" xr:uid="{362F6B88-EA58-486F-A738-88DA15608EB7}"/>
    <cellStyle name="Normal 11 2 3 3 2" xfId="24664" xr:uid="{44B0EF75-5443-432B-8428-53F20D78F960}"/>
    <cellStyle name="Normal 11 2 3 3_121231-130331" xfId="24665" xr:uid="{D746D475-E848-46B7-AA6A-AE3ECBD44C3E}"/>
    <cellStyle name="Normal 11 2 3 4" xfId="24666" xr:uid="{9971E96B-E03F-4DFD-B380-2E3CACAC5D31}"/>
    <cellStyle name="Normal 11 2 3 5" xfId="24667" xr:uid="{D7CA6F4B-E3DF-4DBE-9EB5-1BFD262D32E0}"/>
    <cellStyle name="Normal 11 2 3 6" xfId="33821" xr:uid="{4C63CA5D-6EB9-494E-BCE9-50E90608F885}"/>
    <cellStyle name="Normal 11 2 3 7" xfId="35997" xr:uid="{1C232177-D1EE-48E3-80D1-D6A8C9B33C9B}"/>
    <cellStyle name="Normal 11 2 3 8" xfId="38791" xr:uid="{00775F63-A1BB-4EC5-B1FF-9FAD26444110}"/>
    <cellStyle name="Normal 11 2 3_121231-130331" xfId="24668" xr:uid="{A68A2B0D-B19B-445A-8CD1-94D961B5E636}"/>
    <cellStyle name="Normal 11 2 4" xfId="24669" xr:uid="{C6C7350B-7423-41DD-B54D-B310420BB1BA}"/>
    <cellStyle name="Normal 11 2 4 2" xfId="24670" xr:uid="{DE73093F-0882-47F5-9483-16580866AF58}"/>
    <cellStyle name="Normal 11 2 4 2 2" xfId="24671" xr:uid="{0C1C3D24-6FA3-44C1-B6DF-AFA6F023B6D8}"/>
    <cellStyle name="Normal 11 2 4 2 2 2" xfId="24672" xr:uid="{6268935E-FD9B-41D9-AD92-9162625C744F}"/>
    <cellStyle name="Normal 11 2 4 2 2_121231-130331" xfId="24673" xr:uid="{57EAB4BE-6C04-4217-87C2-D111A199BAEC}"/>
    <cellStyle name="Normal 11 2 4 2 3" xfId="24674" xr:uid="{03FBC530-E406-411F-9563-E96DBB9B75CA}"/>
    <cellStyle name="Normal 11 2 4 2 4" xfId="33822" xr:uid="{B4D4BFAC-5CBC-49F4-A385-854541FEC361}"/>
    <cellStyle name="Normal 11 2 4 2_121231-130331" xfId="24675" xr:uid="{1B8B18F4-2E0A-4BD8-86AD-B608AFAA0894}"/>
    <cellStyle name="Normal 11 2 4 3" xfId="24676" xr:uid="{774C79D2-1F18-4089-AEED-EA949B435739}"/>
    <cellStyle name="Normal 11 2 4 3 2" xfId="24677" xr:uid="{3702A1A4-4E8C-45E9-BB7E-ABB6CB5A105C}"/>
    <cellStyle name="Normal 11 2 4 3_121231-130331" xfId="24678" xr:uid="{CD0C43E7-03FE-41C9-8FED-1DA569D103B7}"/>
    <cellStyle name="Normal 11 2 4 4" xfId="24679" xr:uid="{CD0AAC93-869D-457F-8304-F7C83E8B7F43}"/>
    <cellStyle name="Normal 11 2 4 5" xfId="24680" xr:uid="{1EF0ACF4-EB75-4E96-B01F-8B008AF7F159}"/>
    <cellStyle name="Normal 11 2 4 6" xfId="33823" xr:uid="{72053CE1-39A7-4B9C-A08D-5F84FE4E89A1}"/>
    <cellStyle name="Normal 11 2 4 7" xfId="35998" xr:uid="{F2367933-E636-459D-8B83-DA5E7B6C6DFB}"/>
    <cellStyle name="Normal 11 2 4 8" xfId="38790" xr:uid="{6F396EC0-CEA0-4C02-B5D5-9296BCAFA025}"/>
    <cellStyle name="Normal 11 2 4_121231-130331" xfId="24681" xr:uid="{734F188B-FF3F-43DA-94A5-2D7D952989C9}"/>
    <cellStyle name="Normal 11 2 5" xfId="24682" xr:uid="{AA5D1769-E98A-4FC2-B4CE-EBCAA56E98C2}"/>
    <cellStyle name="Normal 11 2 5 2" xfId="24683" xr:uid="{407B9BB2-68AB-4FF1-9B3C-43149D2698CF}"/>
    <cellStyle name="Normal 11 2 5 2 2" xfId="24684" xr:uid="{141940F8-DDF9-4A36-8376-B9850DD35CA5}"/>
    <cellStyle name="Normal 11 2 5 2 3" xfId="33824" xr:uid="{DD75DB08-87B1-4D06-8F23-F21A0695D477}"/>
    <cellStyle name="Normal 11 2 5 2_121231-130331" xfId="24685" xr:uid="{A7404E1C-F063-4D51-95CB-23A0EBE71832}"/>
    <cellStyle name="Normal 11 2 5 3" xfId="24686" xr:uid="{89E3A4EF-1EC9-4BD7-852C-71684968DFA3}"/>
    <cellStyle name="Normal 11 2 5 3 2" xfId="24687" xr:uid="{D0FEF425-A0E1-45A8-BC69-3E363FE946F8}"/>
    <cellStyle name="Normal 11 2 5 3_121231-130331" xfId="24688" xr:uid="{E72B020E-7AFE-49A0-B8A2-C2B50F7F05D1}"/>
    <cellStyle name="Normal 11 2 5 4" xfId="24689" xr:uid="{33AFED40-C125-4AC4-A838-BEFE8F6E1764}"/>
    <cellStyle name="Normal 11 2 5 5" xfId="24690" xr:uid="{475B2C1F-8B16-4CF7-9435-4E609814B684}"/>
    <cellStyle name="Normal 11 2 5 6" xfId="33825" xr:uid="{97695A3F-2A2B-4486-9F32-68A2DC87F1DF}"/>
    <cellStyle name="Normal 11 2 5 7" xfId="35999" xr:uid="{79AFDD08-AD3C-467B-9D13-8A7CD8BFAA26}"/>
    <cellStyle name="Normal 11 2 5 8" xfId="38789" xr:uid="{48122D41-AB6B-4536-A0E6-E48C9F7E9884}"/>
    <cellStyle name="Normal 11 2 5_121231-130331" xfId="24691" xr:uid="{A91AC23C-0079-40C8-B6B7-E92EDC4A4952}"/>
    <cellStyle name="Normal 11 2 6" xfId="24692" xr:uid="{8B2E00A2-0964-4E27-84AE-5F917719AA45}"/>
    <cellStyle name="Normal 11 2 6 2" xfId="24693" xr:uid="{E659186A-07CD-4FAF-9D6D-384840C7B67C}"/>
    <cellStyle name="Normal 11 2 6 2 2" xfId="24694" xr:uid="{353E448A-FC14-4818-897F-FBAC784C2D79}"/>
    <cellStyle name="Normal 11 2 6 2_121231-130331" xfId="24695" xr:uid="{12EE0348-35DA-49B2-AAEA-95F68AA1193F}"/>
    <cellStyle name="Normal 11 2 6 3" xfId="24696" xr:uid="{A6411994-23C0-4CB9-B9A5-9B0BDF370EBE}"/>
    <cellStyle name="Normal 11 2 6 4" xfId="33826" xr:uid="{72C8B127-0C9A-4219-9D0B-999825FEDA4F}"/>
    <cellStyle name="Normal 11 2 6_121231-130331" xfId="24697" xr:uid="{B51081A1-707A-435D-921D-D0A35A722282}"/>
    <cellStyle name="Normal 11 2 7" xfId="24698" xr:uid="{DD9120E2-A2DC-4130-8D96-C80EEFDD86DF}"/>
    <cellStyle name="Normal 11 2 7 2" xfId="24699" xr:uid="{19857F8F-722A-40B4-BF9C-AB987284B7B4}"/>
    <cellStyle name="Normal 11 2 7_121231-130331" xfId="24700" xr:uid="{62DA001B-8555-45BE-BB7E-B3A6106504D8}"/>
    <cellStyle name="Normal 11 2 8" xfId="24701" xr:uid="{91ED14F1-6DE3-438F-996F-CA8F448CFBC4}"/>
    <cellStyle name="Normal 11 2 9" xfId="24702" xr:uid="{DDBD13D3-D8CB-40C8-A5B8-7A2C4E93A50A}"/>
    <cellStyle name="Normal 11 2_121231-130331" xfId="24703" xr:uid="{3E5CF99C-F21D-4E5C-B5AD-EEE1B03F2155}"/>
    <cellStyle name="Normal 11 3" xfId="24704" xr:uid="{7FD5922F-89CD-4B96-BD9A-B19E327B6582}"/>
    <cellStyle name="Normal 11 3 10" xfId="33827" xr:uid="{84C4A568-C628-4472-9A5F-8FC81E2A5F35}"/>
    <cellStyle name="Normal 11 3 11" xfId="36000" xr:uid="{FB677A40-CBA2-4313-AB79-571420F9327E}"/>
    <cellStyle name="Normal 11 3 2" xfId="24705" xr:uid="{F6F20C0D-ED26-430D-BB27-2F73A268B49B}"/>
    <cellStyle name="Normal 11 3 2 2" xfId="24706" xr:uid="{917FA521-A746-4C85-A58B-FFE160AC24B6}"/>
    <cellStyle name="Normal 11 3 2 2 2" xfId="24707" xr:uid="{7D395420-66B7-4D45-8DBC-70D16C99D6B2}"/>
    <cellStyle name="Normal 11 3 2 2 2 2" xfId="24708" xr:uid="{ECD3B87B-7E96-4E48-8D84-06489949DE1A}"/>
    <cellStyle name="Normal 11 3 2 2 2_121231-130331" xfId="24709" xr:uid="{83FD9A7C-72AF-4059-944B-B02DC2BAD5D0}"/>
    <cellStyle name="Normal 11 3 2 2 3" xfId="24710" xr:uid="{B7C9534E-6596-4F57-87AC-7618A53CA6AC}"/>
    <cellStyle name="Normal 11 3 2 2 4" xfId="33828" xr:uid="{D8E0141E-1ACA-476B-8721-7C5D75D4217A}"/>
    <cellStyle name="Normal 11 3 2 2_121231-130331" xfId="24711" xr:uid="{26975BDB-E189-40AA-8021-C0C968642274}"/>
    <cellStyle name="Normal 11 3 2 3" xfId="24712" xr:uid="{8DF6DAAE-71AC-4241-B845-5B1BCC316B4A}"/>
    <cellStyle name="Normal 11 3 2 3 2" xfId="24713" xr:uid="{E7E8F622-AE9D-4397-99CA-E4DB130E580D}"/>
    <cellStyle name="Normal 11 3 2 3_121231-130331" xfId="24714" xr:uid="{0F057335-5563-4F34-8C8C-0041106CD30E}"/>
    <cellStyle name="Normal 11 3 2 4" xfId="24715" xr:uid="{462D7AB9-A250-4259-8283-355061A21236}"/>
    <cellStyle name="Normal 11 3 2 5" xfId="24716" xr:uid="{E3BAD8BD-9871-42EF-9B58-8BD268D72064}"/>
    <cellStyle name="Normal 11 3 2 6" xfId="33829" xr:uid="{39B4EF60-1C15-4023-B0C3-2B395A8C12A5}"/>
    <cellStyle name="Normal 11 3 2 7" xfId="36001" xr:uid="{D64C41E4-E747-4841-AA3D-0C5959AA254A}"/>
    <cellStyle name="Normal 11 3 2 8" xfId="38788" xr:uid="{901022CD-A5E6-4680-B0F9-7ED4739F8C8F}"/>
    <cellStyle name="Normal 11 3 2_121231-130331" xfId="24717" xr:uid="{71898B63-C4DB-4191-9E89-970B7E12ABA7}"/>
    <cellStyle name="Normal 11 3 3" xfId="24718" xr:uid="{CC3384B3-477C-4EEB-8966-3D043FF38645}"/>
    <cellStyle name="Normal 11 3 3 2" xfId="24719" xr:uid="{C85E8880-FF61-4947-A11A-DF3B41259E69}"/>
    <cellStyle name="Normal 11 3 3 2 2" xfId="24720" xr:uid="{C71688CC-4EDA-43CD-BC95-809187933AF2}"/>
    <cellStyle name="Normal 11 3 3 2 2 2" xfId="24721" xr:uid="{E5CB6607-A7EE-4808-A884-1F1E74354E43}"/>
    <cellStyle name="Normal 11 3 3 2 2_121231-130331" xfId="24722" xr:uid="{D591D6DD-6F90-4CA3-B86D-ECDF670A2B03}"/>
    <cellStyle name="Normal 11 3 3 2 3" xfId="24723" xr:uid="{36FA187F-A011-4177-95EA-639C98F10E58}"/>
    <cellStyle name="Normal 11 3 3 2 4" xfId="33830" xr:uid="{204A4314-562B-4B73-8DA6-20FF3E948CEC}"/>
    <cellStyle name="Normal 11 3 3 2_121231-130331" xfId="24724" xr:uid="{8CEB2FF4-8F79-4C26-8675-F2BDCB655C74}"/>
    <cellStyle name="Normal 11 3 3 3" xfId="24725" xr:uid="{F8BAB0B4-F91D-447A-8ECA-66CEEE3F46A7}"/>
    <cellStyle name="Normal 11 3 3 3 2" xfId="24726" xr:uid="{C7FFF8C2-72BC-40CC-BFD9-635AA1079156}"/>
    <cellStyle name="Normal 11 3 3 3_121231-130331" xfId="24727" xr:uid="{8EA7667F-CAEA-4E8B-8903-3D00D4135490}"/>
    <cellStyle name="Normal 11 3 3 4" xfId="24728" xr:uid="{46C81070-216F-4831-A05E-2D45605FE7A6}"/>
    <cellStyle name="Normal 11 3 3 5" xfId="24729" xr:uid="{EDC0178F-FEDA-4D4C-9EFE-D79A6447FE5F}"/>
    <cellStyle name="Normal 11 3 3 6" xfId="33831" xr:uid="{B1399479-E9B4-4E1A-94CC-7F6D4836E68A}"/>
    <cellStyle name="Normal 11 3 3 7" xfId="36002" xr:uid="{FD7B3865-3C1D-4A02-AD4E-02DAB441892C}"/>
    <cellStyle name="Normal 11 3 3 8" xfId="38787" xr:uid="{A5C8BA9C-9A67-4024-BB84-4AA6334AA326}"/>
    <cellStyle name="Normal 11 3 3_121231-130331" xfId="24730" xr:uid="{BC9A58F6-856D-4838-A352-2BD6B7AA9C3C}"/>
    <cellStyle name="Normal 11 3 4" xfId="24731" xr:uid="{9FA8944C-D091-47FA-8CBF-12457C84E869}"/>
    <cellStyle name="Normal 11 3 4 2" xfId="24732" xr:uid="{07A37486-46EB-483F-B3A6-A37CAC5A0091}"/>
    <cellStyle name="Normal 11 3 4 2 2" xfId="24733" xr:uid="{DBEDE906-BAD7-4354-AC82-F61131B29CA4}"/>
    <cellStyle name="Normal 11 3 4 2 2 2" xfId="24734" xr:uid="{F0DE5022-75EF-4A0D-9082-400E1EC2ADD1}"/>
    <cellStyle name="Normal 11 3 4 2 2_121231-130331" xfId="24735" xr:uid="{F44B95E9-2A06-469A-B67D-D23A962F94B2}"/>
    <cellStyle name="Normal 11 3 4 2 3" xfId="24736" xr:uid="{09178388-9126-4B92-AE9D-1CBCE922CD64}"/>
    <cellStyle name="Normal 11 3 4 2 4" xfId="33832" xr:uid="{2E0744AC-88F7-42E5-9D04-76A233BF3CA1}"/>
    <cellStyle name="Normal 11 3 4 2_121231-130331" xfId="24737" xr:uid="{2B95038B-1C33-44B8-ADB5-72D2BD1FA115}"/>
    <cellStyle name="Normal 11 3 4 3" xfId="24738" xr:uid="{C8787609-50A6-4215-A3AF-24D86AC92628}"/>
    <cellStyle name="Normal 11 3 4 3 2" xfId="24739" xr:uid="{187ECED9-75B1-43A0-BA46-57018E8BBE06}"/>
    <cellStyle name="Normal 11 3 4 3_121231-130331" xfId="24740" xr:uid="{17B68353-7A27-4B4B-8AA3-B817B505333C}"/>
    <cellStyle name="Normal 11 3 4 4" xfId="24741" xr:uid="{74D60531-086B-47E2-9902-AC8F6A8AD99B}"/>
    <cellStyle name="Normal 11 3 4 5" xfId="24742" xr:uid="{047C43A1-6D9F-4E4D-A296-E269785A1DA5}"/>
    <cellStyle name="Normal 11 3 4 6" xfId="33833" xr:uid="{661B3222-E93F-4467-ACC1-6E2FA5E53E72}"/>
    <cellStyle name="Normal 11 3 4 7" xfId="36003" xr:uid="{08B4FBBD-4535-4760-B47D-8CD04E2E1C0D}"/>
    <cellStyle name="Normal 11 3 4 8" xfId="38786" xr:uid="{8611E7FD-52C6-477E-B97F-86A125EDE938}"/>
    <cellStyle name="Normal 11 3 4_121231-130331" xfId="24743" xr:uid="{70CB7EDC-5C1F-48BC-A45B-3648C95E7E40}"/>
    <cellStyle name="Normal 11 3 5" xfId="24744" xr:uid="{F7973F69-CBE3-4FED-BC38-DC89404B8D12}"/>
    <cellStyle name="Normal 11 3 5 2" xfId="24745" xr:uid="{CD9C2265-5A34-47D8-A14D-BBAF617EDAD7}"/>
    <cellStyle name="Normal 11 3 5 2 2" xfId="24746" xr:uid="{E48A5D01-7B3F-4847-AC2D-9CC781DFCB82}"/>
    <cellStyle name="Normal 11 3 5 2 3" xfId="33834" xr:uid="{39798431-234B-4D19-84B2-3077D8277890}"/>
    <cellStyle name="Normal 11 3 5 2_121231-130331" xfId="24747" xr:uid="{4417FF9D-FA66-4284-8121-6DCFB6D2BBF1}"/>
    <cellStyle name="Normal 11 3 5 3" xfId="24748" xr:uid="{2E4EA9CD-A038-452B-B52E-7A07D29E272A}"/>
    <cellStyle name="Normal 11 3 5 3 2" xfId="24749" xr:uid="{EE4DA32F-088A-4E12-B041-DD8C36BFD063}"/>
    <cellStyle name="Normal 11 3 5 3_121231-130331" xfId="24750" xr:uid="{AD34EA82-E8C2-4304-9A77-560735C7FEF9}"/>
    <cellStyle name="Normal 11 3 5 4" xfId="24751" xr:uid="{7671721E-ED4D-4BFE-AF36-BAC0D75D97F9}"/>
    <cellStyle name="Normal 11 3 5 5" xfId="24752" xr:uid="{E61C3DE3-0AFA-4984-9517-D898575DFE00}"/>
    <cellStyle name="Normal 11 3 5 6" xfId="33835" xr:uid="{5E03B9D0-7CC5-44E7-AD35-5E445A560577}"/>
    <cellStyle name="Normal 11 3 5 7" xfId="36004" xr:uid="{7B5214AD-FFA9-4FF1-BA5F-C6535AD9BD25}"/>
    <cellStyle name="Normal 11 3 5 8" xfId="38785" xr:uid="{F39A8F35-FE06-4845-87FE-2D6E2DD84659}"/>
    <cellStyle name="Normal 11 3 5_121231-130331" xfId="24753" xr:uid="{3E26FF53-8EE0-4B2C-B818-FD68EA8EAF00}"/>
    <cellStyle name="Normal 11 3 6" xfId="24754" xr:uid="{0CFEA6D6-B09C-43DB-9D9E-9FE82BB19AFB}"/>
    <cellStyle name="Normal 11 3 6 2" xfId="24755" xr:uid="{0985CEDB-5A56-4913-8F9E-35070FA481F0}"/>
    <cellStyle name="Normal 11 3 6 2 2" xfId="24756" xr:uid="{2140AD29-42D6-4E70-8BD3-A5EF47B19EE7}"/>
    <cellStyle name="Normal 11 3 6 2_121231-130331" xfId="24757" xr:uid="{FC424F46-DE88-4A3A-A287-B41B34C2C435}"/>
    <cellStyle name="Normal 11 3 6 3" xfId="24758" xr:uid="{E029A760-84AF-4B72-B7CF-DB91A9FA3752}"/>
    <cellStyle name="Normal 11 3 6 4" xfId="33836" xr:uid="{FCDE52EA-D699-449C-AAA5-0C75033881F4}"/>
    <cellStyle name="Normal 11 3 6_121231-130331" xfId="24759" xr:uid="{9BD5F3CE-A5C2-437B-A6E2-8F0A57F198E5}"/>
    <cellStyle name="Normal 11 3 7" xfId="24760" xr:uid="{D22D9C4D-8FB0-4EFB-9E26-977455C4DAF0}"/>
    <cellStyle name="Normal 11 3 7 2" xfId="24761" xr:uid="{8BD7D8A4-0337-4A17-AE4E-2028A42E1F2A}"/>
    <cellStyle name="Normal 11 3 7_121231-130331" xfId="24762" xr:uid="{BFD63A23-3F8F-4FF0-875F-6910FBE7E12F}"/>
    <cellStyle name="Normal 11 3 8" xfId="24763" xr:uid="{93D1D827-F856-49B7-85CC-3AFF6B754336}"/>
    <cellStyle name="Normal 11 3 9" xfId="24764" xr:uid="{05B3A30D-8EDF-4E0C-9AEA-FA20587D0B5C}"/>
    <cellStyle name="Normal 11 3_121231-130331" xfId="24765" xr:uid="{2448A69A-0CB4-43C1-8CA1-C8BA998069E0}"/>
    <cellStyle name="Normal 11 4" xfId="24766" xr:uid="{AE4D6564-739F-4E46-BE0D-4553DA958C71}"/>
    <cellStyle name="Normal 11 4 10" xfId="33837" xr:uid="{2E6365F2-DF0B-4FA8-A281-4AA1E839A56B}"/>
    <cellStyle name="Normal 11 4 11" xfId="36005" xr:uid="{1FEE48AC-10A8-4CAB-8E04-702C73333907}"/>
    <cellStyle name="Normal 11 4 2" xfId="24767" xr:uid="{6ABC1D30-3E40-44FF-9AEE-A925B965498C}"/>
    <cellStyle name="Normal 11 4 2 2" xfId="24768" xr:uid="{1845556F-0608-4EE7-AEA9-94630A52067C}"/>
    <cellStyle name="Normal 11 4 2 2 2" xfId="24769" xr:uid="{439ED35D-E651-426C-A4B7-2FEADD08CCBC}"/>
    <cellStyle name="Normal 11 4 2 2 2 2" xfId="24770" xr:uid="{3FB5FB58-BFFD-4AA3-9543-6C2950E9C6D2}"/>
    <cellStyle name="Normal 11 4 2 2 2_121231-130331" xfId="24771" xr:uid="{7E2A0283-8E22-4FF8-B2F4-2245D6BF7AE5}"/>
    <cellStyle name="Normal 11 4 2 2 3" xfId="24772" xr:uid="{129E7C7F-3ED9-4681-BC95-0CF47FE1AD94}"/>
    <cellStyle name="Normal 11 4 2 2 4" xfId="33838" xr:uid="{D0F05A2B-2739-4405-BFC9-53EB43495288}"/>
    <cellStyle name="Normal 11 4 2 2_121231-130331" xfId="24773" xr:uid="{60DC657D-752C-4E2F-B5A6-08643963677F}"/>
    <cellStyle name="Normal 11 4 2 3" xfId="24774" xr:uid="{713A8322-B7C5-4E89-8EAA-1C55FFA658C0}"/>
    <cellStyle name="Normal 11 4 2 3 2" xfId="24775" xr:uid="{B6491337-8470-49E9-A81C-652E3217FE60}"/>
    <cellStyle name="Normal 11 4 2 3_121231-130331" xfId="24776" xr:uid="{537BC22D-7C69-4634-ABB3-58F4F30DA8CB}"/>
    <cellStyle name="Normal 11 4 2 4" xfId="24777" xr:uid="{0CA02A7E-4E7E-42FB-A2CC-7D349DF04D94}"/>
    <cellStyle name="Normal 11 4 2 5" xfId="24778" xr:uid="{5956608B-6C3E-4E46-AEC3-9779178FAC60}"/>
    <cellStyle name="Normal 11 4 2 6" xfId="33839" xr:uid="{84A0F3D4-3FA3-4A93-AE2C-3E002C9C71BE}"/>
    <cellStyle name="Normal 11 4 2 7" xfId="36006" xr:uid="{E73F1F30-370B-443D-A4CB-24E771067D6F}"/>
    <cellStyle name="Normal 11 4 2 8" xfId="38784" xr:uid="{75B9366A-DC8C-4413-9FCC-188CA4E394FA}"/>
    <cellStyle name="Normal 11 4 2_121231-130331" xfId="24779" xr:uid="{84424E8E-7DC4-40B3-ABDB-FE83EF2DF63E}"/>
    <cellStyle name="Normal 11 4 3" xfId="24780" xr:uid="{215922E8-A840-47F2-907B-B7C70373D359}"/>
    <cellStyle name="Normal 11 4 3 2" xfId="24781" xr:uid="{32FAF18E-6AAE-4DD2-9A59-C0434D4C4179}"/>
    <cellStyle name="Normal 11 4 3 2 2" xfId="24782" xr:uid="{2D2B55EB-5347-40CF-B7F9-A9AD4383F667}"/>
    <cellStyle name="Normal 11 4 3 2 2 2" xfId="24783" xr:uid="{9EBB0DCC-5409-4202-B06C-5B51F3E1741D}"/>
    <cellStyle name="Normal 11 4 3 2 2_121231-130331" xfId="24784" xr:uid="{7639672C-F3CE-49D7-8550-DF342438F070}"/>
    <cellStyle name="Normal 11 4 3 2 3" xfId="24785" xr:uid="{CF494D7F-8260-4144-8617-2FDA8294865D}"/>
    <cellStyle name="Normal 11 4 3 2 4" xfId="33840" xr:uid="{85EB5E15-9773-4F59-BFBF-BE9D7C87F697}"/>
    <cellStyle name="Normal 11 4 3 2_121231-130331" xfId="24786" xr:uid="{D727EF2A-E14B-478B-BC91-C11E261C0D83}"/>
    <cellStyle name="Normal 11 4 3 3" xfId="24787" xr:uid="{2E9DB75F-E6C3-486F-A59D-51643F22838C}"/>
    <cellStyle name="Normal 11 4 3 3 2" xfId="24788" xr:uid="{5200714B-F146-4390-82C3-B14D299FB699}"/>
    <cellStyle name="Normal 11 4 3 3_121231-130331" xfId="24789" xr:uid="{E133AB75-AC7A-4FD0-9181-B576F73BB748}"/>
    <cellStyle name="Normal 11 4 3 4" xfId="24790" xr:uid="{D8B14090-DCDC-446C-B9E0-BBA082CA8805}"/>
    <cellStyle name="Normal 11 4 3 5" xfId="24791" xr:uid="{6CD41247-B6CC-4CB8-9D93-83FAD331511B}"/>
    <cellStyle name="Normal 11 4 3 6" xfId="33841" xr:uid="{7DB3D191-D0F7-4FED-A1A8-FF1E1EC39FEF}"/>
    <cellStyle name="Normal 11 4 3 7" xfId="36007" xr:uid="{E38AC340-9D9C-4CB4-944E-063C158EDCA7}"/>
    <cellStyle name="Normal 11 4 3 8" xfId="38783" xr:uid="{E8B8D396-EAB0-47BE-9B84-EB0B59E18FD4}"/>
    <cellStyle name="Normal 11 4 3_121231-130331" xfId="24792" xr:uid="{CDCE6745-5A01-4C76-8F4E-3F966B262491}"/>
    <cellStyle name="Normal 11 4 4" xfId="24793" xr:uid="{7BD61D87-018B-4891-8C00-BEDDB3C943B6}"/>
    <cellStyle name="Normal 11 4 4 2" xfId="24794" xr:uid="{F1F3F745-1E8E-4246-93A3-ACFDBB458E90}"/>
    <cellStyle name="Normal 11 4 4 2 2" xfId="24795" xr:uid="{43542140-49BA-4979-8611-56951EACEC2C}"/>
    <cellStyle name="Normal 11 4 4 2 2 2" xfId="24796" xr:uid="{6A85426B-CD1B-4036-B838-997B4EC65BF6}"/>
    <cellStyle name="Normal 11 4 4 2 2_121231-130331" xfId="24797" xr:uid="{E7E9441B-31FF-4671-91AA-2878B916243E}"/>
    <cellStyle name="Normal 11 4 4 2 3" xfId="24798" xr:uid="{13F3BEDD-21CF-4CDD-8B59-A3FB74C6ED63}"/>
    <cellStyle name="Normal 11 4 4 2 4" xfId="33842" xr:uid="{6906C04F-65B1-4B0B-BF3C-8DC40FA02F98}"/>
    <cellStyle name="Normal 11 4 4 2_121231-130331" xfId="24799" xr:uid="{36BA9A41-D0B7-4221-B082-1586197E813C}"/>
    <cellStyle name="Normal 11 4 4 3" xfId="24800" xr:uid="{97755D0C-7A6F-40B2-8EB5-7E2DCDAD8B13}"/>
    <cellStyle name="Normal 11 4 4 3 2" xfId="24801" xr:uid="{FCE8AE30-F2B5-41EF-B9C8-C50BBB0E023A}"/>
    <cellStyle name="Normal 11 4 4 3_121231-130331" xfId="24802" xr:uid="{7A08E232-6728-45E9-9ED1-224F22B0CF6C}"/>
    <cellStyle name="Normal 11 4 4 4" xfId="24803" xr:uid="{89562CA4-1320-4477-9A45-15BE6279DB78}"/>
    <cellStyle name="Normal 11 4 4 5" xfId="24804" xr:uid="{A8B47D76-6602-4F82-817E-3572998EE79E}"/>
    <cellStyle name="Normal 11 4 4 6" xfId="33843" xr:uid="{89D7C8D8-EFEE-4E3E-B8CF-F42698ED341C}"/>
    <cellStyle name="Normal 11 4 4 7" xfId="36008" xr:uid="{7851C4EB-D69E-4AA9-ABC2-C877BAD39D41}"/>
    <cellStyle name="Normal 11 4 4 8" xfId="38782" xr:uid="{B32F0EBA-176B-4547-BF66-D77BBE392735}"/>
    <cellStyle name="Normal 11 4 4_121231-130331" xfId="24805" xr:uid="{D73798D0-8917-4297-9037-3F9EAA0E4FE1}"/>
    <cellStyle name="Normal 11 4 5" xfId="24806" xr:uid="{E1B84DC2-3CA4-4F5E-BEFD-B486C29C97F7}"/>
    <cellStyle name="Normal 11 4 5 2" xfId="24807" xr:uid="{66A4202A-4705-4171-9CC3-04A822FC6147}"/>
    <cellStyle name="Normal 11 4 5 2 2" xfId="24808" xr:uid="{9D53A16F-0324-4C5C-BAD7-CD59DF988B19}"/>
    <cellStyle name="Normal 11 4 5 2 3" xfId="33844" xr:uid="{F7C49647-47EC-4F32-8B29-B504399263DD}"/>
    <cellStyle name="Normal 11 4 5 2_121231-130331" xfId="24809" xr:uid="{637E4D40-2714-4362-A442-233EB8B9350E}"/>
    <cellStyle name="Normal 11 4 5 3" xfId="24810" xr:uid="{597E4310-C56D-48A0-A157-9095CA84B9A3}"/>
    <cellStyle name="Normal 11 4 5 3 2" xfId="24811" xr:uid="{90CC848C-ED8C-4B8D-9792-DB1B084CD28E}"/>
    <cellStyle name="Normal 11 4 5 3_121231-130331" xfId="24812" xr:uid="{8C00EE0C-81CE-4EA2-9111-B6B53617A9B4}"/>
    <cellStyle name="Normal 11 4 5 4" xfId="24813" xr:uid="{E7D791F5-63A4-4C80-8E33-FDC3037FC689}"/>
    <cellStyle name="Normal 11 4 5 5" xfId="24814" xr:uid="{A626E158-E109-4C4A-9DEE-2224AC69AAE9}"/>
    <cellStyle name="Normal 11 4 5 6" xfId="33845" xr:uid="{29944DEB-DAF8-439D-8C08-BDF20699A51F}"/>
    <cellStyle name="Normal 11 4 5 7" xfId="36009" xr:uid="{60028202-7629-4152-BFC2-B2DE4DBAB901}"/>
    <cellStyle name="Normal 11 4 5 8" xfId="38781" xr:uid="{2195B6BA-F1CB-43CD-948C-C6506BDCA016}"/>
    <cellStyle name="Normal 11 4 5_121231-130331" xfId="24815" xr:uid="{E56B02E2-9F56-4FBB-9A49-051EEFCFEE08}"/>
    <cellStyle name="Normal 11 4 6" xfId="24816" xr:uid="{C7FFC446-6A6B-480E-ADF5-743573C88A9C}"/>
    <cellStyle name="Normal 11 4 6 2" xfId="24817" xr:uid="{E76E090C-D2F3-47E4-90A8-93F163FD6FE1}"/>
    <cellStyle name="Normal 11 4 6 2 2" xfId="24818" xr:uid="{85F16760-F6AB-4210-9AC0-A9C6EA8BEFF9}"/>
    <cellStyle name="Normal 11 4 6 2_121231-130331" xfId="24819" xr:uid="{DFD43E19-CF77-4BB7-B881-D5E3B9772E56}"/>
    <cellStyle name="Normal 11 4 6 3" xfId="24820" xr:uid="{63D3807C-9D34-441C-80B3-25341AEE08F8}"/>
    <cellStyle name="Normal 11 4 6 4" xfId="33846" xr:uid="{9032E4AF-82DF-4D6F-BF48-403C44B91DB2}"/>
    <cellStyle name="Normal 11 4 6_121231-130331" xfId="24821" xr:uid="{181D05D5-ABB1-400E-9533-CE745557A874}"/>
    <cellStyle name="Normal 11 4 7" xfId="24822" xr:uid="{B76AB7CD-F935-4E63-9C81-96FC8375183C}"/>
    <cellStyle name="Normal 11 4 7 2" xfId="24823" xr:uid="{F6C0827F-AA6E-4F95-BD50-2C801F2E71AE}"/>
    <cellStyle name="Normal 11 4 7_121231-130331" xfId="24824" xr:uid="{C6BF6BBC-2D73-4BFC-8B25-509B7C01F260}"/>
    <cellStyle name="Normal 11 4 8" xfId="24825" xr:uid="{A382F0D7-1AC8-402F-BF2F-B11E046628DB}"/>
    <cellStyle name="Normal 11 4 9" xfId="24826" xr:uid="{8ED9C5EA-8CC5-4F79-9E5D-00960D4F6605}"/>
    <cellStyle name="Normal 11 4_121231-130331" xfId="24827" xr:uid="{712DE2AF-7B4C-40D3-908D-D3E2C5E1660D}"/>
    <cellStyle name="Normal 11 5" xfId="24828" xr:uid="{F7198A5E-4941-41CE-8914-EF9A0094C37E}"/>
    <cellStyle name="Normal 11 5 2" xfId="24829" xr:uid="{8B18B286-B6A4-4752-9BF5-6CF37906EA65}"/>
    <cellStyle name="Normal 11 5 2 2" xfId="24830" xr:uid="{959255F3-876B-44D1-B7CF-DAE4E456EA22}"/>
    <cellStyle name="Normal 11 5 2 3" xfId="33847" xr:uid="{702B1300-AA39-4596-BA8A-04D6A3F01A04}"/>
    <cellStyle name="Normal 11 5 2_121231-130331" xfId="24831" xr:uid="{A3CE41E0-1809-4D71-8FBE-67D382D7E363}"/>
    <cellStyle name="Normal 11 5 3" xfId="24832" xr:uid="{ADCA3942-F689-46CF-81D4-81173CE45F0D}"/>
    <cellStyle name="Normal 11 5 3 2" xfId="24833" xr:uid="{627FB116-CD94-42CA-A1EB-64BE9C6988D8}"/>
    <cellStyle name="Normal 11 5 3_121231-130331" xfId="24834" xr:uid="{C082D6B7-205B-4853-BAE2-9DE70CAA5CA0}"/>
    <cellStyle name="Normal 11 5 4" xfId="24835" xr:uid="{02F5B272-7835-40D7-8FED-19DDE4B4F1B5}"/>
    <cellStyle name="Normal 11 5 5" xfId="24836" xr:uid="{34AF92EC-16B4-45EA-B969-B2B268D28CBC}"/>
    <cellStyle name="Normal 11 5 6" xfId="33848" xr:uid="{BA51BE90-E3AC-4988-BCD5-B6969A1C49E3}"/>
    <cellStyle name="Normal 11 5 7" xfId="36010" xr:uid="{BD9377F3-01C1-42E4-86A0-5CB655A907D4}"/>
    <cellStyle name="Normal 11 5 8" xfId="38780" xr:uid="{F310FED1-5EB0-4BD1-9DAC-730563D02E88}"/>
    <cellStyle name="Normal 11 5_121231-130331" xfId="24837" xr:uid="{9BFDB23A-E0EA-4EED-8B13-81840891D29E}"/>
    <cellStyle name="Normal 11 6" xfId="24838" xr:uid="{1F470F7C-FC57-46B4-9EC9-137FFA28F812}"/>
    <cellStyle name="Normal 11 6 2" xfId="24839" xr:uid="{FB40C75A-C778-4962-87F3-D0BD5DF88B9B}"/>
    <cellStyle name="Normal 11 6 2 2" xfId="24840" xr:uid="{6C0E5EB6-3A41-4C85-9FC3-560515CFC079}"/>
    <cellStyle name="Normal 11 6 2_121231-130331" xfId="24841" xr:uid="{3E2F305E-C9AF-48F4-9934-963867DCFBD9}"/>
    <cellStyle name="Normal 11 6 3" xfId="24842" xr:uid="{54A80451-7686-4E24-BEB4-5E7E18F1A871}"/>
    <cellStyle name="Normal 11 6 4" xfId="33849" xr:uid="{648DFABF-39F5-4B3A-8FAB-28CCFBDB58C6}"/>
    <cellStyle name="Normal 11 6_121231-130331" xfId="24843" xr:uid="{4CE4E43C-C725-46F3-A884-46E666606C22}"/>
    <cellStyle name="Normal 11 7" xfId="24844" xr:uid="{18AD8850-29DD-4ACA-80EB-F65027BFD394}"/>
    <cellStyle name="Normal 11 7 2" xfId="24845" xr:uid="{7267FB16-64E5-412B-A42B-6009CF26E788}"/>
    <cellStyle name="Normal 11 7 3" xfId="24846" xr:uid="{15657E84-21E2-49DD-9137-CCD754807532}"/>
    <cellStyle name="Normal 11 7_121231-130331" xfId="24847" xr:uid="{1C0CD8E2-D69A-4C17-ACA1-9497645598B7}"/>
    <cellStyle name="Normal 11 8" xfId="24848" xr:uid="{3CC1C966-8156-4134-94CB-FF41D5403802}"/>
    <cellStyle name="Normal 11 9" xfId="24849" xr:uid="{43B1C101-75A1-42B0-9F89-F0DF911C4D88}"/>
    <cellStyle name="Normal 11_121231-130331" xfId="24850" xr:uid="{14BCEB9E-A687-4D8F-BF66-C6F209FB3E1F}"/>
    <cellStyle name="Normal 110" xfId="24851" xr:uid="{1DE2C434-99BC-401C-B5A3-C9FEC622E4DD}"/>
    <cellStyle name="Normal 110 2" xfId="24852" xr:uid="{63DEAF24-38DA-4F2F-860A-C654496AC0E4}"/>
    <cellStyle name="Normal 110 3" xfId="24853" xr:uid="{E10FA60A-EFAD-4421-89C9-05557DAA8BF3}"/>
    <cellStyle name="Normal 110 4" xfId="33850" xr:uid="{9BD427ED-9730-4B4B-9962-5307F26E0D9D}"/>
    <cellStyle name="Normal 110_121231-130331" xfId="24854" xr:uid="{B4A0E596-D245-4A4C-B3F8-9FE3CA51CEFB}"/>
    <cellStyle name="Normal 111" xfId="24855" xr:uid="{FF73DB41-1893-48CF-9C1A-FDDBEF25266E}"/>
    <cellStyle name="Normal 111 2" xfId="24856" xr:uid="{5F511C8E-111D-43AC-8B37-474C4A2C336E}"/>
    <cellStyle name="Normal 111 2 2" xfId="24857" xr:uid="{5A9113ED-0124-463F-A924-4112E5F9F829}"/>
    <cellStyle name="Normal 111 2_AAL 2014-06" xfId="45491" xr:uid="{0BD3556A-88FA-465B-BD0B-E98519B69C4B}"/>
    <cellStyle name="Normal 111 3" xfId="24858" xr:uid="{585B24AE-B82B-4905-BE01-1911F8BB8191}"/>
    <cellStyle name="Normal 111 4" xfId="33851" xr:uid="{5DFB66F5-E37D-4ACE-8F91-F92F22EEAD26}"/>
    <cellStyle name="Normal 111_121231-130331" xfId="24859" xr:uid="{22CA2466-B34B-44E1-98D7-5A0720B33B1B}"/>
    <cellStyle name="Normal 112" xfId="24860" xr:uid="{9F65F49A-6575-4106-B182-587D79CA3224}"/>
    <cellStyle name="Normal 112 2" xfId="24861" xr:uid="{99DB8D15-39C9-415D-9C25-62E84C1D062C}"/>
    <cellStyle name="Normal 112 3" xfId="24862" xr:uid="{1151D4A1-2262-4E94-9098-DAEF1FA1EB30}"/>
    <cellStyle name="Normal 112 4" xfId="33852" xr:uid="{B1B87C8A-AE66-4170-81AF-4EB9DBEB1542}"/>
    <cellStyle name="Normal 112_121231-130331" xfId="24863" xr:uid="{A1B53BF3-4EFF-4C0B-BBED-56B48FB70DCF}"/>
    <cellStyle name="Normal 113" xfId="24864" xr:uid="{06213B02-63FC-41FD-9C47-E681C2F58403}"/>
    <cellStyle name="Normal 113 2" xfId="24865" xr:uid="{AC09EBB9-8DE5-449F-824B-6745F1582A90}"/>
    <cellStyle name="Normal 113 2 2" xfId="24866" xr:uid="{DD438764-E31F-4526-BEF2-75E97F183566}"/>
    <cellStyle name="Normal 113 2_121231-130331" xfId="24867" xr:uid="{FB2F3196-AF54-4F78-B7B8-C6E75AED9046}"/>
    <cellStyle name="Normal 113 3" xfId="24868" xr:uid="{669FB3B4-DFAF-4F38-9902-79D372080F73}"/>
    <cellStyle name="Normal 113 4" xfId="33853" xr:uid="{10B4E10A-E039-4052-8BE4-D3B0B2883E14}"/>
    <cellStyle name="Normal 113_121231-130331" xfId="24869" xr:uid="{EF84DB7D-2DCB-4569-B6D4-54DAECB3C2AB}"/>
    <cellStyle name="Normal 114" xfId="24870" xr:uid="{E10A4C3E-2037-4873-A2FC-87F7AFA65B58}"/>
    <cellStyle name="Normal 114 2" xfId="24871" xr:uid="{9814A7CD-BB33-48D0-BBD8-F2C0513096C9}"/>
    <cellStyle name="Normal 114 3" xfId="33854" xr:uid="{F718A27B-29F0-417D-B118-8C6B821FE749}"/>
    <cellStyle name="Normal 114 4" xfId="33855" xr:uid="{03B4C914-503C-4B8C-A9BB-A53935DF6628}"/>
    <cellStyle name="Normal 114_121231-130331" xfId="24872" xr:uid="{2443FB76-322A-4688-AA98-2C1B28E87A4F}"/>
    <cellStyle name="Normal 115" xfId="24873" xr:uid="{BD82B5DD-4498-4065-A194-8167782481AF}"/>
    <cellStyle name="Normal 115 2" xfId="24874" xr:uid="{AB83E1A1-5F02-4814-AF6A-DB04CFF8DABB}"/>
    <cellStyle name="Normal 115_121231-130331" xfId="24875" xr:uid="{D527818C-77C0-46CE-BCA8-D903FB777FB1}"/>
    <cellStyle name="Normal 116" xfId="24876" xr:uid="{F3FCA873-F16D-436A-9BB2-402655B6F899}"/>
    <cellStyle name="Normal 116 2" xfId="24877" xr:uid="{6164AD47-9C62-49F6-ADA4-02D1343012DA}"/>
    <cellStyle name="Normal 116_121231-130331" xfId="24878" xr:uid="{3EC8BFE0-144B-4C64-A8F5-68937E15C293}"/>
    <cellStyle name="Normal 117" xfId="24879" xr:uid="{ACD0AC1F-B5A5-4E67-8668-E7F42F62E764}"/>
    <cellStyle name="Normal 117 2" xfId="24880" xr:uid="{805A8CFF-CBBD-4214-BF2D-ADC332CCD72D}"/>
    <cellStyle name="Normal 117_AAL 2014-06" xfId="45492" xr:uid="{B4C8450F-7B7E-4181-B16C-0E8FD6215669}"/>
    <cellStyle name="Normal 118" xfId="24881" xr:uid="{3AD5076F-7788-47AF-A9AA-D2767C3C55AF}"/>
    <cellStyle name="Normal 118 2" xfId="24882" xr:uid="{AD8B2805-6EC7-496A-BAA8-A98843DAB222}"/>
    <cellStyle name="Normal 118_AAL 2014-06" xfId="45493" xr:uid="{7329C6DA-C126-4D3C-80D0-5D74C6E74259}"/>
    <cellStyle name="Normal 119" xfId="24883" xr:uid="{F21756F7-6EA3-45A6-9345-33631BA061EE}"/>
    <cellStyle name="Normal 119 2" xfId="24884" xr:uid="{0ACE9A0E-8A1F-43A4-944D-D95F9A44D89D}"/>
    <cellStyle name="Normal 119_AAL 2014-06" xfId="45494" xr:uid="{D489A770-4FBF-4224-81DA-A4FD31360A65}"/>
    <cellStyle name="Normal 12" xfId="2158" xr:uid="{5569E4D8-5F47-4C40-B3D2-6E123BA65485}"/>
    <cellStyle name="Normal 12 10" xfId="33856" xr:uid="{4BB707EA-9712-4011-821F-2A2BC2A3FB4A}"/>
    <cellStyle name="Normal 12 11" xfId="36011" xr:uid="{0F6F0EF8-889D-4CB1-A856-AB0A021B1A70}"/>
    <cellStyle name="Normal 12 2" xfId="24885" xr:uid="{EEC4FC9A-325C-4204-90ED-D6324F146025}"/>
    <cellStyle name="Normal 12 2 10" xfId="33857" xr:uid="{E2330D07-00E0-496B-B187-0210B82CDAE9}"/>
    <cellStyle name="Normal 12 2 11" xfId="36012" xr:uid="{C902DA36-543C-485A-B536-C182D860AFBB}"/>
    <cellStyle name="Normal 12 2 12" xfId="47930" xr:uid="{14232445-AA52-4C7E-93C4-2FC0DBD389CA}"/>
    <cellStyle name="Normal 12 2 2" xfId="24886" xr:uid="{5CD1FA36-CB84-46F6-996F-923368E6B305}"/>
    <cellStyle name="Normal 12 2 2 2" xfId="24887" xr:uid="{89EA8FE8-BCC7-4212-B54D-F5C6B1917EB7}"/>
    <cellStyle name="Normal 12 2 2 2 2" xfId="24888" xr:uid="{4E856AF1-60C4-4BD7-80BC-4E21E3A1BD02}"/>
    <cellStyle name="Normal 12 2 2 2 2 2" xfId="24889" xr:uid="{084DB9F3-0928-41CC-A222-81BB62266230}"/>
    <cellStyle name="Normal 12 2 2 2 2_121231-130331" xfId="24890" xr:uid="{446AA0F9-8055-46F6-A827-CAD68B2A487B}"/>
    <cellStyle name="Normal 12 2 2 2 3" xfId="24891" xr:uid="{D8B6673D-0CD9-43C4-9AFB-4F985A349081}"/>
    <cellStyle name="Normal 12 2 2 2 4" xfId="33858" xr:uid="{02411AC2-0BBD-4729-B23B-BC6AF6D6399D}"/>
    <cellStyle name="Normal 12 2 2 2_121231-130331" xfId="24892" xr:uid="{0DD88DDD-9165-4BFE-826D-AA4779207AA4}"/>
    <cellStyle name="Normal 12 2 2 3" xfId="24893" xr:uid="{3938F965-471B-4FEE-9ACA-9A5706D8465A}"/>
    <cellStyle name="Normal 12 2 2 3 2" xfId="24894" xr:uid="{4A0F4461-E87D-4FB0-BEC4-536C2E3CEB93}"/>
    <cellStyle name="Normal 12 2 2 3_121231-130331" xfId="24895" xr:uid="{5E0000BB-0F1B-4BCB-AAF7-BD2524FFF480}"/>
    <cellStyle name="Normal 12 2 2 4" xfId="24896" xr:uid="{1AC54FD3-D988-4FBF-BA13-D6891A34A9A8}"/>
    <cellStyle name="Normal 12 2 2 5" xfId="24897" xr:uid="{7CACB7CE-6FE6-42F4-AC3B-FF36935AF2D3}"/>
    <cellStyle name="Normal 12 2 2 6" xfId="33859" xr:uid="{FD0B96F1-570D-4E1D-95C5-79F0745BF7FB}"/>
    <cellStyle name="Normal 12 2 2 7" xfId="36013" xr:uid="{D61204E4-D329-4291-8166-B64B754F9113}"/>
    <cellStyle name="Normal 12 2 2 8" xfId="38779" xr:uid="{3604685F-36FB-49C4-AC9E-2A5359610E7C}"/>
    <cellStyle name="Normal 12 2 2_121231-130331" xfId="24898" xr:uid="{79B06BD6-DC12-4E80-A24A-DF6D43047C4E}"/>
    <cellStyle name="Normal 12 2 3" xfId="24899" xr:uid="{F5860F65-1CF2-4470-93D0-695B0ADB30B3}"/>
    <cellStyle name="Normal 12 2 3 2" xfId="24900" xr:uid="{6A773BFA-B88C-4901-8DB9-1FF1CFA6D863}"/>
    <cellStyle name="Normal 12 2 3 2 2" xfId="24901" xr:uid="{D69DB679-0EDD-4DB6-904C-17665A5B28CC}"/>
    <cellStyle name="Normal 12 2 3 2 2 2" xfId="24902" xr:uid="{8020EDAA-E604-4493-AF4B-5979F4C202C9}"/>
    <cellStyle name="Normal 12 2 3 2 2_121231-130331" xfId="24903" xr:uid="{43B9B12D-3F09-4911-B4A4-574671567FBB}"/>
    <cellStyle name="Normal 12 2 3 2 3" xfId="24904" xr:uid="{AD07ADDF-EB1D-444A-927E-72F1AE7EB07D}"/>
    <cellStyle name="Normal 12 2 3 2 4" xfId="33860" xr:uid="{32A4654F-03A9-45AF-BD08-17BC3089D883}"/>
    <cellStyle name="Normal 12 2 3 2_121231-130331" xfId="24905" xr:uid="{C6152B0D-20FB-456D-89E7-9D7BC65C5F6A}"/>
    <cellStyle name="Normal 12 2 3 3" xfId="24906" xr:uid="{C8B8BAB5-2E5B-4013-BF46-8CF392BDFC88}"/>
    <cellStyle name="Normal 12 2 3 3 2" xfId="24907" xr:uid="{8EA42969-0AEA-42E3-AB75-2795100E8433}"/>
    <cellStyle name="Normal 12 2 3 3_121231-130331" xfId="24908" xr:uid="{CC4DD9F8-A5B5-48B8-8ED3-F018F3FB24D3}"/>
    <cellStyle name="Normal 12 2 3 4" xfId="24909" xr:uid="{BB3555E3-733B-4EE2-86FB-64DA6C6DED90}"/>
    <cellStyle name="Normal 12 2 3 5" xfId="24910" xr:uid="{71B404F9-06FD-4EF3-86CA-87819DA0F2D6}"/>
    <cellStyle name="Normal 12 2 3 6" xfId="33861" xr:uid="{FDD60FE1-02EF-4A11-B86F-CE6378E0F805}"/>
    <cellStyle name="Normal 12 2 3 7" xfId="36014" xr:uid="{8B088AB4-66AC-4727-965B-A13280B60A22}"/>
    <cellStyle name="Normal 12 2 3 8" xfId="38778" xr:uid="{6884F8CD-61ED-492C-9612-C1AB85E7FD15}"/>
    <cellStyle name="Normal 12 2 3_121231-130331" xfId="24911" xr:uid="{5D630D85-C194-41D2-895E-AC4324C5203E}"/>
    <cellStyle name="Normal 12 2 4" xfId="24912" xr:uid="{324DD9CE-2F80-48DA-939E-9B9F279306C5}"/>
    <cellStyle name="Normal 12 2 4 2" xfId="24913" xr:uid="{3D593FD4-174A-4978-B314-C603058EB3E7}"/>
    <cellStyle name="Normal 12 2 4 2 2" xfId="24914" xr:uid="{76D640D7-6D9F-4666-8108-190ED93043C8}"/>
    <cellStyle name="Normal 12 2 4 2 2 2" xfId="24915" xr:uid="{AC9DF1B1-A9E3-41FB-8E22-60F5D91FD3B2}"/>
    <cellStyle name="Normal 12 2 4 2 2_121231-130331" xfId="24916" xr:uid="{BCBDFC6D-B3AE-4DAF-BA32-7BA4E33F5C0C}"/>
    <cellStyle name="Normal 12 2 4 2 3" xfId="24917" xr:uid="{BEA1C0FC-DC1F-4949-8874-5358B094CDE8}"/>
    <cellStyle name="Normal 12 2 4 2 4" xfId="33862" xr:uid="{04716605-0B05-49C3-8B33-BE6DE06B852B}"/>
    <cellStyle name="Normal 12 2 4 2_121231-130331" xfId="24918" xr:uid="{7DC50F1A-5699-467C-A5F6-B647B5F9FB1E}"/>
    <cellStyle name="Normal 12 2 4 3" xfId="24919" xr:uid="{F0D4DDBA-3422-421F-B3AB-59B056719829}"/>
    <cellStyle name="Normal 12 2 4 3 2" xfId="24920" xr:uid="{3A63A260-8C4D-40FF-870C-714CE183D442}"/>
    <cellStyle name="Normal 12 2 4 3_121231-130331" xfId="24921" xr:uid="{DFC2544C-6729-4449-B8B7-F1FB20B20889}"/>
    <cellStyle name="Normal 12 2 4 4" xfId="24922" xr:uid="{3FA0204F-A234-4E8E-984E-662BFCB00725}"/>
    <cellStyle name="Normal 12 2 4 5" xfId="24923" xr:uid="{8928FB20-CD35-4B14-AB0D-3B972DB4CB4D}"/>
    <cellStyle name="Normal 12 2 4 6" xfId="33863" xr:uid="{AD2C8467-6D3A-4FF5-A74F-2641ADFF148D}"/>
    <cellStyle name="Normal 12 2 4 7" xfId="36015" xr:uid="{42F2FB2E-F119-403E-B337-0D5027A7C4C1}"/>
    <cellStyle name="Normal 12 2 4 8" xfId="38777" xr:uid="{A6ACAEA9-A0F4-4B3F-88AE-E7E18A8BCE87}"/>
    <cellStyle name="Normal 12 2 4_121231-130331" xfId="24924" xr:uid="{97D7197A-D5B0-45CD-A465-3431DDA3019D}"/>
    <cellStyle name="Normal 12 2 5" xfId="24925" xr:uid="{823D5C10-E7BF-442F-9021-66AD0CD2B70D}"/>
    <cellStyle name="Normal 12 2 5 2" xfId="24926" xr:uid="{4FDA909E-DEC4-4360-BC3D-6BE0049565C4}"/>
    <cellStyle name="Normal 12 2 5 2 2" xfId="24927" xr:uid="{280DEBD1-C700-4BB8-ABB0-2FA382CAF705}"/>
    <cellStyle name="Normal 12 2 5 2 3" xfId="33864" xr:uid="{EE8A09C6-3660-4D48-8E58-E37FC150B9E7}"/>
    <cellStyle name="Normal 12 2 5 2_121231-130331" xfId="24928" xr:uid="{A2F2CCE6-9DC2-4C5E-B1C8-2634CB0F54A1}"/>
    <cellStyle name="Normal 12 2 5 3" xfId="24929" xr:uid="{8F0B1B4B-1248-4BEE-B2F4-B7FBFA705B9B}"/>
    <cellStyle name="Normal 12 2 5 3 2" xfId="24930" xr:uid="{2BB35370-3A38-4309-8662-CB1CCED34248}"/>
    <cellStyle name="Normal 12 2 5 3_121231-130331" xfId="24931" xr:uid="{B6D53D13-9DE3-493F-92BF-3F1DD53CA0DC}"/>
    <cellStyle name="Normal 12 2 5 4" xfId="24932" xr:uid="{0A3ACF90-56D6-4EFF-B491-A72532425F40}"/>
    <cellStyle name="Normal 12 2 5 5" xfId="24933" xr:uid="{84C01317-D198-4395-9BE1-A63565845F9D}"/>
    <cellStyle name="Normal 12 2 5 6" xfId="33865" xr:uid="{356C7CDD-7AC1-410E-8BA9-E2FADD57A043}"/>
    <cellStyle name="Normal 12 2 5 7" xfId="36016" xr:uid="{154A2127-8B9E-442E-9CC1-F0FACAD2EEF1}"/>
    <cellStyle name="Normal 12 2 5 8" xfId="38776" xr:uid="{1AFDF4ED-CC72-4C05-B80B-5C360EDBC760}"/>
    <cellStyle name="Normal 12 2 5_121231-130331" xfId="24934" xr:uid="{AA4B56C0-3726-493A-81D1-F969EDCE7F86}"/>
    <cellStyle name="Normal 12 2 6" xfId="24935" xr:uid="{67AD4D85-9365-46D9-9E23-89908209E633}"/>
    <cellStyle name="Normal 12 2 6 2" xfId="24936" xr:uid="{BB81944E-9CA3-421B-BDD2-A4A7C4939BCB}"/>
    <cellStyle name="Normal 12 2 6 2 2" xfId="24937" xr:uid="{AE1A716F-77D6-4C2C-BFBF-4670E468C266}"/>
    <cellStyle name="Normal 12 2 6 2_121231-130331" xfId="24938" xr:uid="{4D88AD82-9E9E-4ADD-ACDC-72463C0CC34C}"/>
    <cellStyle name="Normal 12 2 6 3" xfId="24939" xr:uid="{C4DEE96C-6C1C-4B21-ABE4-4018CE889928}"/>
    <cellStyle name="Normal 12 2 6 4" xfId="33866" xr:uid="{E789A213-7EC8-40CE-B890-210AD303E33B}"/>
    <cellStyle name="Normal 12 2 6_121231-130331" xfId="24940" xr:uid="{FFEFD483-E378-48E6-AEEF-470781DE977C}"/>
    <cellStyle name="Normal 12 2 7" xfId="24941" xr:uid="{D3DF50BA-670C-435E-BFFA-51CFCCC1597B}"/>
    <cellStyle name="Normal 12 2 7 2" xfId="24942" xr:uid="{2A4E3FE6-4160-47BA-A688-6C147CDCCC0A}"/>
    <cellStyle name="Normal 12 2 7_121231-130331" xfId="24943" xr:uid="{189B7905-7A7F-4E10-9E16-86690F5354B3}"/>
    <cellStyle name="Normal 12 2 8" xfId="24944" xr:uid="{A537FA4A-AC84-4C48-911E-E0B467692444}"/>
    <cellStyle name="Normal 12 2 9" xfId="24945" xr:uid="{5C7CBB0F-7A4F-452B-B366-D5809AEAE0DA}"/>
    <cellStyle name="Normal 12 2_121231-130331" xfId="24946" xr:uid="{1F6F57AE-F177-4B68-A0E5-EF4CE5700F66}"/>
    <cellStyle name="Normal 12 3" xfId="24947" xr:uid="{4701A0D2-7845-4691-AFC3-3CD9F4A75E91}"/>
    <cellStyle name="Normal 12 3 10" xfId="33867" xr:uid="{3EE8FA4E-4862-4F36-BB85-5C8A229DA782}"/>
    <cellStyle name="Normal 12 3 11" xfId="36017" xr:uid="{E4327940-510B-445F-9A48-ECC54163CFDB}"/>
    <cellStyle name="Normal 12 3 2" xfId="24948" xr:uid="{A7330ECD-5A9C-45C2-A7DA-10A93509C789}"/>
    <cellStyle name="Normal 12 3 2 2" xfId="24949" xr:uid="{6A19D08C-E0DB-49E0-A2A7-72238339D490}"/>
    <cellStyle name="Normal 12 3 2 2 2" xfId="24950" xr:uid="{B0070E68-1972-421E-B2BA-69A5E19EF2D0}"/>
    <cellStyle name="Normal 12 3 2 2 2 2" xfId="24951" xr:uid="{59B39600-DD26-49E2-BB43-F3F3A898FEDC}"/>
    <cellStyle name="Normal 12 3 2 2 2_121231-130331" xfId="24952" xr:uid="{030CAB05-5A23-4E8A-BE1D-C282A5813E99}"/>
    <cellStyle name="Normal 12 3 2 2 3" xfId="24953" xr:uid="{8320F83B-B423-435F-B2CC-872E49B2EF95}"/>
    <cellStyle name="Normal 12 3 2 2 4" xfId="33868" xr:uid="{8DE5EA0A-D42A-4BE3-9D6B-9ECEC6D0D1C4}"/>
    <cellStyle name="Normal 12 3 2 2_121231-130331" xfId="24954" xr:uid="{3DA5A486-F8B1-4CB0-BADF-B7FC79D44547}"/>
    <cellStyle name="Normal 12 3 2 3" xfId="24955" xr:uid="{98385C36-768B-485A-87D6-D60B8BCA6E1E}"/>
    <cellStyle name="Normal 12 3 2 3 2" xfId="24956" xr:uid="{A2C867F8-EAA1-40A2-8882-0C5F34F63FD5}"/>
    <cellStyle name="Normal 12 3 2 3_121231-130331" xfId="24957" xr:uid="{06A70C13-F672-43A0-A177-EBF8A6E0D19D}"/>
    <cellStyle name="Normal 12 3 2 4" xfId="24958" xr:uid="{BB0398F4-976B-4113-A9B4-AB5646DA9FC2}"/>
    <cellStyle name="Normal 12 3 2 5" xfId="24959" xr:uid="{37772EA0-A93E-4C97-898F-791AE00614A8}"/>
    <cellStyle name="Normal 12 3 2 6" xfId="33869" xr:uid="{DAFB7D7B-8F43-4C8F-B89F-33B324E1CFD6}"/>
    <cellStyle name="Normal 12 3 2 7" xfId="36018" xr:uid="{D5DC19D2-BD8F-485B-B4DD-18EC37FC7E9A}"/>
    <cellStyle name="Normal 12 3 2 8" xfId="38775" xr:uid="{8B4137DA-6F36-418C-ABBE-2470545C9495}"/>
    <cellStyle name="Normal 12 3 2_121231-130331" xfId="24960" xr:uid="{15026696-D9B6-441D-9FA7-C612CB941882}"/>
    <cellStyle name="Normal 12 3 3" xfId="24961" xr:uid="{1DF4DAFE-E7DA-48DC-BBB5-3A917C122EAA}"/>
    <cellStyle name="Normal 12 3 3 2" xfId="24962" xr:uid="{386DAC85-3FF0-4D90-8DBB-360C3C2809C0}"/>
    <cellStyle name="Normal 12 3 3 2 2" xfId="24963" xr:uid="{9EDDA11A-A67D-4FC5-BB5A-2A7305214AC1}"/>
    <cellStyle name="Normal 12 3 3 2 2 2" xfId="24964" xr:uid="{BEA54C27-1E2E-4E7D-934F-6EB5E731D752}"/>
    <cellStyle name="Normal 12 3 3 2 2_121231-130331" xfId="24965" xr:uid="{B69CA774-05F6-48DA-8069-6DC2EDFBA6B7}"/>
    <cellStyle name="Normal 12 3 3 2 3" xfId="24966" xr:uid="{13693E51-CF59-43F6-8365-B67DEC6747A5}"/>
    <cellStyle name="Normal 12 3 3 2 4" xfId="33870" xr:uid="{2F9A0049-4F16-41D9-8BE8-004C75A4D734}"/>
    <cellStyle name="Normal 12 3 3 2_121231-130331" xfId="24967" xr:uid="{D5D889AB-939E-456C-804C-14E485E053BA}"/>
    <cellStyle name="Normal 12 3 3 3" xfId="24968" xr:uid="{60690475-9DEA-4056-AF8F-4DDD3E50B1E1}"/>
    <cellStyle name="Normal 12 3 3 3 2" xfId="24969" xr:uid="{7C32326B-2A28-44A4-820C-DAFCE2C42547}"/>
    <cellStyle name="Normal 12 3 3 3_121231-130331" xfId="24970" xr:uid="{21396D6E-7147-4812-B396-FD6270FB14B2}"/>
    <cellStyle name="Normal 12 3 3 4" xfId="24971" xr:uid="{75C42808-78FD-4F88-8037-2057276D9C31}"/>
    <cellStyle name="Normal 12 3 3 5" xfId="24972" xr:uid="{9D7F4A41-2609-4DF9-9780-A4988EA0BA76}"/>
    <cellStyle name="Normal 12 3 3 6" xfId="33871" xr:uid="{A0615449-DF14-4F41-A98F-C17E4F95472D}"/>
    <cellStyle name="Normal 12 3 3 7" xfId="36019" xr:uid="{17E626F0-6352-4281-BB9B-32B8BA337FFC}"/>
    <cellStyle name="Normal 12 3 3 8" xfId="38774" xr:uid="{26BDCD83-FF26-4D70-B960-051035F87F17}"/>
    <cellStyle name="Normal 12 3 3_121231-130331" xfId="24973" xr:uid="{E5DFD5EA-DC41-4771-9A17-D0056166FA55}"/>
    <cellStyle name="Normal 12 3 4" xfId="24974" xr:uid="{C46823F2-CA78-43B3-A9A9-216138C02600}"/>
    <cellStyle name="Normal 12 3 4 2" xfId="24975" xr:uid="{B9FAA80D-1B02-476B-99F0-A40C3A625351}"/>
    <cellStyle name="Normal 12 3 4 2 2" xfId="24976" xr:uid="{D3DD44F9-A18B-4F7F-A902-4B3ED897C055}"/>
    <cellStyle name="Normal 12 3 4 2 2 2" xfId="24977" xr:uid="{52B1E25E-6C8B-45F4-A97A-7335E6346B23}"/>
    <cellStyle name="Normal 12 3 4 2 2_121231-130331" xfId="24978" xr:uid="{1B933F2B-E26D-4C3C-8D48-2FDA1B373E03}"/>
    <cellStyle name="Normal 12 3 4 2 3" xfId="24979" xr:uid="{DE0EE9C7-0F93-4FE8-8D1F-7966D9BDAC3C}"/>
    <cellStyle name="Normal 12 3 4 2 4" xfId="33872" xr:uid="{60435DB0-3C2D-4B1A-AD15-C1A3EE751842}"/>
    <cellStyle name="Normal 12 3 4 2_121231-130331" xfId="24980" xr:uid="{0A39C361-0CF5-4314-8B54-5A200100715A}"/>
    <cellStyle name="Normal 12 3 4 3" xfId="24981" xr:uid="{8DC82950-BEBF-48E6-9BDA-8CADAA31CF70}"/>
    <cellStyle name="Normal 12 3 4 3 2" xfId="24982" xr:uid="{20EC4459-DF6A-4F4D-981C-F3BBCE23D04D}"/>
    <cellStyle name="Normal 12 3 4 3_121231-130331" xfId="24983" xr:uid="{2AEDC800-B5A3-45C5-A59F-3955C84907BD}"/>
    <cellStyle name="Normal 12 3 4 4" xfId="24984" xr:uid="{1745D29E-5CB7-4FFB-B6E9-311CB4AE7217}"/>
    <cellStyle name="Normal 12 3 4 5" xfId="24985" xr:uid="{C6A432D8-3A4B-4F58-B4EA-7F533E1FD201}"/>
    <cellStyle name="Normal 12 3 4 6" xfId="33873" xr:uid="{2AB67AA1-8F5F-4364-B7C0-D2FE422B8466}"/>
    <cellStyle name="Normal 12 3 4 7" xfId="36020" xr:uid="{212122EA-EB21-4593-B744-CD62C45357E0}"/>
    <cellStyle name="Normal 12 3 4 8" xfId="38773" xr:uid="{9F9869ED-A91D-41EB-9592-244E357F70BD}"/>
    <cellStyle name="Normal 12 3 4_121231-130331" xfId="24986" xr:uid="{87431214-B3B1-406A-89C7-EDAA8B357183}"/>
    <cellStyle name="Normal 12 3 5" xfId="24987" xr:uid="{A740394F-E837-48E3-8AF9-E67E4504C870}"/>
    <cellStyle name="Normal 12 3 5 2" xfId="24988" xr:uid="{46E329D8-89AC-49B5-804C-26A38825FF2A}"/>
    <cellStyle name="Normal 12 3 5 2 2" xfId="24989" xr:uid="{C56AE90D-C008-449A-8820-20B4CD57D18E}"/>
    <cellStyle name="Normal 12 3 5 2 3" xfId="33874" xr:uid="{23CBD733-7828-4D6A-9CA0-10A8B5B79756}"/>
    <cellStyle name="Normal 12 3 5 2_121231-130331" xfId="24990" xr:uid="{1F6B2129-835C-40A6-9049-CB0DBCA3263F}"/>
    <cellStyle name="Normal 12 3 5 3" xfId="24991" xr:uid="{414D4DCE-7C1F-4497-A6C9-65DB793662BD}"/>
    <cellStyle name="Normal 12 3 5 3 2" xfId="24992" xr:uid="{81B2CEC7-31FB-4DD8-ABB0-31CEE9369407}"/>
    <cellStyle name="Normal 12 3 5 3_121231-130331" xfId="24993" xr:uid="{37F78968-BE9A-45FB-A419-E62F3EAE84AC}"/>
    <cellStyle name="Normal 12 3 5 4" xfId="24994" xr:uid="{E664586F-DB4E-4B30-92A0-A41BBC176D97}"/>
    <cellStyle name="Normal 12 3 5 5" xfId="24995" xr:uid="{6FA74705-B1FA-4B23-8915-B619EBFB9390}"/>
    <cellStyle name="Normal 12 3 5 6" xfId="33875" xr:uid="{955493FB-5B52-4AA2-9C66-582D31A24AE5}"/>
    <cellStyle name="Normal 12 3 5 7" xfId="36021" xr:uid="{5059804E-13F8-40A1-9677-3D11E2A20B68}"/>
    <cellStyle name="Normal 12 3 5 8" xfId="38772" xr:uid="{1A900B85-D49C-47FC-9EFB-CCF8BA1F5A57}"/>
    <cellStyle name="Normal 12 3 5_121231-130331" xfId="24996" xr:uid="{A80E91BC-FE09-4046-B80E-316B88DC6824}"/>
    <cellStyle name="Normal 12 3 6" xfId="24997" xr:uid="{3DA4DDE2-7E66-4A68-A0B8-0838FFE80465}"/>
    <cellStyle name="Normal 12 3 6 2" xfId="24998" xr:uid="{AB706832-5102-4652-9F79-97918B659C3C}"/>
    <cellStyle name="Normal 12 3 6 2 2" xfId="24999" xr:uid="{8183CAC3-1A84-40DD-8A6B-1B76DE2EE2EA}"/>
    <cellStyle name="Normal 12 3 6 2_121231-130331" xfId="25000" xr:uid="{165E3EFA-8D1D-453D-9813-425B445FD84B}"/>
    <cellStyle name="Normal 12 3 6 3" xfId="25001" xr:uid="{3F33EF9F-C3A9-43C7-896C-5E04C115EE91}"/>
    <cellStyle name="Normal 12 3 6 4" xfId="33876" xr:uid="{55EF8E25-D5AC-4753-80C9-98FD0BEBC44D}"/>
    <cellStyle name="Normal 12 3 6_121231-130331" xfId="25002" xr:uid="{5934E13F-4F74-46BF-9ACB-C699BEBA1842}"/>
    <cellStyle name="Normal 12 3 7" xfId="25003" xr:uid="{70A3DE16-4ADD-4681-B21E-4C5A1FA30904}"/>
    <cellStyle name="Normal 12 3 7 2" xfId="25004" xr:uid="{B818BEB8-4E2A-4E5B-8AD0-5AA250907E04}"/>
    <cellStyle name="Normal 12 3 7_121231-130331" xfId="25005" xr:uid="{D548EDFC-F9CB-46F6-865F-B695611AAE95}"/>
    <cellStyle name="Normal 12 3 8" xfId="25006" xr:uid="{AF212C2E-76D5-4D91-9D00-2538E8C5E88B}"/>
    <cellStyle name="Normal 12 3 9" xfId="25007" xr:uid="{677E4CCF-BB8E-4742-B142-C8CE190B22AB}"/>
    <cellStyle name="Normal 12 3_121231-130331" xfId="25008" xr:uid="{6F86081F-5775-495C-A98F-2B11457C7761}"/>
    <cellStyle name="Normal 12 4" xfId="25009" xr:uid="{2B5C1204-A0EC-4779-9892-3743542551E8}"/>
    <cellStyle name="Normal 12 4 10" xfId="33877" xr:uid="{807BD5CC-F852-4070-A935-426BCA206A07}"/>
    <cellStyle name="Normal 12 4 11" xfId="36022" xr:uid="{394F98DA-40F7-4CC2-B175-625EBAA7A6AE}"/>
    <cellStyle name="Normal 12 4 2" xfId="25010" xr:uid="{7286531B-B584-4A7B-B5DA-9A595835DE07}"/>
    <cellStyle name="Normal 12 4 2 2" xfId="25011" xr:uid="{DF71FC90-6601-4E76-A760-1D5BE779625F}"/>
    <cellStyle name="Normal 12 4 2 2 2" xfId="25012" xr:uid="{2A7150A5-1D06-4E32-8618-7DFE4E682563}"/>
    <cellStyle name="Normal 12 4 2 2 2 2" xfId="25013" xr:uid="{AC583E13-6742-4493-ABD5-DCF717C16965}"/>
    <cellStyle name="Normal 12 4 2 2 2_121231-130331" xfId="25014" xr:uid="{44C7580D-F7D2-4117-A8E8-C6E87EF5B479}"/>
    <cellStyle name="Normal 12 4 2 2 3" xfId="25015" xr:uid="{E82EE765-5634-40D4-A88C-E7A59BE3943D}"/>
    <cellStyle name="Normal 12 4 2 2 4" xfId="33878" xr:uid="{AEDBD79A-CCCD-4DB9-83CE-DB90B07D4D63}"/>
    <cellStyle name="Normal 12 4 2 2_121231-130331" xfId="25016" xr:uid="{6E9586BF-1D90-49D1-870D-08419F919DE4}"/>
    <cellStyle name="Normal 12 4 2 3" xfId="25017" xr:uid="{3D99483D-0EE3-4559-BFA9-08E2B1F476B0}"/>
    <cellStyle name="Normal 12 4 2 3 2" xfId="25018" xr:uid="{7A5E4285-2094-4DFF-A225-01CB36DF0DFD}"/>
    <cellStyle name="Normal 12 4 2 3_121231-130331" xfId="25019" xr:uid="{8DED9DD0-B560-4A25-8FC7-9F200961F69E}"/>
    <cellStyle name="Normal 12 4 2 4" xfId="25020" xr:uid="{0597843C-BABD-499D-8936-EA0C52D2F8D5}"/>
    <cellStyle name="Normal 12 4 2 5" xfId="25021" xr:uid="{A6B7CAB7-5B98-443C-81BB-F2F7E3FE3CEE}"/>
    <cellStyle name="Normal 12 4 2 6" xfId="33879" xr:uid="{86CEBE30-45AD-4677-8D17-B24971E97BD1}"/>
    <cellStyle name="Normal 12 4 2 7" xfId="36023" xr:uid="{9C072BBB-D4B1-49E8-9413-42922664F06E}"/>
    <cellStyle name="Normal 12 4 2 8" xfId="38771" xr:uid="{E86F0186-A9B4-4F67-82FE-17AFE96BF134}"/>
    <cellStyle name="Normal 12 4 2_121231-130331" xfId="25022" xr:uid="{23CB0FB6-B1F2-4382-9152-78954D43C0DA}"/>
    <cellStyle name="Normal 12 4 3" xfId="25023" xr:uid="{C992B385-1C55-481A-A2D4-1954129089C3}"/>
    <cellStyle name="Normal 12 4 3 2" xfId="25024" xr:uid="{78B3C47D-4CCA-4E6B-9906-23644EC5AB96}"/>
    <cellStyle name="Normal 12 4 3 2 2" xfId="25025" xr:uid="{BCA24EB8-FDA1-429B-8EF5-CC71D468E50C}"/>
    <cellStyle name="Normal 12 4 3 2 2 2" xfId="25026" xr:uid="{CE23BA6A-8E78-4F06-B46B-8A66BC2F5D48}"/>
    <cellStyle name="Normal 12 4 3 2 2_121231-130331" xfId="25027" xr:uid="{73691072-EFCA-4F16-B8BA-FF56B0D6B348}"/>
    <cellStyle name="Normal 12 4 3 2 3" xfId="25028" xr:uid="{D4EB2230-6E80-4AFC-BAF7-D895A2296BB3}"/>
    <cellStyle name="Normal 12 4 3 2 4" xfId="33880" xr:uid="{1D18E8F0-581D-45DB-94E1-7CC86A57E357}"/>
    <cellStyle name="Normal 12 4 3 2_121231-130331" xfId="25029" xr:uid="{292EDD45-E9F3-4AF8-9E55-C3DA478AB767}"/>
    <cellStyle name="Normal 12 4 3 3" xfId="25030" xr:uid="{FFB22D1F-C64E-47C9-8255-BA8B914E845B}"/>
    <cellStyle name="Normal 12 4 3 3 2" xfId="25031" xr:uid="{9EB51461-183C-41C4-A1B3-41EC21665D85}"/>
    <cellStyle name="Normal 12 4 3 3_121231-130331" xfId="25032" xr:uid="{F9DE8042-EAAD-45C8-BC36-071FF20D4904}"/>
    <cellStyle name="Normal 12 4 3 4" xfId="25033" xr:uid="{3586B921-FF0A-40EB-825D-F6EB3DD07010}"/>
    <cellStyle name="Normal 12 4 3 5" xfId="25034" xr:uid="{9E129588-B99B-41CB-BE88-33EE33EDC349}"/>
    <cellStyle name="Normal 12 4 3 6" xfId="33881" xr:uid="{7D8DCF68-1FE5-4AF5-8AF9-49C80FC8C90A}"/>
    <cellStyle name="Normal 12 4 3 7" xfId="36024" xr:uid="{73525B9E-1944-42DB-8FEC-EF27A21A0412}"/>
    <cellStyle name="Normal 12 4 3 8" xfId="38770" xr:uid="{08CE247A-36B5-437B-8528-8D0A5C413D3A}"/>
    <cellStyle name="Normal 12 4 3_121231-130331" xfId="25035" xr:uid="{958DEF63-AE9A-48F8-B6F0-E3BF1428514F}"/>
    <cellStyle name="Normal 12 4 4" xfId="25036" xr:uid="{9BAD87C6-E26D-4309-9141-95F6D1981B8E}"/>
    <cellStyle name="Normal 12 4 4 2" xfId="25037" xr:uid="{4254C951-5017-4944-A1D2-51B2B48DE1FC}"/>
    <cellStyle name="Normal 12 4 4 2 2" xfId="25038" xr:uid="{F020596B-1195-4668-BB72-D9FEA106240C}"/>
    <cellStyle name="Normal 12 4 4 2 2 2" xfId="25039" xr:uid="{18D8A849-478D-4623-A1F9-F7A265C7F0B4}"/>
    <cellStyle name="Normal 12 4 4 2 2_121231-130331" xfId="25040" xr:uid="{B1DAC13B-F959-4F8D-A0A9-98F705AB6E4D}"/>
    <cellStyle name="Normal 12 4 4 2 3" xfId="25041" xr:uid="{619FCE0C-0E14-47D6-92F1-56DABBF91923}"/>
    <cellStyle name="Normal 12 4 4 2 4" xfId="33882" xr:uid="{A324A148-0435-4E09-8B36-27B6C8B6B6CD}"/>
    <cellStyle name="Normal 12 4 4 2_121231-130331" xfId="25042" xr:uid="{F6320A47-7683-400B-8ADA-1B18B20409BE}"/>
    <cellStyle name="Normal 12 4 4 3" xfId="25043" xr:uid="{6C2FC0BF-A1C5-4610-BD09-532E2A3F9A34}"/>
    <cellStyle name="Normal 12 4 4 3 2" xfId="25044" xr:uid="{4C1ECE69-18D6-490C-9D22-91DC7741C8CC}"/>
    <cellStyle name="Normal 12 4 4 3_121231-130331" xfId="25045" xr:uid="{ABFC5B53-0D01-447E-8329-182166709BE6}"/>
    <cellStyle name="Normal 12 4 4 4" xfId="25046" xr:uid="{B672E43B-4B85-4D78-BEFE-2E5C082A93AC}"/>
    <cellStyle name="Normal 12 4 4 5" xfId="25047" xr:uid="{85503528-3103-4F9C-8BC5-4720D1CDAA32}"/>
    <cellStyle name="Normal 12 4 4 6" xfId="33883" xr:uid="{40F54478-B4D7-4ADE-8A23-6398B8FE144D}"/>
    <cellStyle name="Normal 12 4 4 7" xfId="36025" xr:uid="{90BEDBBB-A902-46DC-B5CA-1981DC021DFE}"/>
    <cellStyle name="Normal 12 4 4 8" xfId="38769" xr:uid="{9656FBBB-EF85-4041-8FF1-F25ECEA8E43B}"/>
    <cellStyle name="Normal 12 4 4_121231-130331" xfId="25048" xr:uid="{6F956127-2D3B-4F33-9B5F-F59CCD622C7B}"/>
    <cellStyle name="Normal 12 4 5" xfId="25049" xr:uid="{0BC4456A-AB92-4DE3-ABA3-873B30295683}"/>
    <cellStyle name="Normal 12 4 5 2" xfId="25050" xr:uid="{FCB53C65-9664-4716-AEC9-E7C736FD47C5}"/>
    <cellStyle name="Normal 12 4 5 2 2" xfId="25051" xr:uid="{BC8FA240-5395-4CE0-96FA-AF18C83F4042}"/>
    <cellStyle name="Normal 12 4 5 2 3" xfId="33884" xr:uid="{6E1F4FA8-28EE-4185-8798-4AE58747926B}"/>
    <cellStyle name="Normal 12 4 5 2_121231-130331" xfId="25052" xr:uid="{3A302771-72C1-4658-8D80-91A91A23F4DB}"/>
    <cellStyle name="Normal 12 4 5 3" xfId="25053" xr:uid="{06B661A1-E2CD-4A55-B695-AE7CA3E9E840}"/>
    <cellStyle name="Normal 12 4 5 3 2" xfId="25054" xr:uid="{985C42D6-F816-4084-82C7-FA9D8511349D}"/>
    <cellStyle name="Normal 12 4 5 3_121231-130331" xfId="25055" xr:uid="{678CDAC0-6447-4CAC-8479-BB682B4F92C4}"/>
    <cellStyle name="Normal 12 4 5 4" xfId="25056" xr:uid="{E6C86B56-21E1-4FDF-83F1-281762D6CB24}"/>
    <cellStyle name="Normal 12 4 5 5" xfId="25057" xr:uid="{74595CE4-BD31-4843-BBD8-105AC618121D}"/>
    <cellStyle name="Normal 12 4 5 6" xfId="33885" xr:uid="{F789C290-CF01-440E-AA6C-12653C4F5622}"/>
    <cellStyle name="Normal 12 4 5 7" xfId="36026" xr:uid="{19BA7427-FE69-4793-B680-9B786806C1FE}"/>
    <cellStyle name="Normal 12 4 5 8" xfId="38768" xr:uid="{E278EA4C-0044-4C25-A3F2-FA89CF875F36}"/>
    <cellStyle name="Normal 12 4 5_121231-130331" xfId="25058" xr:uid="{74BFB6A2-044F-4F76-8218-DF8736749E7D}"/>
    <cellStyle name="Normal 12 4 6" xfId="25059" xr:uid="{2EBA52F1-5E28-4C77-8FAC-A0FA2E9F33F7}"/>
    <cellStyle name="Normal 12 4 6 2" xfId="25060" xr:uid="{8454961C-7533-43DB-99E1-6597A8AEB606}"/>
    <cellStyle name="Normal 12 4 6 2 2" xfId="25061" xr:uid="{AC3C56E1-F1EA-4C07-9C10-76669F7816BE}"/>
    <cellStyle name="Normal 12 4 6 2_121231-130331" xfId="25062" xr:uid="{D3B8AA16-7B6E-4771-943B-198537660889}"/>
    <cellStyle name="Normal 12 4 6 3" xfId="25063" xr:uid="{5B851749-16BD-4848-8DC8-009EEF0653FE}"/>
    <cellStyle name="Normal 12 4 6 4" xfId="33886" xr:uid="{4424CEB3-06BF-4479-9B74-D62EAB34D225}"/>
    <cellStyle name="Normal 12 4 6_121231-130331" xfId="25064" xr:uid="{74DDFBAD-440B-4A1F-9AF6-614CB25E2D43}"/>
    <cellStyle name="Normal 12 4 7" xfId="25065" xr:uid="{019A33A6-42F5-453B-900F-1E4F51D689CC}"/>
    <cellStyle name="Normal 12 4 7 2" xfId="25066" xr:uid="{EF20756E-8BEA-488D-8599-9B1FBDF87367}"/>
    <cellStyle name="Normal 12 4 7_121231-130331" xfId="25067" xr:uid="{FDB9B417-A2E9-49C1-934D-AE2193A28800}"/>
    <cellStyle name="Normal 12 4 8" xfId="25068" xr:uid="{14C90901-D7C7-4572-92D6-14A3EA0726EE}"/>
    <cellStyle name="Normal 12 4 9" xfId="25069" xr:uid="{B17CF52F-BAFE-4C9A-A6B1-F9FBC2A0CC71}"/>
    <cellStyle name="Normal 12 4_121231-130331" xfId="25070" xr:uid="{6B2C56A7-18D7-46C2-8533-AD915A5EAB41}"/>
    <cellStyle name="Normal 12 5" xfId="25071" xr:uid="{2044E42F-9158-4AF6-A15D-333AF745B342}"/>
    <cellStyle name="Normal 12 5 2" xfId="25072" xr:uid="{B354EDEC-D5A1-4E32-A087-78ECD90F2092}"/>
    <cellStyle name="Normal 12 5 2 2" xfId="25073" xr:uid="{1A65E6E7-C4B0-49C0-920B-A444F82F20B8}"/>
    <cellStyle name="Normal 12 5 2 3" xfId="33887" xr:uid="{D0074DA5-4819-4FDA-ACEF-58153897555F}"/>
    <cellStyle name="Normal 12 5 2_121231-130331" xfId="25074" xr:uid="{1B810069-336C-410C-8291-A3B9A2D61B87}"/>
    <cellStyle name="Normal 12 5 3" xfId="25075" xr:uid="{FA21C9FA-2CE4-4195-AFAB-BFA9E4406C0E}"/>
    <cellStyle name="Normal 12 5 3 2" xfId="25076" xr:uid="{5155D490-A96B-47FF-9515-73CEF6E901E4}"/>
    <cellStyle name="Normal 12 5 3_121231-130331" xfId="25077" xr:uid="{AED9F70D-D85D-4130-A431-E7696DBDC824}"/>
    <cellStyle name="Normal 12 5 4" xfId="25078" xr:uid="{60596B69-5552-43A8-AA2D-F3FA59DD0CB6}"/>
    <cellStyle name="Normal 12 5 5" xfId="25079" xr:uid="{89DF5E62-5686-4590-90B9-34315AEAAC32}"/>
    <cellStyle name="Normal 12 5 6" xfId="33888" xr:uid="{0C5629B4-523F-44FF-B449-41941CBF1B97}"/>
    <cellStyle name="Normal 12 5 7" xfId="36027" xr:uid="{A0EEE08F-5285-46C2-89C8-5BE25AA7F873}"/>
    <cellStyle name="Normal 12 5 8" xfId="38767" xr:uid="{150CCFE8-0266-4C1E-BB94-650BF78A2B3F}"/>
    <cellStyle name="Normal 12 5_121231-130331" xfId="25080" xr:uid="{0948A081-715F-4459-960B-D950F54219B7}"/>
    <cellStyle name="Normal 12 6" xfId="25081" xr:uid="{CC8298BC-7A6B-4567-8617-76AB5EBA71F7}"/>
    <cellStyle name="Normal 12 6 2" xfId="25082" xr:uid="{775DE2C3-998D-47B1-BAB9-3D85CCA1586A}"/>
    <cellStyle name="Normal 12 6 2 2" xfId="25083" xr:uid="{0954F1F8-9104-4EC5-BD9C-E28DEEA595F7}"/>
    <cellStyle name="Normal 12 6 2_121231-130331" xfId="25084" xr:uid="{FD950359-59E6-4B77-A8BC-AA873EDF4A34}"/>
    <cellStyle name="Normal 12 6 3" xfId="25085" xr:uid="{D5E6D56B-BFB9-46D5-8807-AEF66E249B43}"/>
    <cellStyle name="Normal 12 6 4" xfId="33889" xr:uid="{D873A3E8-4B8B-476D-B829-8538469D5A1D}"/>
    <cellStyle name="Normal 12 6_121231-130331" xfId="25086" xr:uid="{D1D85869-1DA4-4C9F-A6EE-707FD97FC352}"/>
    <cellStyle name="Normal 12 7" xfId="25087" xr:uid="{1FE03547-EE44-491C-B7DC-CD469599F67C}"/>
    <cellStyle name="Normal 12 7 2" xfId="25088" xr:uid="{D3858629-C87A-452B-83CA-237408C4DE32}"/>
    <cellStyle name="Normal 12 7 3" xfId="25089" xr:uid="{D4457BD5-0416-457F-B989-3FAA629AB673}"/>
    <cellStyle name="Normal 12 7_121231-130331" xfId="25090" xr:uid="{27425C9C-D114-4D4B-9038-992DB6EB9096}"/>
    <cellStyle name="Normal 12 8" xfId="25091" xr:uid="{25C7091E-A8FA-48EE-A006-E12DB77806E6}"/>
    <cellStyle name="Normal 12 9" xfId="25092" xr:uid="{D7298ADB-D9FC-4F18-B28F-FBD8306F9AEE}"/>
    <cellStyle name="Normal 12_121231-130331" xfId="25093" xr:uid="{7150FFF5-2CE7-431E-A182-24D125DBF1FD}"/>
    <cellStyle name="Normal 120" xfId="25094" xr:uid="{A7E73E69-3E12-4A38-8C61-C162D4B6069D}"/>
    <cellStyle name="Normal 120 2" xfId="25095" xr:uid="{51258825-2B1A-45B5-9D99-929E9920B212}"/>
    <cellStyle name="Normal 120 2 2" xfId="25096" xr:uid="{A7CC69C6-6A30-4371-BC40-DCFC01828C5D}"/>
    <cellStyle name="Normal 120 2_AAL 2014-06" xfId="45495" xr:uid="{6C12AB1B-CB35-430F-A469-D4A6FB6D9703}"/>
    <cellStyle name="Normal 120 3" xfId="25097" xr:uid="{F549534E-5744-4A06-8F47-561300D27B69}"/>
    <cellStyle name="Normal 120_121231-130331" xfId="25098" xr:uid="{83A7C702-48A3-4C63-A511-172C275029AC}"/>
    <cellStyle name="Normal 121" xfId="25099" xr:uid="{BDB21E66-26E3-4E29-A1FD-EB4574A5E38B}"/>
    <cellStyle name="Normal 122" xfId="25100" xr:uid="{FE6D9423-9B27-4A85-8FB2-A9105BB3E6A1}"/>
    <cellStyle name="Normal 123" xfId="25101" xr:uid="{87261A27-1CA3-4FBE-8DC8-A3A8CDCF8DAA}"/>
    <cellStyle name="Normal 124" xfId="25102" xr:uid="{CC982C69-B12A-4D9A-B624-41E32E29B498}"/>
    <cellStyle name="Normal 125" xfId="25103" xr:uid="{4519C821-837A-402C-9C60-C1549125B686}"/>
    <cellStyle name="Normal 126" xfId="25104" xr:uid="{18A0E755-A839-45EA-9CA3-0DFFF6B0D8E1}"/>
    <cellStyle name="Normal 127" xfId="25105" xr:uid="{12938352-303B-4D8A-8BDC-44715D68FEC3}"/>
    <cellStyle name="Normal 128" xfId="25106" xr:uid="{5293673B-C3E8-42C6-BE1B-B2C387C8F9B9}"/>
    <cellStyle name="Normal 129" xfId="25107" xr:uid="{73392282-162E-44E0-9A30-6EDDB703E935}"/>
    <cellStyle name="Normal 13" xfId="2159" xr:uid="{B4F7C356-08B8-47DF-B1A7-F44A8E208F15}"/>
    <cellStyle name="Normal 13 10" xfId="25108" xr:uid="{95195300-CC48-499D-9FAF-E5FB250024D0}"/>
    <cellStyle name="Normal 13 10 2" xfId="25109" xr:uid="{940AD3A3-6E40-4D8D-9AB6-7CD003FA989E}"/>
    <cellStyle name="Normal 13 10_121231-130331" xfId="25110" xr:uid="{DAE39DD8-4A80-4F25-8E7D-5BE1741C2D0A}"/>
    <cellStyle name="Normal 13 11" xfId="25111" xr:uid="{88D8CE72-BE21-45A4-B9F4-6D08D2BA313F}"/>
    <cellStyle name="Normal 13 12" xfId="25112" xr:uid="{19F5964A-689E-453A-81D4-EE8A5C78E632}"/>
    <cellStyle name="Normal 13 13" xfId="33890" xr:uid="{1578A3CA-9938-4DF2-B18A-6C4906BFA32B}"/>
    <cellStyle name="Normal 13 14" xfId="36028" xr:uid="{CEEC52D1-7036-4F2F-8A06-BB559B606C0D}"/>
    <cellStyle name="Normal 13 15" xfId="38766" xr:uid="{4FA7CE63-BFDA-4DCF-AE7A-E0DA45E631C6}"/>
    <cellStyle name="Normal 13 16" xfId="47058" xr:uid="{27244ACC-97A4-4AE9-81D0-BA126064C6CB}"/>
    <cellStyle name="Normal 13 17" xfId="46065" xr:uid="{6CE7CFFF-0CF2-4859-87FC-0F3179C0AC0F}"/>
    <cellStyle name="Normal 13 2" xfId="25113" xr:uid="{AFB981BD-88C4-4ABE-837B-6220AF5632D3}"/>
    <cellStyle name="Normal 13 2 10" xfId="33891" xr:uid="{391EC9DF-307D-445F-B171-CE2F0AA4628F}"/>
    <cellStyle name="Normal 13 2 11" xfId="36029" xr:uid="{2FD948CF-9BD2-4802-AC44-915A07DE5D32}"/>
    <cellStyle name="Normal 13 2 12" xfId="47793" xr:uid="{3025C8B8-56C3-4E75-9F2E-02257AF059C9}"/>
    <cellStyle name="Normal 13 2 2" xfId="25114" xr:uid="{DAE7802E-C316-463C-96CA-96D3997A0E59}"/>
    <cellStyle name="Normal 13 2 2 2" xfId="25115" xr:uid="{F147BF51-42D9-46B5-934C-D2FCE9912CE1}"/>
    <cellStyle name="Normal 13 2 2 2 2" xfId="25116" xr:uid="{77B21401-E00E-4F26-B41B-B6B92EBD3816}"/>
    <cellStyle name="Normal 13 2 2 2 2 2" xfId="25117" xr:uid="{706AB3FB-581A-4005-90BC-3C2D184D65D0}"/>
    <cellStyle name="Normal 13 2 2 2 2_121231-130331" xfId="25118" xr:uid="{7E4CEE72-FE06-4F5C-8A2B-A3847B75B5A5}"/>
    <cellStyle name="Normal 13 2 2 2 3" xfId="25119" xr:uid="{AF6928D4-39C1-4C4E-9A08-09290B92A75F}"/>
    <cellStyle name="Normal 13 2 2 2 4" xfId="33892" xr:uid="{9F5CF1FB-2A54-493D-998C-09DBADE8E2D1}"/>
    <cellStyle name="Normal 13 2 2 2_121231-130331" xfId="25120" xr:uid="{35FFDF1C-DB8E-48F5-AB52-C660EF6E0E52}"/>
    <cellStyle name="Normal 13 2 2 3" xfId="25121" xr:uid="{8952DF7D-ACA0-4FC5-8007-8F134BFEB309}"/>
    <cellStyle name="Normal 13 2 2 3 2" xfId="25122" xr:uid="{9E954F16-13C5-484D-8BFB-8EE0FDFA2854}"/>
    <cellStyle name="Normal 13 2 2 3_121231-130331" xfId="25123" xr:uid="{F527ACAC-9327-4B83-92B4-B47E370292CA}"/>
    <cellStyle name="Normal 13 2 2 4" xfId="25124" xr:uid="{27C48642-19F3-497A-9821-548B5F210284}"/>
    <cellStyle name="Normal 13 2 2 5" xfId="25125" xr:uid="{C4368B1B-F65B-43E9-9338-DDB66AD28933}"/>
    <cellStyle name="Normal 13 2 2 6" xfId="33893" xr:uid="{37D96043-8E71-43F9-B765-5F1C6F5E6967}"/>
    <cellStyle name="Normal 13 2 2 7" xfId="36030" xr:uid="{E2113C0A-4C8C-4CCE-BC4D-14EE5C424215}"/>
    <cellStyle name="Normal 13 2 2 8" xfId="38765" xr:uid="{8F777BC4-B5B7-4D3F-9575-B9B96E601941}"/>
    <cellStyle name="Normal 13 2 2_121231-130331" xfId="25126" xr:uid="{D16ABA46-4005-4195-9162-01404BB7EE21}"/>
    <cellStyle name="Normal 13 2 3" xfId="25127" xr:uid="{F83CA8AA-5364-43F0-AC24-6587B25996DE}"/>
    <cellStyle name="Normal 13 2 3 2" xfId="25128" xr:uid="{41D926B7-2FBA-4BF7-BBA6-A9EAC2B44FAD}"/>
    <cellStyle name="Normal 13 2 3 2 2" xfId="25129" xr:uid="{72549416-1478-410D-90CD-A6FB5F91FB30}"/>
    <cellStyle name="Normal 13 2 3 2 2 2" xfId="25130" xr:uid="{13AB8BC2-4D50-45E6-9FFA-18B5DD7B0709}"/>
    <cellStyle name="Normal 13 2 3 2 2_121231-130331" xfId="25131" xr:uid="{0AE310C1-D32B-4CEC-B07A-1FF0FB1C3CF9}"/>
    <cellStyle name="Normal 13 2 3 2 3" xfId="25132" xr:uid="{4E2CEB50-A9C1-42D4-81B5-A0EB7EBD5061}"/>
    <cellStyle name="Normal 13 2 3 2 4" xfId="33894" xr:uid="{69B8DD92-EDB6-4F06-95D8-CA776534368C}"/>
    <cellStyle name="Normal 13 2 3 2_121231-130331" xfId="25133" xr:uid="{7484FDE3-C1DD-4D05-9F55-2F6161D1925D}"/>
    <cellStyle name="Normal 13 2 3 3" xfId="25134" xr:uid="{444DB422-8425-4705-A7D4-EC3D8F35D154}"/>
    <cellStyle name="Normal 13 2 3 3 2" xfId="25135" xr:uid="{ECC3F96C-4BF3-4AA1-9C23-10344D25B694}"/>
    <cellStyle name="Normal 13 2 3 3_121231-130331" xfId="25136" xr:uid="{BCA28B09-0C5C-48D4-86C5-59447D46183B}"/>
    <cellStyle name="Normal 13 2 3 4" xfId="25137" xr:uid="{7765E895-5382-4740-AEBD-E15B288C7118}"/>
    <cellStyle name="Normal 13 2 3 5" xfId="25138" xr:uid="{36DD023B-5C23-4CA3-82D8-BA6E3083F843}"/>
    <cellStyle name="Normal 13 2 3 6" xfId="33895" xr:uid="{D9A4202D-6AF5-4CC1-97C8-F8A57C704EBE}"/>
    <cellStyle name="Normal 13 2 3 7" xfId="36031" xr:uid="{79C6A380-8DFC-47AF-BE7B-A7160C60F780}"/>
    <cellStyle name="Normal 13 2 3 8" xfId="38764" xr:uid="{D8F55AAF-D2EB-478C-97D1-C9F83C642B3B}"/>
    <cellStyle name="Normal 13 2 3_121231-130331" xfId="25139" xr:uid="{B5CE5367-ADE1-4692-82D0-CA6F044B9D8D}"/>
    <cellStyle name="Normal 13 2 4" xfId="25140" xr:uid="{C906EFD2-4255-422C-BC2A-E9D462AA673B}"/>
    <cellStyle name="Normal 13 2 4 2" xfId="25141" xr:uid="{C1F0932A-C4FE-4177-977C-B5D9E979171E}"/>
    <cellStyle name="Normal 13 2 4 2 2" xfId="25142" xr:uid="{25AE5F4F-7381-4813-A3F7-B61EA27C35FD}"/>
    <cellStyle name="Normal 13 2 4 2 2 2" xfId="25143" xr:uid="{DE9917BD-522B-4DA4-844D-085C78E78A57}"/>
    <cellStyle name="Normal 13 2 4 2 2_121231-130331" xfId="25144" xr:uid="{FC99D805-34FA-483C-838D-A382D8582EF6}"/>
    <cellStyle name="Normal 13 2 4 2 3" xfId="25145" xr:uid="{0B8123E5-22CA-427D-B255-8162331CB0EC}"/>
    <cellStyle name="Normal 13 2 4 2 4" xfId="33896" xr:uid="{8D411284-E947-4045-8CD5-DB267497F35C}"/>
    <cellStyle name="Normal 13 2 4 2_121231-130331" xfId="25146" xr:uid="{271505E3-B4A0-4910-B307-49860E732682}"/>
    <cellStyle name="Normal 13 2 4 3" xfId="25147" xr:uid="{07F31F9E-5DB8-4107-9B5D-2BAD2650B1DA}"/>
    <cellStyle name="Normal 13 2 4 3 2" xfId="25148" xr:uid="{C8643248-E075-416D-AB6C-02C7E645FBED}"/>
    <cellStyle name="Normal 13 2 4 3_121231-130331" xfId="25149" xr:uid="{04CA2F68-27C1-4969-B08B-301C19715B87}"/>
    <cellStyle name="Normal 13 2 4 4" xfId="25150" xr:uid="{9EC9EB1F-AD66-4548-958B-98F59724585E}"/>
    <cellStyle name="Normal 13 2 4 5" xfId="25151" xr:uid="{BC4AD504-43DB-4D89-B20F-98975F8AAFE6}"/>
    <cellStyle name="Normal 13 2 4 6" xfId="33897" xr:uid="{D91698FE-190C-419B-AA2A-98971D1CC03B}"/>
    <cellStyle name="Normal 13 2 4 7" xfId="36032" xr:uid="{638746CC-C73F-4C3E-A971-18BD49C8EBC0}"/>
    <cellStyle name="Normal 13 2 4 8" xfId="38763" xr:uid="{D8A35708-076A-4028-A67C-0D203487B766}"/>
    <cellStyle name="Normal 13 2 4_121231-130331" xfId="25152" xr:uid="{A40C0FEF-345B-46DD-AA82-049F7A8F1B45}"/>
    <cellStyle name="Normal 13 2 5" xfId="25153" xr:uid="{E4FC4FDF-93D7-4FA1-A0D7-792501B6A8EC}"/>
    <cellStyle name="Normal 13 2 5 2" xfId="25154" xr:uid="{C10C7A86-1878-45BB-9D5D-AF11E7889056}"/>
    <cellStyle name="Normal 13 2 5 2 2" xfId="25155" xr:uid="{FDC0512E-7624-498A-9F65-FCF73A770AD3}"/>
    <cellStyle name="Normal 13 2 5 2 3" xfId="33898" xr:uid="{E8280A55-5D7D-403E-AE5C-558CBE7151EE}"/>
    <cellStyle name="Normal 13 2 5 2_121231-130331" xfId="25156" xr:uid="{8756E486-E3AF-495E-96E3-99C41AC13274}"/>
    <cellStyle name="Normal 13 2 5 3" xfId="25157" xr:uid="{CAFE49B4-4E27-4036-AE6B-802DD65B0D3C}"/>
    <cellStyle name="Normal 13 2 5 3 2" xfId="25158" xr:uid="{C56E03E8-F075-4B32-B672-72F8318F7718}"/>
    <cellStyle name="Normal 13 2 5 3_121231-130331" xfId="25159" xr:uid="{D3B883E9-E24F-40A5-946F-FC04FC81AC7A}"/>
    <cellStyle name="Normal 13 2 5 4" xfId="25160" xr:uid="{77DE6932-6438-444F-B500-AECE3302BEEF}"/>
    <cellStyle name="Normal 13 2 5 5" xfId="25161" xr:uid="{C7F9B2D4-2F70-4E8F-B6A0-58BAB5C35C69}"/>
    <cellStyle name="Normal 13 2 5 6" xfId="33899" xr:uid="{D88D2928-57C0-4C4D-B590-5B0B916E4B03}"/>
    <cellStyle name="Normal 13 2 5 7" xfId="36033" xr:uid="{DC548CAC-CA4A-4A72-905C-A0EFC6F54D83}"/>
    <cellStyle name="Normal 13 2 5 8" xfId="38762" xr:uid="{DFBFB650-9EF2-44CD-9928-3D44B11B2AB5}"/>
    <cellStyle name="Normal 13 2 5_121231-130331" xfId="25162" xr:uid="{14C783FB-F486-4E91-B666-646DF43B0436}"/>
    <cellStyle name="Normal 13 2 6" xfId="25163" xr:uid="{9FD85DC9-A207-44C3-A0C7-A084B2521EF7}"/>
    <cellStyle name="Normal 13 2 6 2" xfId="25164" xr:uid="{C7F06D4D-D696-4DFA-863A-931E21B0B1C0}"/>
    <cellStyle name="Normal 13 2 6 2 2" xfId="25165" xr:uid="{755A31DA-25D7-42E8-83F1-75ABE24F9EC4}"/>
    <cellStyle name="Normal 13 2 6 2_121231-130331" xfId="25166" xr:uid="{5243BF6A-66CA-4A07-989E-BF64314F6DE8}"/>
    <cellStyle name="Normal 13 2 6 3" xfId="25167" xr:uid="{F3431386-053C-4C94-B281-9D6505671247}"/>
    <cellStyle name="Normal 13 2 6 4" xfId="33900" xr:uid="{2FBA5865-A25C-4179-BFCE-87A496728389}"/>
    <cellStyle name="Normal 13 2 6_121231-130331" xfId="25168" xr:uid="{2C08B90F-3212-4AA1-9A49-9A33B449D3FF}"/>
    <cellStyle name="Normal 13 2 7" xfId="25169" xr:uid="{AC2786BE-2FC1-4A85-80E6-5FE2F8833B53}"/>
    <cellStyle name="Normal 13 2 7 2" xfId="25170" xr:uid="{DC3E22C6-B0CD-4B6C-9246-D9359CB70255}"/>
    <cellStyle name="Normal 13 2 7_121231-130331" xfId="25171" xr:uid="{C7737A4D-5B78-4B18-8497-8ABDE57E9CDF}"/>
    <cellStyle name="Normal 13 2 8" xfId="25172" xr:uid="{1B634396-F9C4-436E-A277-F2888C4D2DAC}"/>
    <cellStyle name="Normal 13 2 9" xfId="25173" xr:uid="{A603933E-A2D1-4246-9E0E-BC666B06C82B}"/>
    <cellStyle name="Normal 13 2_121231-130331" xfId="25174" xr:uid="{3F34CF02-D1FD-4CE2-B74C-16C71861FAE0}"/>
    <cellStyle name="Normal 13 3" xfId="25175" xr:uid="{F2ECA20E-9110-425C-8A3A-A8B8D6B6904F}"/>
    <cellStyle name="Normal 13 3 10" xfId="33901" xr:uid="{878BC7D7-D908-4A86-B024-74DC29038752}"/>
    <cellStyle name="Normal 13 3 11" xfId="36034" xr:uid="{000EF096-1105-418B-80F0-80225BF81086}"/>
    <cellStyle name="Normal 13 3 12" xfId="47931" xr:uid="{2899E4F7-4F90-42FA-931A-61D70A3F3E67}"/>
    <cellStyle name="Normal 13 3 2" xfId="25176" xr:uid="{708042AF-48E7-4916-B3CB-E3DA38DB048A}"/>
    <cellStyle name="Normal 13 3 2 2" xfId="25177" xr:uid="{65066DD1-0026-40A4-834F-A44FBF5E4492}"/>
    <cellStyle name="Normal 13 3 2 2 2" xfId="25178" xr:uid="{DE767FA2-2C49-446F-8C48-41B6C5BFECA1}"/>
    <cellStyle name="Normal 13 3 2 2 2 2" xfId="25179" xr:uid="{7B8033AE-BB1B-411E-B4CC-719BD93280F7}"/>
    <cellStyle name="Normal 13 3 2 2 2_121231-130331" xfId="25180" xr:uid="{86C43250-86F0-4BE9-80BE-BDFAF227D664}"/>
    <cellStyle name="Normal 13 3 2 2 3" xfId="25181" xr:uid="{7D0EA4BE-124E-4160-B30E-56D2C46BB63B}"/>
    <cellStyle name="Normal 13 3 2 2 4" xfId="33902" xr:uid="{DF4E798B-26D0-4FB2-A1B3-248B0B7B3396}"/>
    <cellStyle name="Normal 13 3 2 2_121231-130331" xfId="25182" xr:uid="{CFF3A0F9-7E69-4694-8993-5D9FE19F22ED}"/>
    <cellStyle name="Normal 13 3 2 3" xfId="25183" xr:uid="{B2085A89-BD7D-4A35-B45E-72BBECFC5537}"/>
    <cellStyle name="Normal 13 3 2 3 2" xfId="25184" xr:uid="{AD42E2FD-D18C-409C-8B6C-5A8148CA25A2}"/>
    <cellStyle name="Normal 13 3 2 3_121231-130331" xfId="25185" xr:uid="{35D2AAD5-99FC-43BA-98DF-7BD1EDAFAFC7}"/>
    <cellStyle name="Normal 13 3 2 4" xfId="25186" xr:uid="{40DFF39B-6B2F-47DC-A91A-5730A32DF37B}"/>
    <cellStyle name="Normal 13 3 2 5" xfId="25187" xr:uid="{640BBE04-BCBF-4281-96F4-9202E5B50175}"/>
    <cellStyle name="Normal 13 3 2 6" xfId="33903" xr:uid="{05810F52-D73D-44D0-AFB8-489070C52C85}"/>
    <cellStyle name="Normal 13 3 2 7" xfId="36035" xr:uid="{6988982C-B93F-47E4-8AA3-863347A69694}"/>
    <cellStyle name="Normal 13 3 2 8" xfId="38761" xr:uid="{613F340B-5C80-4252-AC06-8EDDD1363EAA}"/>
    <cellStyle name="Normal 13 3 2_121231-130331" xfId="25188" xr:uid="{321D35E9-FD97-4199-A863-63856C2927FA}"/>
    <cellStyle name="Normal 13 3 3" xfId="25189" xr:uid="{FED90366-DB0D-423A-93C1-A918AB3EC107}"/>
    <cellStyle name="Normal 13 3 3 2" xfId="25190" xr:uid="{0ACB9FCA-12E6-4036-973E-76D6BEE806C8}"/>
    <cellStyle name="Normal 13 3 3 2 2" xfId="25191" xr:uid="{1D3B9796-F980-409D-8E71-D242879C7309}"/>
    <cellStyle name="Normal 13 3 3 2 2 2" xfId="25192" xr:uid="{AA22FEF1-61DF-45CB-A7B6-A762B98484D4}"/>
    <cellStyle name="Normal 13 3 3 2 2_121231-130331" xfId="25193" xr:uid="{AA0803D3-64F0-4703-AD91-62076C7E952A}"/>
    <cellStyle name="Normal 13 3 3 2 3" xfId="25194" xr:uid="{40C22003-E8BA-466F-B67E-499FBE3FBF40}"/>
    <cellStyle name="Normal 13 3 3 2 4" xfId="33904" xr:uid="{C4F8C990-9C7D-495E-81AA-43D0952D0621}"/>
    <cellStyle name="Normal 13 3 3 2_121231-130331" xfId="25195" xr:uid="{4B1DD0B6-DB2A-44EA-B410-2B6DDE9D9F65}"/>
    <cellStyle name="Normal 13 3 3 3" xfId="25196" xr:uid="{D0F0558A-6288-4248-841F-3D36CF2E2F2E}"/>
    <cellStyle name="Normal 13 3 3 3 2" xfId="25197" xr:uid="{0EF8EF54-37FD-48A7-B0CF-C5D0C6B4903D}"/>
    <cellStyle name="Normal 13 3 3 3_121231-130331" xfId="25198" xr:uid="{42E3BF03-5D07-40F5-9038-28FE7F8E0FA9}"/>
    <cellStyle name="Normal 13 3 3 4" xfId="25199" xr:uid="{F02D48B5-670B-462D-ACD1-19F809F6A44F}"/>
    <cellStyle name="Normal 13 3 3 5" xfId="25200" xr:uid="{5FAB63A4-89C9-4685-B2EB-FF88573C846A}"/>
    <cellStyle name="Normal 13 3 3 6" xfId="33905" xr:uid="{CB2C55A3-0BAA-45DC-AD29-06A441F43EEF}"/>
    <cellStyle name="Normal 13 3 3 7" xfId="36036" xr:uid="{AAE91638-ED3E-4384-98DC-AC51E043FD3B}"/>
    <cellStyle name="Normal 13 3 3 8" xfId="38760" xr:uid="{EE0A5065-752B-4F4E-B1D2-13CD56E2FF0C}"/>
    <cellStyle name="Normal 13 3 3_121231-130331" xfId="25201" xr:uid="{A931E66C-CE14-4089-A34A-F8E742DDE4A8}"/>
    <cellStyle name="Normal 13 3 4" xfId="25202" xr:uid="{7CD14BA7-06CB-465B-A952-5C69F1FEC022}"/>
    <cellStyle name="Normal 13 3 4 2" xfId="25203" xr:uid="{AC059EB7-FFD0-4984-8CE9-A9DE23C84516}"/>
    <cellStyle name="Normal 13 3 4 2 2" xfId="25204" xr:uid="{A77D7426-B4FD-44F5-9563-1A1E902781EE}"/>
    <cellStyle name="Normal 13 3 4 2 2 2" xfId="25205" xr:uid="{D0D3BB46-9B2E-4A0F-B167-0481D767A945}"/>
    <cellStyle name="Normal 13 3 4 2 2_121231-130331" xfId="25206" xr:uid="{F6C75D60-C73A-4DFF-B1B5-D200EB362FAA}"/>
    <cellStyle name="Normal 13 3 4 2 3" xfId="25207" xr:uid="{E3F516BC-C474-4CF3-AB66-84A236488CA0}"/>
    <cellStyle name="Normal 13 3 4 2 4" xfId="33906" xr:uid="{08A9C3F0-9695-48B6-B361-62C1781CE429}"/>
    <cellStyle name="Normal 13 3 4 2_121231-130331" xfId="25208" xr:uid="{59EE0556-2943-4739-8880-94C030F40BB5}"/>
    <cellStyle name="Normal 13 3 4 3" xfId="25209" xr:uid="{3C6F28D5-A26B-49D1-8818-627595B0ADE6}"/>
    <cellStyle name="Normal 13 3 4 3 2" xfId="25210" xr:uid="{F2961FA8-8832-42BE-B503-A353392D21C9}"/>
    <cellStyle name="Normal 13 3 4 3_121231-130331" xfId="25211" xr:uid="{A29BC656-EDAB-49A2-A15E-D6C27D8B26F4}"/>
    <cellStyle name="Normal 13 3 4 4" xfId="25212" xr:uid="{70DC4E9E-C05A-402E-8F6D-1077BBD2C795}"/>
    <cellStyle name="Normal 13 3 4 5" xfId="25213" xr:uid="{7C7B7268-5D28-4EB5-A2D9-B0789260E33A}"/>
    <cellStyle name="Normal 13 3 4 6" xfId="33907" xr:uid="{37A99FB5-2C5F-475B-9EED-A174E48E8A60}"/>
    <cellStyle name="Normal 13 3 4 7" xfId="36037" xr:uid="{1D8FECFC-E7C5-4363-A446-AC3A9ABA7B59}"/>
    <cellStyle name="Normal 13 3 4 8" xfId="38759" xr:uid="{839CB508-0955-472B-AB5F-CAD32919D685}"/>
    <cellStyle name="Normal 13 3 4_121231-130331" xfId="25214" xr:uid="{7BEB203D-3F67-4B95-A56E-245B36439207}"/>
    <cellStyle name="Normal 13 3 5" xfId="25215" xr:uid="{DAFABDDE-CA50-429E-97DE-44718C5E7D90}"/>
    <cellStyle name="Normal 13 3 5 2" xfId="25216" xr:uid="{D34A5E8E-55BA-4327-A36D-15F731704DC7}"/>
    <cellStyle name="Normal 13 3 5 2 2" xfId="25217" xr:uid="{975B54F1-9941-4EED-A800-229F93100A44}"/>
    <cellStyle name="Normal 13 3 5 2 3" xfId="33908" xr:uid="{691F3248-CB24-465E-83F3-036B0BD3D559}"/>
    <cellStyle name="Normal 13 3 5 2_121231-130331" xfId="25218" xr:uid="{B801F5E6-2181-4661-B3F4-E4F32DD04B98}"/>
    <cellStyle name="Normal 13 3 5 3" xfId="25219" xr:uid="{C4638AB9-47A1-4AD0-B390-9E4DF2901276}"/>
    <cellStyle name="Normal 13 3 5 3 2" xfId="25220" xr:uid="{44E2A74E-0669-46EB-B65A-D31F6B2AA668}"/>
    <cellStyle name="Normal 13 3 5 3_121231-130331" xfId="25221" xr:uid="{B3BD1CB1-AB6B-4F10-A278-842C2AA12F54}"/>
    <cellStyle name="Normal 13 3 5 4" xfId="25222" xr:uid="{0AEBFBF0-DCBF-468D-83D7-ED26A1D7FC87}"/>
    <cellStyle name="Normal 13 3 5 5" xfId="25223" xr:uid="{FF424861-0D68-4E6D-870F-23F127EA253E}"/>
    <cellStyle name="Normal 13 3 5 6" xfId="33909" xr:uid="{379B5E81-9CE8-433B-BB57-575FD2176448}"/>
    <cellStyle name="Normal 13 3 5 7" xfId="36038" xr:uid="{3330A426-6172-461E-8064-4497FFFAA891}"/>
    <cellStyle name="Normal 13 3 5 8" xfId="38758" xr:uid="{6A97DB70-F12F-4670-8947-6E891C75B824}"/>
    <cellStyle name="Normal 13 3 5_121231-130331" xfId="25224" xr:uid="{4DBD15D4-2439-48C4-BFBE-2542852C83D9}"/>
    <cellStyle name="Normal 13 3 6" xfId="25225" xr:uid="{13B5C335-873A-441B-ADB2-7DC2516590D1}"/>
    <cellStyle name="Normal 13 3 6 2" xfId="25226" xr:uid="{E3FDF42F-347F-4FA0-B6FC-528AD5B9C896}"/>
    <cellStyle name="Normal 13 3 6 2 2" xfId="25227" xr:uid="{84AB5953-6E13-4780-900D-DC6DF06D8CAC}"/>
    <cellStyle name="Normal 13 3 6 2_121231-130331" xfId="25228" xr:uid="{917A6B5D-85CB-4600-9412-D31AE0EDA068}"/>
    <cellStyle name="Normal 13 3 6 3" xfId="25229" xr:uid="{1E34E964-485F-4FE8-A4AF-F7ECA3D49CD8}"/>
    <cellStyle name="Normal 13 3 6 4" xfId="33910" xr:uid="{FD38FE91-DBE8-434B-BA27-BDB0CED4FD5D}"/>
    <cellStyle name="Normal 13 3 6_121231-130331" xfId="25230" xr:uid="{166AFCE1-D890-4257-A513-24A949DDE068}"/>
    <cellStyle name="Normal 13 3 7" xfId="25231" xr:uid="{8659FD97-F8B0-4279-9493-ED7DED83F33E}"/>
    <cellStyle name="Normal 13 3 7 2" xfId="25232" xr:uid="{2E06FAB9-24EB-4CC9-BDAE-5EF44334BF24}"/>
    <cellStyle name="Normal 13 3 7_121231-130331" xfId="25233" xr:uid="{1510E706-CFDE-4639-A91C-F87639A4E73A}"/>
    <cellStyle name="Normal 13 3 8" xfId="25234" xr:uid="{E8C8CF72-ABBC-4B40-AEDF-EE1B3462FF62}"/>
    <cellStyle name="Normal 13 3 9" xfId="25235" xr:uid="{134C6E43-4C5A-4A2A-9998-111EA912B3B3}"/>
    <cellStyle name="Normal 13 3_121231-130331" xfId="25236" xr:uid="{BE6677B6-8A16-424A-B694-A35C2B6FEA30}"/>
    <cellStyle name="Normal 13 4" xfId="25237" xr:uid="{3E74E4EB-2B27-48C5-941E-4E71988A1887}"/>
    <cellStyle name="Normal 13 4 10" xfId="33911" xr:uid="{594D624A-1ECA-4FBC-85B0-B530ED29D76B}"/>
    <cellStyle name="Normal 13 4 11" xfId="36039" xr:uid="{00155061-6397-4AD8-9505-9E34887E85FB}"/>
    <cellStyle name="Normal 13 4 12" xfId="48226" xr:uid="{BC5AAC0F-A0DF-44D4-A53F-3C253BC1F3DA}"/>
    <cellStyle name="Normal 13 4 2" xfId="25238" xr:uid="{4CEC7565-192E-4552-B9CD-21C789FEE8B3}"/>
    <cellStyle name="Normal 13 4 2 2" xfId="25239" xr:uid="{80495FDA-59C7-43B7-8960-EDB728F6D9D8}"/>
    <cellStyle name="Normal 13 4 2 2 2" xfId="25240" xr:uid="{730FDCD5-FD75-40A6-BEE8-D6A92905C23B}"/>
    <cellStyle name="Normal 13 4 2 2 2 2" xfId="25241" xr:uid="{F15AC2D0-E1AF-4A5E-84D8-1AEA15FF6DF8}"/>
    <cellStyle name="Normal 13 4 2 2 2_121231-130331" xfId="25242" xr:uid="{EAE89D13-F2F6-4C0B-B55D-C1FD5523B183}"/>
    <cellStyle name="Normal 13 4 2 2 3" xfId="25243" xr:uid="{BEE562A9-2935-4EC4-A97A-BE819731E9AC}"/>
    <cellStyle name="Normal 13 4 2 2 4" xfId="33912" xr:uid="{E7411846-D205-4CE3-BBA4-021AE752E2AD}"/>
    <cellStyle name="Normal 13 4 2 2_121231-130331" xfId="25244" xr:uid="{E555D64D-B05C-4AD5-9444-817D3AE85FEC}"/>
    <cellStyle name="Normal 13 4 2 3" xfId="25245" xr:uid="{AEAB6D60-7E52-4963-821C-7A6FAC8D94B2}"/>
    <cellStyle name="Normal 13 4 2 3 2" xfId="25246" xr:uid="{D5392D70-A4E7-4462-892A-3A96C1241A86}"/>
    <cellStyle name="Normal 13 4 2 3_121231-130331" xfId="25247" xr:uid="{C2474A30-D4BE-4514-AD57-ABC7505599B9}"/>
    <cellStyle name="Normal 13 4 2 4" xfId="25248" xr:uid="{70A89A35-C98B-4544-8586-F3A38EBD0956}"/>
    <cellStyle name="Normal 13 4 2 5" xfId="25249" xr:uid="{92D2B10A-1F9B-4FC8-9C5C-CB55A0942BF5}"/>
    <cellStyle name="Normal 13 4 2 6" xfId="33913" xr:uid="{EE182631-2224-4091-A9B3-29CE08D98621}"/>
    <cellStyle name="Normal 13 4 2 7" xfId="36040" xr:uid="{F6381289-7522-4A74-8F8C-2C0087D0B764}"/>
    <cellStyle name="Normal 13 4 2 8" xfId="38757" xr:uid="{131E9682-6876-4DF9-9A16-91041B7E997E}"/>
    <cellStyle name="Normal 13 4 2_121231-130331" xfId="25250" xr:uid="{50A580BA-83C5-4626-A0FA-671F98196773}"/>
    <cellStyle name="Normal 13 4 3" xfId="25251" xr:uid="{F381F1F7-D054-4499-986C-FAE2663572E3}"/>
    <cellStyle name="Normal 13 4 3 2" xfId="25252" xr:uid="{DDD251D5-65A2-42BD-8265-E72DD7345FC7}"/>
    <cellStyle name="Normal 13 4 3 2 2" xfId="25253" xr:uid="{53BB43E0-BC92-4F59-8130-79CB27BBF634}"/>
    <cellStyle name="Normal 13 4 3 2 2 2" xfId="25254" xr:uid="{4FD48215-F8BA-4365-8EBA-497CA6158630}"/>
    <cellStyle name="Normal 13 4 3 2 2_121231-130331" xfId="25255" xr:uid="{D57F4C66-6B9C-447D-90CC-55A6A25C9414}"/>
    <cellStyle name="Normal 13 4 3 2 3" xfId="25256" xr:uid="{5CF12AE2-AB64-4B6C-89ED-02CAE064283C}"/>
    <cellStyle name="Normal 13 4 3 2 4" xfId="33914" xr:uid="{95D809F0-1EB7-4F9B-8209-917254EEBD7B}"/>
    <cellStyle name="Normal 13 4 3 2_121231-130331" xfId="25257" xr:uid="{0BD58518-1D49-4E3B-830D-D50E098AA284}"/>
    <cellStyle name="Normal 13 4 3 3" xfId="25258" xr:uid="{65E7D23D-93B6-418E-92CC-78FBA34BBCF9}"/>
    <cellStyle name="Normal 13 4 3 3 2" xfId="25259" xr:uid="{8C65050A-3E2A-40F1-9723-01B6A7DD29D2}"/>
    <cellStyle name="Normal 13 4 3 3_121231-130331" xfId="25260" xr:uid="{106B1898-BD73-4D5A-9429-D41FC7DC25FA}"/>
    <cellStyle name="Normal 13 4 3 4" xfId="25261" xr:uid="{B9B58802-DC36-4456-A1DB-CF46CA6665DC}"/>
    <cellStyle name="Normal 13 4 3 5" xfId="25262" xr:uid="{90B14633-BEFB-4981-A6F5-B3A7C7DC6814}"/>
    <cellStyle name="Normal 13 4 3 6" xfId="33915" xr:uid="{3B24978F-852A-4FAE-90B5-BCB948C7718A}"/>
    <cellStyle name="Normal 13 4 3 7" xfId="36041" xr:uid="{3A24E9BA-5F68-4A89-AD3A-DBF5EC5BD4AE}"/>
    <cellStyle name="Normal 13 4 3 8" xfId="38756" xr:uid="{E49A4B7B-5D19-4ACA-A494-9036AF4E8215}"/>
    <cellStyle name="Normal 13 4 3_121231-130331" xfId="25263" xr:uid="{B4121938-E6B8-43C7-9260-02A43FD61227}"/>
    <cellStyle name="Normal 13 4 4" xfId="25264" xr:uid="{D9876563-7600-40C9-96FC-7B85EF345A43}"/>
    <cellStyle name="Normal 13 4 4 2" xfId="25265" xr:uid="{112ECF01-A14A-45B0-BA0E-709FE156BD1E}"/>
    <cellStyle name="Normal 13 4 4 2 2" xfId="25266" xr:uid="{686554CD-32E6-463F-942A-B5AA34996CDA}"/>
    <cellStyle name="Normal 13 4 4 2 2 2" xfId="25267" xr:uid="{252E7A02-195B-460A-8962-D48AC2F2D257}"/>
    <cellStyle name="Normal 13 4 4 2 2_121231-130331" xfId="25268" xr:uid="{263D4409-8D5E-44F6-B9BC-4F8BA56BE5C6}"/>
    <cellStyle name="Normal 13 4 4 2 3" xfId="25269" xr:uid="{DEB4BE6B-E2D5-44E4-85F1-BC7AF90527CD}"/>
    <cellStyle name="Normal 13 4 4 2 4" xfId="33916" xr:uid="{BCCD7A96-4A6C-43F3-889A-91F01FFDCA86}"/>
    <cellStyle name="Normal 13 4 4 2_121231-130331" xfId="25270" xr:uid="{392B4786-33BA-47CE-A8D6-96CF3178CB3C}"/>
    <cellStyle name="Normal 13 4 4 3" xfId="25271" xr:uid="{35592730-6517-4D65-A3E9-DC1D048C10BE}"/>
    <cellStyle name="Normal 13 4 4 3 2" xfId="25272" xr:uid="{ED74C133-02CE-44BF-BF0B-74D6DC62EAD9}"/>
    <cellStyle name="Normal 13 4 4 3_121231-130331" xfId="25273" xr:uid="{57F0C83B-D753-4CE6-958D-C8AC1292053B}"/>
    <cellStyle name="Normal 13 4 4 4" xfId="25274" xr:uid="{43899C15-7DE8-40B3-A026-DCF0C803DF8F}"/>
    <cellStyle name="Normal 13 4 4 5" xfId="25275" xr:uid="{1F495AF8-D0AC-4908-A5AD-D359647DD324}"/>
    <cellStyle name="Normal 13 4 4 6" xfId="33917" xr:uid="{21DE62BB-B837-48D0-A16F-ACB778A298C8}"/>
    <cellStyle name="Normal 13 4 4 7" xfId="36042" xr:uid="{9C410759-D84E-4F76-92F8-3E861E2DD044}"/>
    <cellStyle name="Normal 13 4 4 8" xfId="38755" xr:uid="{F90ED7EF-E8B8-4579-AE20-DAFD0AB585C9}"/>
    <cellStyle name="Normal 13 4 4_121231-130331" xfId="25276" xr:uid="{6EC69CFA-4B38-409A-ABDD-84B4A1C9574E}"/>
    <cellStyle name="Normal 13 4 5" xfId="25277" xr:uid="{9E0373B6-198D-4A46-BB1D-3144FCAE7144}"/>
    <cellStyle name="Normal 13 4 5 2" xfId="25278" xr:uid="{18077AEC-06DA-40FD-B976-B5D4A94965E5}"/>
    <cellStyle name="Normal 13 4 5 2 2" xfId="25279" xr:uid="{1491D3D3-0B42-4397-98F6-9BA3CED70671}"/>
    <cellStyle name="Normal 13 4 5 2 3" xfId="33918" xr:uid="{EB4605ED-46F8-4D04-B99B-F5E96A8CE611}"/>
    <cellStyle name="Normal 13 4 5 2_121231-130331" xfId="25280" xr:uid="{887EB229-4E8B-43CD-80C1-4D7A90A26FE2}"/>
    <cellStyle name="Normal 13 4 5 3" xfId="25281" xr:uid="{FED56FFA-B581-4DC2-BD81-24518CE3C391}"/>
    <cellStyle name="Normal 13 4 5 3 2" xfId="25282" xr:uid="{8E68505D-5574-4CAC-9EED-F268C832E290}"/>
    <cellStyle name="Normal 13 4 5 3_121231-130331" xfId="25283" xr:uid="{1A2BB3D0-8AF8-4783-A379-94081A022A06}"/>
    <cellStyle name="Normal 13 4 5 4" xfId="25284" xr:uid="{A877F966-DD44-418F-A4D4-86D46EDD2CF9}"/>
    <cellStyle name="Normal 13 4 5 5" xfId="25285" xr:uid="{D81E002D-2FA8-45F5-89DF-52D641161B77}"/>
    <cellStyle name="Normal 13 4 5 6" xfId="33919" xr:uid="{9F1E220D-C4FC-451A-B986-85427D354EFA}"/>
    <cellStyle name="Normal 13 4 5 7" xfId="36043" xr:uid="{02C757AD-82B5-47F0-B38C-62BF778D0917}"/>
    <cellStyle name="Normal 13 4 5 8" xfId="38754" xr:uid="{DE71E649-C339-4C90-9EC6-CE08A345F686}"/>
    <cellStyle name="Normal 13 4 5_121231-130331" xfId="25286" xr:uid="{24536264-DD07-4865-A008-057341B3FD7E}"/>
    <cellStyle name="Normal 13 4 6" xfId="25287" xr:uid="{E88D256E-A6D3-4D66-807F-A4D135241A5F}"/>
    <cellStyle name="Normal 13 4 6 2" xfId="25288" xr:uid="{652E46AF-AAAB-44D2-A3E3-A237E7ECADAC}"/>
    <cellStyle name="Normal 13 4 6 2 2" xfId="25289" xr:uid="{069D3F22-FBD4-4DF2-9612-4C4BA52F7FBF}"/>
    <cellStyle name="Normal 13 4 6 2_121231-130331" xfId="25290" xr:uid="{3A5BDD63-8B04-4A05-8029-B897B4D1C172}"/>
    <cellStyle name="Normal 13 4 6 3" xfId="25291" xr:uid="{AAE6ABB2-B8E3-4417-9249-8CA0712906BA}"/>
    <cellStyle name="Normal 13 4 6 4" xfId="33920" xr:uid="{C0017DA0-6CF8-4703-9888-CB26913D456E}"/>
    <cellStyle name="Normal 13 4 6_121231-130331" xfId="25292" xr:uid="{19904FB4-D7D6-4A76-B537-E2A800F224C4}"/>
    <cellStyle name="Normal 13 4 7" xfId="25293" xr:uid="{0608410D-AA63-4978-8207-780A08EDAB02}"/>
    <cellStyle name="Normal 13 4 7 2" xfId="25294" xr:uid="{9EABD329-2EEF-4272-BDC4-E46A1023FCA8}"/>
    <cellStyle name="Normal 13 4 7_121231-130331" xfId="25295" xr:uid="{828FFB5B-064D-4B11-9AC4-26E102336710}"/>
    <cellStyle name="Normal 13 4 8" xfId="25296" xr:uid="{3C2A84A6-538A-425C-8527-19A605B056CF}"/>
    <cellStyle name="Normal 13 4 9" xfId="25297" xr:uid="{45766D5A-FE56-4804-93DC-039A68AD0E9C}"/>
    <cellStyle name="Normal 13 4_121231-130331" xfId="25298" xr:uid="{793DDDE2-0C63-4CA1-B858-5041CF896204}"/>
    <cellStyle name="Normal 13 5" xfId="25299" xr:uid="{84D2C731-10F2-4BC3-B01B-A6391B457634}"/>
    <cellStyle name="Normal 13 5 2" xfId="25300" xr:uid="{1676698B-1629-4675-82FA-815535960A79}"/>
    <cellStyle name="Normal 13 5 2 2" xfId="25301" xr:uid="{016E33AE-D7F2-479B-92C0-946F12C480A0}"/>
    <cellStyle name="Normal 13 5 2 2 2" xfId="25302" xr:uid="{BEADDA26-6E60-4B17-AB0C-75C45E1F4F89}"/>
    <cellStyle name="Normal 13 5 2 2 3" xfId="33921" xr:uid="{CFD706CD-B35F-4C88-B168-DEB054C7809E}"/>
    <cellStyle name="Normal 13 5 2 2_121231-130331" xfId="25303" xr:uid="{C6CE8264-AD08-47A0-8892-3D4F1F369418}"/>
    <cellStyle name="Normal 13 5 2 3" xfId="25304" xr:uid="{E2ECA81D-C658-4FC2-8AC2-0A8BB36AF152}"/>
    <cellStyle name="Normal 13 5 2 3 2" xfId="25305" xr:uid="{E5F21190-4EE5-4B5D-9C14-F2093554ED6B}"/>
    <cellStyle name="Normal 13 5 2 3_121231-130331" xfId="25306" xr:uid="{7C8AE503-1340-448A-B453-300EBA8CAF18}"/>
    <cellStyle name="Normal 13 5 2 4" xfId="25307" xr:uid="{12F7A248-6886-4A48-980E-9181CF51F199}"/>
    <cellStyle name="Normal 13 5 2 5" xfId="25308" xr:uid="{12F05E43-3B75-49FE-A1A4-C7F27AFC505F}"/>
    <cellStyle name="Normal 13 5 2 6" xfId="33922" xr:uid="{FC5EEE0E-C57A-412F-892E-01D89E4B6467}"/>
    <cellStyle name="Normal 13 5 2 7" xfId="36045" xr:uid="{7EC95289-79CE-4C35-8059-437670DF733F}"/>
    <cellStyle name="Normal 13 5 2 8" xfId="38752" xr:uid="{F64BFB29-98C9-458F-B8A3-D6211C25B5D1}"/>
    <cellStyle name="Normal 13 5 2_121231-130331" xfId="25309" xr:uid="{731024B2-908F-4373-AD59-EA850223D0A4}"/>
    <cellStyle name="Normal 13 5 3" xfId="25310" xr:uid="{79EB285B-6CE3-45A8-9F80-BFDC4CB6FD47}"/>
    <cellStyle name="Normal 13 5 3 2" xfId="25311" xr:uid="{691365C1-D377-4357-929A-877AF503F40A}"/>
    <cellStyle name="Normal 13 5 3 2 2" xfId="25312" xr:uid="{7365CE95-D62A-4DBB-B73E-3212A31D82B0}"/>
    <cellStyle name="Normal 13 5 3 2_121231-130331" xfId="25313" xr:uid="{A542569A-E55D-421C-9F26-3D157F196D78}"/>
    <cellStyle name="Normal 13 5 3 3" xfId="25314" xr:uid="{4CCF0BEC-8479-4138-8E03-67FC4C4FA2A1}"/>
    <cellStyle name="Normal 13 5 3 4" xfId="33923" xr:uid="{5C31B76E-0659-4324-BD3E-C07E7417B4CC}"/>
    <cellStyle name="Normal 13 5 3_121231-130331" xfId="25315" xr:uid="{A4D6E432-0C6E-457F-A4DC-E832C9FBEDCF}"/>
    <cellStyle name="Normal 13 5 4" xfId="25316" xr:uid="{B512FA60-C457-4266-B0B5-284DA20F5E9F}"/>
    <cellStyle name="Normal 13 5 4 2" xfId="25317" xr:uid="{66149485-0BF4-41CB-B3D0-AFB92E90A621}"/>
    <cellStyle name="Normal 13 5 4_121231-130331" xfId="25318" xr:uid="{C7334EB1-EE9A-474C-AC3E-B21BF7FC760A}"/>
    <cellStyle name="Normal 13 5 5" xfId="25319" xr:uid="{82339E81-D444-46A2-A10E-D9B40CF2007F}"/>
    <cellStyle name="Normal 13 5 6" xfId="25320" xr:uid="{7052B7CF-6E03-4D76-860B-4E0C6A920667}"/>
    <cellStyle name="Normal 13 5 7" xfId="33924" xr:uid="{42CCDA4F-4FEE-4BE3-9E04-448CBC0AB298}"/>
    <cellStyle name="Normal 13 5 8" xfId="36044" xr:uid="{F851DFC2-7A28-4C9D-9C57-B8CAE07DD107}"/>
    <cellStyle name="Normal 13 5 9" xfId="38753" xr:uid="{B325B31B-F1FA-471B-A285-79B7AA9AFD6D}"/>
    <cellStyle name="Normal 13 5_121231-130331" xfId="25321" xr:uid="{EDE10CC9-DE5D-44A8-8A41-B367E0B8C631}"/>
    <cellStyle name="Normal 13 6" xfId="25322" xr:uid="{113634F2-9485-4F2D-9455-E95ED045EC0B}"/>
    <cellStyle name="Normal 13 6 2" xfId="25323" xr:uid="{DE645313-DE94-4834-9853-FFB8FE7683BA}"/>
    <cellStyle name="Normal 13 6 2 2" xfId="25324" xr:uid="{3CB70102-2CA6-4E95-B6F6-53DF0516AAE7}"/>
    <cellStyle name="Normal 13 6 2 2 2" xfId="25325" xr:uid="{B0975E1B-CF04-4D31-929E-CDA7EE334D9B}"/>
    <cellStyle name="Normal 13 6 2 2_121231-130331" xfId="25326" xr:uid="{6920DEF2-CCDC-4420-9DCE-74E2B766F236}"/>
    <cellStyle name="Normal 13 6 2 3" xfId="25327" xr:uid="{B1A35E2A-E35E-4CC1-84F3-41B26C38BAED}"/>
    <cellStyle name="Normal 13 6 2 4" xfId="33925" xr:uid="{095BBB60-4BA4-4C02-AA87-8464274347F5}"/>
    <cellStyle name="Normal 13 6 2_121231-130331" xfId="25328" xr:uid="{8F92D4BC-D110-40FE-AC77-EC0DBEA35AAB}"/>
    <cellStyle name="Normal 13 6 3" xfId="25329" xr:uid="{BDD94A90-5687-40DF-B5BB-06BB4CD2D33F}"/>
    <cellStyle name="Normal 13 6 3 2" xfId="25330" xr:uid="{E305F442-C8AA-449C-A560-77718517B84B}"/>
    <cellStyle name="Normal 13 6 3_121231-130331" xfId="25331" xr:uid="{40365903-5913-4C1E-9CB8-21B6089F901F}"/>
    <cellStyle name="Normal 13 6 4" xfId="25332" xr:uid="{CBD3870B-3465-4A75-93F7-0F136D3598A6}"/>
    <cellStyle name="Normal 13 6 5" xfId="25333" xr:uid="{2C526E12-629C-4E73-B934-1D588B9D1A70}"/>
    <cellStyle name="Normal 13 6 6" xfId="33926" xr:uid="{910AE587-A07F-4C39-B95A-2CCEE8290832}"/>
    <cellStyle name="Normal 13 6 7" xfId="36046" xr:uid="{905A3B85-B8B7-4270-AF34-CB0FB5BC01A0}"/>
    <cellStyle name="Normal 13 6 8" xfId="38751" xr:uid="{E0219BE2-AC03-4802-9117-27A8BD830E57}"/>
    <cellStyle name="Normal 13 6_121231-130331" xfId="25334" xr:uid="{B994286B-8C73-4A77-B47F-C7855B874FF5}"/>
    <cellStyle name="Normal 13 7" xfId="25335" xr:uid="{A8D358EC-BBBB-4F2D-B219-19E340838E92}"/>
    <cellStyle name="Normal 13 7 2" xfId="25336" xr:uid="{DCE77C37-52FB-428A-86A5-8A7474961F70}"/>
    <cellStyle name="Normal 13 7 2 2" xfId="25337" xr:uid="{19CE8010-C24E-4353-9263-5961697E037A}"/>
    <cellStyle name="Normal 13 7 2 2 2" xfId="25338" xr:uid="{DD6D203D-BDB8-48D5-9E06-BDB9ED196C4F}"/>
    <cellStyle name="Normal 13 7 2 2_121231-130331" xfId="25339" xr:uid="{E403DF22-099A-4EB1-94EC-7D3C51569D7A}"/>
    <cellStyle name="Normal 13 7 2 3" xfId="25340" xr:uid="{15BCC064-9064-4275-8C4F-A2DAED613B3D}"/>
    <cellStyle name="Normal 13 7 2 4" xfId="33927" xr:uid="{49EC41BC-EF98-48FA-9339-DD12456A11A0}"/>
    <cellStyle name="Normal 13 7 2_121231-130331" xfId="25341" xr:uid="{4BB8545F-FE89-46F8-B2E5-140E4D29F017}"/>
    <cellStyle name="Normal 13 7 3" xfId="25342" xr:uid="{E2F9576F-1581-45AE-AC39-2D875DE47766}"/>
    <cellStyle name="Normal 13 7 3 2" xfId="25343" xr:uid="{C25FEDA9-FC4A-4B37-A054-1EACB2332DF3}"/>
    <cellStyle name="Normal 13 7 3_121231-130331" xfId="25344" xr:uid="{1723AA54-B778-4C8A-87AC-DD5301239E1B}"/>
    <cellStyle name="Normal 13 7 4" xfId="25345" xr:uid="{04FE1279-F464-4034-AD5D-EB204EF6C1A8}"/>
    <cellStyle name="Normal 13 7 5" xfId="25346" xr:uid="{B8ECA1B9-ACFD-45C3-8BCB-59606ACE71E0}"/>
    <cellStyle name="Normal 13 7 6" xfId="33928" xr:uid="{C8106D84-B5BD-48FD-80A3-4601BCE2F292}"/>
    <cellStyle name="Normal 13 7 7" xfId="36047" xr:uid="{FA9B6168-0487-421E-AC17-9AFFA9AAC8E7}"/>
    <cellStyle name="Normal 13 7 8" xfId="38750" xr:uid="{DBB98CED-5A5F-4A36-8B70-73F7ABDB0013}"/>
    <cellStyle name="Normal 13 7_121231-130331" xfId="25347" xr:uid="{FD82DF3B-C6A6-4C7F-9EF4-E0FC94E5D46F}"/>
    <cellStyle name="Normal 13 8" xfId="25348" xr:uid="{DFEEDB3D-454C-4A5F-9D06-24CF88EAFE9F}"/>
    <cellStyle name="Normal 13 8 2" xfId="25349" xr:uid="{5C510A3A-D033-4C64-B8E8-5332DC8C5367}"/>
    <cellStyle name="Normal 13 8 2 2" xfId="25350" xr:uid="{A866E41E-E84A-4D9C-897C-A09AFC2DC142}"/>
    <cellStyle name="Normal 13 8 2 3" xfId="33929" xr:uid="{02ADDC59-5466-41B9-89AE-CC06F7B1F1A2}"/>
    <cellStyle name="Normal 13 8 2_121231-130331" xfId="25351" xr:uid="{22F8951A-7166-40E2-AB78-093D37B181D9}"/>
    <cellStyle name="Normal 13 8 3" xfId="25352" xr:uid="{30420168-D74E-4992-AA43-8B4A225304C5}"/>
    <cellStyle name="Normal 13 8 3 2" xfId="25353" xr:uid="{0166D917-D4BD-4CF0-A981-BF61DB02BDC4}"/>
    <cellStyle name="Normal 13 8 3_121231-130331" xfId="25354" xr:uid="{CFD135E5-6723-4B31-8EA7-9E907C5844DE}"/>
    <cellStyle name="Normal 13 8 4" xfId="25355" xr:uid="{B42639B6-50F2-4767-A786-690A9F579DA7}"/>
    <cellStyle name="Normal 13 8 5" xfId="25356" xr:uid="{CB9E293F-17DF-4BB1-985B-27B7714D7449}"/>
    <cellStyle name="Normal 13 8 6" xfId="33930" xr:uid="{8B16EDA8-84FE-4BAC-9815-A93D65BB777D}"/>
    <cellStyle name="Normal 13 8 7" xfId="36048" xr:uid="{3F0796D5-9F01-4CCE-A726-2232992A8F75}"/>
    <cellStyle name="Normal 13 8 8" xfId="38749" xr:uid="{989FCDD9-A753-40FE-9D84-7B1BC630208B}"/>
    <cellStyle name="Normal 13 8_121231-130331" xfId="25357" xr:uid="{0E6B0A70-0116-4828-89A1-A2F1A0206A29}"/>
    <cellStyle name="Normal 13 9" xfId="25358" xr:uid="{AD4220BE-9AA7-4172-B34C-51F2A909E0E3}"/>
    <cellStyle name="Normal 13 9 2" xfId="25359" xr:uid="{9E008243-405E-4D9D-91C4-77CC2A774DEE}"/>
    <cellStyle name="Normal 13 9 2 2" xfId="25360" xr:uid="{32450D2D-EBDF-45EF-B664-2493B082CC0A}"/>
    <cellStyle name="Normal 13 9 2_121231-130331" xfId="25361" xr:uid="{C5659AC5-6DD3-45AC-B243-EC65B136DD53}"/>
    <cellStyle name="Normal 13 9 3" xfId="25362" xr:uid="{BBCC78C3-72E7-4F35-9610-E1C2F5BEF61D}"/>
    <cellStyle name="Normal 13 9 4" xfId="33931" xr:uid="{48BA696E-2635-4485-AE4C-9BB59D48E4F2}"/>
    <cellStyle name="Normal 13 9_121231-130331" xfId="25363" xr:uid="{5C48D00F-D826-4A04-A172-6476FB1D871C}"/>
    <cellStyle name="Normal 13_121231-130331" xfId="25364" xr:uid="{06616211-F93E-40FD-A10E-B3C4AA9CE483}"/>
    <cellStyle name="Normal 130" xfId="25365" xr:uid="{158FCE32-E091-4E9D-BAC3-C322BFED2A8B}"/>
    <cellStyle name="Normal 131" xfId="25366" xr:uid="{D061DCB3-A80A-4D89-AB9E-FA7471124FEF}"/>
    <cellStyle name="Normal 132" xfId="6" xr:uid="{00000000-0005-0000-0000-000001000000}"/>
    <cellStyle name="Normal 132 2" xfId="25367" xr:uid="{FEEF0140-A82B-447C-BAC3-E16913799C51}"/>
    <cellStyle name="Normal 133" xfId="31522" xr:uid="{479D75A1-9C66-48EC-A061-99425912AC74}"/>
    <cellStyle name="Normal 133 2" xfId="39607" xr:uid="{66D44C6D-303A-4CF3-964E-CBB080F58465}"/>
    <cellStyle name="Normal 133 3" xfId="44890" xr:uid="{8EF3D736-3642-4305-825E-1AFF0C27ED25}"/>
    <cellStyle name="Normal 133 4" xfId="53207" xr:uid="{193C57F0-F326-49F2-A9A5-BC248326B1A2}"/>
    <cellStyle name="Normal 133_Apart tables" xfId="50304" xr:uid="{38855DEA-C315-4E95-ACE0-04B5B7D039D5}"/>
    <cellStyle name="Normal 134" xfId="31524" xr:uid="{5C3FFF36-023B-4045-A378-09D58C95BD2F}"/>
    <cellStyle name="Normal 135" xfId="31525" xr:uid="{FBC9A483-73B2-45A3-8FE7-966059838446}"/>
    <cellStyle name="Normal 136" xfId="31526" xr:uid="{408E52A5-A9F5-4AA3-8347-E28CA0A7CDD8}"/>
    <cellStyle name="Normal 137" xfId="31527" xr:uid="{FCC6DEE7-64B0-4A78-805E-E7EF45CA7C18}"/>
    <cellStyle name="Normal 138" xfId="31528" xr:uid="{ED2BCFF0-8E4E-404F-93C8-0E075ECD68A7}"/>
    <cellStyle name="Normal 139" xfId="31529" xr:uid="{B5560FFB-50AE-4C2A-B93E-D1C2016C4E21}"/>
    <cellStyle name="Normal 14" xfId="2160" xr:uid="{D54E6481-E726-46C3-8951-513A6C1B9C47}"/>
    <cellStyle name="Normal 14 10" xfId="25368" xr:uid="{674F3B01-03E4-45B0-9F5B-28E8A49AEAD8}"/>
    <cellStyle name="Normal 14 10 2" xfId="25369" xr:uid="{5F383197-6C75-47ED-8F64-C17A541FC9A5}"/>
    <cellStyle name="Normal 14 10 2 2" xfId="25370" xr:uid="{BEC49247-7C7A-425F-910A-B35F575B8F82}"/>
    <cellStyle name="Normal 14 10 2_121231-130331" xfId="25371" xr:uid="{02B1B2A3-AA84-4565-9C77-2B0BD0726764}"/>
    <cellStyle name="Normal 14 10 3" xfId="25372" xr:uid="{21441569-2C87-4429-A648-956CFD1016FC}"/>
    <cellStyle name="Normal 14 10 4" xfId="33932" xr:uid="{F9D813B4-4019-48B0-80E5-C046F44C8DD5}"/>
    <cellStyle name="Normal 14 10_121231-130331" xfId="25373" xr:uid="{D85E348D-9B41-4969-BF00-FB6F22A5C3CD}"/>
    <cellStyle name="Normal 14 11" xfId="25374" xr:uid="{F95AA66A-BC22-4F11-B854-917AA93E02E2}"/>
    <cellStyle name="Normal 14 11 2" xfId="25375" xr:uid="{5F89B1A9-8CD5-4633-82D5-26D061F4EF04}"/>
    <cellStyle name="Normal 14 11_121231-130331" xfId="25376" xr:uid="{D4D37A1B-0E07-4B79-AA75-E6D48C4865D1}"/>
    <cellStyle name="Normal 14 12" xfId="25377" xr:uid="{4993A2D7-EB73-403B-97B6-97337EFFB5CC}"/>
    <cellStyle name="Normal 14 13" xfId="25378" xr:uid="{7242B5D3-41E2-46E0-9BC8-0FCBCC25FD29}"/>
    <cellStyle name="Normal 14 14" xfId="33933" xr:uid="{D6B0873C-3FA7-431D-B19D-E30A032C1156}"/>
    <cellStyle name="Normal 14 15" xfId="36049" xr:uid="{3B9311E0-5708-4785-8F53-71338FAB6152}"/>
    <cellStyle name="Normal 14 16" xfId="38748" xr:uid="{AAB81C1F-D5E1-4A27-844E-F8481C591900}"/>
    <cellStyle name="Normal 14 17" xfId="47059" xr:uid="{0A8232F0-5857-42C5-B525-654C22177BBC}"/>
    <cellStyle name="Normal 14 18" xfId="46064" xr:uid="{32440875-9F69-48A4-BA92-2E8805F03993}"/>
    <cellStyle name="Normal 14 2" xfId="25379" xr:uid="{08368D40-C5C4-4A50-954C-4AD1D67F2DF4}"/>
    <cellStyle name="Normal 14 2 10" xfId="33934" xr:uid="{FFB1F160-A23D-4621-812F-4C77A5D242A3}"/>
    <cellStyle name="Normal 14 2 11" xfId="36050" xr:uid="{4202D9E0-1F6B-49D3-B906-AA176E7D413D}"/>
    <cellStyle name="Normal 14 2 2" xfId="25380" xr:uid="{96C2FB35-7177-4AD8-B0EF-280AB4A5441C}"/>
    <cellStyle name="Normal 14 2 2 2" xfId="25381" xr:uid="{BC028B7B-B4F3-4A06-BB49-B56DF2C86238}"/>
    <cellStyle name="Normal 14 2 2 2 2" xfId="25382" xr:uid="{CE646218-CCBF-4C56-8F26-CE5A2530E549}"/>
    <cellStyle name="Normal 14 2 2 2 2 2" xfId="25383" xr:uid="{7D3BDF4F-A762-4194-BF6C-92807D2C4DB4}"/>
    <cellStyle name="Normal 14 2 2 2 2_121231-130331" xfId="25384" xr:uid="{23F37F55-155F-445F-87D1-227A002D154E}"/>
    <cellStyle name="Normal 14 2 2 2 3" xfId="25385" xr:uid="{6C196E2D-1064-427D-B7DF-334D4BAD9E54}"/>
    <cellStyle name="Normal 14 2 2 2 4" xfId="33935" xr:uid="{F5AADD03-6278-44B8-B033-4AE5CDAD00E0}"/>
    <cellStyle name="Normal 14 2 2 2_121231-130331" xfId="25386" xr:uid="{56EEDDA0-31C5-4362-B2D1-BF3F32A8EFDC}"/>
    <cellStyle name="Normal 14 2 2 3" xfId="25387" xr:uid="{91A7D9B6-193A-43E2-AE96-7CAF745460F9}"/>
    <cellStyle name="Normal 14 2 2 3 2" xfId="25388" xr:uid="{BF9E1262-D26F-4F3A-8F15-247315E9327D}"/>
    <cellStyle name="Normal 14 2 2 3_121231-130331" xfId="25389" xr:uid="{AEDC9518-270D-47C4-BE03-6E4DB54274A7}"/>
    <cellStyle name="Normal 14 2 2 4" xfId="25390" xr:uid="{22A134C7-D5DD-49CD-8441-A2DE2BEC3723}"/>
    <cellStyle name="Normal 14 2 2 5" xfId="25391" xr:uid="{3C1544AD-164A-43E0-BB07-1402EB392DB8}"/>
    <cellStyle name="Normal 14 2 2 6" xfId="33936" xr:uid="{A7D6EEBC-E67D-4BEB-A75A-010069F5FE0E}"/>
    <cellStyle name="Normal 14 2 2 7" xfId="36051" xr:uid="{ACCC680F-13B0-4C4C-9C67-7EE1F74AC81E}"/>
    <cellStyle name="Normal 14 2 2 8" xfId="38747" xr:uid="{97F25F1E-38D0-40E5-BD2C-8479F5A48811}"/>
    <cellStyle name="Normal 14 2 2_121231-130331" xfId="25392" xr:uid="{C120B72D-4215-4A6A-B12D-B868AEC5DA9A}"/>
    <cellStyle name="Normal 14 2 3" xfId="25393" xr:uid="{489135BB-7446-43B1-BB2D-E111C851A851}"/>
    <cellStyle name="Normal 14 2 3 2" xfId="25394" xr:uid="{123AC03F-1C5C-48A8-BFFE-AA4F611D4DF8}"/>
    <cellStyle name="Normal 14 2 3 2 2" xfId="25395" xr:uid="{D92BAC4F-3916-4CDE-B292-7CB25DBFDE98}"/>
    <cellStyle name="Normal 14 2 3 2 2 2" xfId="25396" xr:uid="{A12F44D6-64A7-4E86-A806-678B3FBF7782}"/>
    <cellStyle name="Normal 14 2 3 2 2_121231-130331" xfId="25397" xr:uid="{81D2520E-3207-4288-8D41-B77E0125D998}"/>
    <cellStyle name="Normal 14 2 3 2 3" xfId="25398" xr:uid="{C713465F-B294-43C7-8510-F07FA3CC9171}"/>
    <cellStyle name="Normal 14 2 3 2 4" xfId="33937" xr:uid="{B8A12044-77D9-4474-8922-1C9EC47799F7}"/>
    <cellStyle name="Normal 14 2 3 2_121231-130331" xfId="25399" xr:uid="{34B6EC6B-6151-47F6-94F4-509CCF77554C}"/>
    <cellStyle name="Normal 14 2 3 3" xfId="25400" xr:uid="{D29AE990-FADE-4E1A-918E-7E6DDA48280B}"/>
    <cellStyle name="Normal 14 2 3 3 2" xfId="25401" xr:uid="{1D3B9EC6-D889-4681-AF1D-0874762BA8FE}"/>
    <cellStyle name="Normal 14 2 3 3_121231-130331" xfId="25402" xr:uid="{7622BD62-D870-470D-A261-3C22576DC512}"/>
    <cellStyle name="Normal 14 2 3 4" xfId="25403" xr:uid="{CBE9EE46-218D-432D-8B70-2B050D1341FD}"/>
    <cellStyle name="Normal 14 2 3 5" xfId="25404" xr:uid="{67B6930B-AC6D-4909-A610-EC47A5245AA1}"/>
    <cellStyle name="Normal 14 2 3 6" xfId="33938" xr:uid="{25A48B48-ABAE-40AE-8199-14CD87EC4687}"/>
    <cellStyle name="Normal 14 2 3 7" xfId="36052" xr:uid="{DAC89D70-870D-4E55-8BC3-A0B65F9D9B84}"/>
    <cellStyle name="Normal 14 2 3 8" xfId="38746" xr:uid="{20326E34-64C8-423F-B0B7-498234761CC7}"/>
    <cellStyle name="Normal 14 2 3_121231-130331" xfId="25405" xr:uid="{46ED9446-736A-400B-90FF-EE944AAADCD7}"/>
    <cellStyle name="Normal 14 2 4" xfId="25406" xr:uid="{0FDDD36F-1998-44AC-AE99-F3C900243B6E}"/>
    <cellStyle name="Normal 14 2 4 2" xfId="25407" xr:uid="{F28621C9-582F-4A24-A033-CD7B250EEC2D}"/>
    <cellStyle name="Normal 14 2 4 2 2" xfId="25408" xr:uid="{9026C15B-F1B4-413E-A1A4-FE403BCB5417}"/>
    <cellStyle name="Normal 14 2 4 2 2 2" xfId="25409" xr:uid="{3D028AEC-59FC-4EC4-896C-5B3E4FF2D697}"/>
    <cellStyle name="Normal 14 2 4 2 2_121231-130331" xfId="25410" xr:uid="{A670E311-E3DA-4C0F-9088-BFC5D59F16AF}"/>
    <cellStyle name="Normal 14 2 4 2 3" xfId="25411" xr:uid="{3A48E213-1EF6-4AE6-8FDF-C02D374B503E}"/>
    <cellStyle name="Normal 14 2 4 2 4" xfId="33939" xr:uid="{87F556CB-5893-404A-9A7F-BC49B3C3E9C6}"/>
    <cellStyle name="Normal 14 2 4 2_121231-130331" xfId="25412" xr:uid="{62382097-8448-4970-A146-DF2DA1918F68}"/>
    <cellStyle name="Normal 14 2 4 3" xfId="25413" xr:uid="{46AB93D6-986E-4B46-A64C-20EA21E6F65D}"/>
    <cellStyle name="Normal 14 2 4 3 2" xfId="25414" xr:uid="{909B83D5-C649-4CDC-911E-9D59698AA282}"/>
    <cellStyle name="Normal 14 2 4 3_121231-130331" xfId="25415" xr:uid="{B88CA88A-FABB-459A-80D1-34D6E38B6141}"/>
    <cellStyle name="Normal 14 2 4 4" xfId="25416" xr:uid="{E03ECAD8-4AF5-4AA5-ACE4-E00516A55DA9}"/>
    <cellStyle name="Normal 14 2 4 5" xfId="25417" xr:uid="{CD8BBFEF-E71D-4569-88C4-5AE33C5A6635}"/>
    <cellStyle name="Normal 14 2 4 6" xfId="33940" xr:uid="{B233A1E3-76D2-47A8-B477-84E323D855AC}"/>
    <cellStyle name="Normal 14 2 4 7" xfId="36053" xr:uid="{116A616D-815D-4F01-A68B-09F15E61BA2B}"/>
    <cellStyle name="Normal 14 2 4 8" xfId="38745" xr:uid="{6453D4F2-7339-48AA-A260-BE11B54805DA}"/>
    <cellStyle name="Normal 14 2 4_121231-130331" xfId="25418" xr:uid="{FA3FEC40-130C-4B7A-869F-1FA598566F64}"/>
    <cellStyle name="Normal 14 2 5" xfId="25419" xr:uid="{EAA490F3-6499-4339-92B9-B6FF83E53A99}"/>
    <cellStyle name="Normal 14 2 5 2" xfId="25420" xr:uid="{41E1E297-2422-4A53-AD85-428176307B3E}"/>
    <cellStyle name="Normal 14 2 5 2 2" xfId="25421" xr:uid="{3F411B81-450D-4CAD-A504-815AFE0D57E7}"/>
    <cellStyle name="Normal 14 2 5 2 3" xfId="33941" xr:uid="{A15DEA25-A488-4F7E-B167-460110228EA1}"/>
    <cellStyle name="Normal 14 2 5 2_121231-130331" xfId="25422" xr:uid="{BE6EFA21-47FB-4B9D-AC8B-F8F45CE024B6}"/>
    <cellStyle name="Normal 14 2 5 3" xfId="25423" xr:uid="{498837DE-49F5-4C21-BEBE-EAC3C796BAAF}"/>
    <cellStyle name="Normal 14 2 5 3 2" xfId="25424" xr:uid="{F2F0FD04-FAF2-4402-AD1E-B8EC8631FEC8}"/>
    <cellStyle name="Normal 14 2 5 3_121231-130331" xfId="25425" xr:uid="{3AA44A2B-CBE3-4D76-8CED-D267CD21BB94}"/>
    <cellStyle name="Normal 14 2 5 4" xfId="25426" xr:uid="{BFF230BF-4502-4FA1-AA84-DC17263CF6DD}"/>
    <cellStyle name="Normal 14 2 5 5" xfId="25427" xr:uid="{4617155C-7626-4706-9BFE-C043493F4615}"/>
    <cellStyle name="Normal 14 2 5 6" xfId="33942" xr:uid="{8831796B-D8B7-4B58-A69A-624A940729C8}"/>
    <cellStyle name="Normal 14 2 5 7" xfId="36054" xr:uid="{FDDE11FE-591C-4D8A-96AB-504C337F8221}"/>
    <cellStyle name="Normal 14 2 5 8" xfId="38744" xr:uid="{3E41086C-EAE1-4AA7-B69D-6A64BEFC85E3}"/>
    <cellStyle name="Normal 14 2 5_121231-130331" xfId="25428" xr:uid="{F5646AA1-2A9D-4D64-8692-E6F5B95B8685}"/>
    <cellStyle name="Normal 14 2 6" xfId="25429" xr:uid="{6382642C-8BD1-4AB3-9E6B-128651E5636E}"/>
    <cellStyle name="Normal 14 2 6 2" xfId="25430" xr:uid="{61CBB271-08CB-463C-B5A1-86572AC7B0A4}"/>
    <cellStyle name="Normal 14 2 6 2 2" xfId="25431" xr:uid="{DDE0FCE7-240D-4DB4-87A6-8DC1D65622E0}"/>
    <cellStyle name="Normal 14 2 6 2_121231-130331" xfId="25432" xr:uid="{7EE8A7A0-AD7D-44A3-AB1B-7AF03184E4E3}"/>
    <cellStyle name="Normal 14 2 6 3" xfId="25433" xr:uid="{36B5C35E-6DD2-45E2-B0EF-0C979EEA8D16}"/>
    <cellStyle name="Normal 14 2 6 4" xfId="33943" xr:uid="{4849B087-6D3B-4769-BC9D-D7D2E53AF2C7}"/>
    <cellStyle name="Normal 14 2 6_121231-130331" xfId="25434" xr:uid="{395DF68B-8E4B-4A55-8F5A-451E4267ED0F}"/>
    <cellStyle name="Normal 14 2 7" xfId="25435" xr:uid="{D9082AF9-E4DD-4A20-8302-7082F9D846A0}"/>
    <cellStyle name="Normal 14 2 7 2" xfId="25436" xr:uid="{EBDDE524-7270-4A95-8EB8-FA4F95440906}"/>
    <cellStyle name="Normal 14 2 7_121231-130331" xfId="25437" xr:uid="{6F166C0F-83ED-45EC-AA7D-E911B53F0EA8}"/>
    <cellStyle name="Normal 14 2 8" xfId="25438" xr:uid="{DB34E37F-8191-47FB-8E41-77B9F434E637}"/>
    <cellStyle name="Normal 14 2 9" xfId="25439" xr:uid="{66C8D0F6-281C-40CF-8A1B-DA6A73E86943}"/>
    <cellStyle name="Normal 14 2_121231-130331" xfId="25440" xr:uid="{1EA8C174-6B25-46CB-9564-D02CAD349A75}"/>
    <cellStyle name="Normal 14 3" xfId="25441" xr:uid="{A097008B-6A1C-4CBE-8625-E1AADD6B2AF0}"/>
    <cellStyle name="Normal 14 3 10" xfId="33944" xr:uid="{FDC4C05D-F61B-4B6E-9C68-A456C22384C0}"/>
    <cellStyle name="Normal 14 3 11" xfId="36055" xr:uid="{AED4644E-1503-4D90-B7FB-B2D12D302AAF}"/>
    <cellStyle name="Normal 14 3 2" xfId="25442" xr:uid="{78DCAA72-B5C6-4EE6-A3A2-7726315690B2}"/>
    <cellStyle name="Normal 14 3 2 2" xfId="25443" xr:uid="{0F988013-FE91-4C1D-86F3-F9FC8321BF7F}"/>
    <cellStyle name="Normal 14 3 2 2 2" xfId="25444" xr:uid="{E7722CCA-8A6B-49B9-A854-70D1BBD61C83}"/>
    <cellStyle name="Normal 14 3 2 2 2 2" xfId="25445" xr:uid="{DFD97472-3399-48DB-8953-F8C8B9ED5FD7}"/>
    <cellStyle name="Normal 14 3 2 2 2_121231-130331" xfId="25446" xr:uid="{CFC66BF4-0366-4FAC-9797-3C5CC6403DF2}"/>
    <cellStyle name="Normal 14 3 2 2 3" xfId="25447" xr:uid="{D5688201-CEFD-476F-AB93-0D29711BA0D8}"/>
    <cellStyle name="Normal 14 3 2 2 4" xfId="33945" xr:uid="{196E645E-134F-4AE2-B5BE-B07A19F93A51}"/>
    <cellStyle name="Normal 14 3 2 2_121231-130331" xfId="25448" xr:uid="{C2641AE3-DDCB-42E7-AD8C-6B484BC2D517}"/>
    <cellStyle name="Normal 14 3 2 3" xfId="25449" xr:uid="{8F0D87CD-B4FD-4F30-80ED-83B4ADDD3BE1}"/>
    <cellStyle name="Normal 14 3 2 3 2" xfId="25450" xr:uid="{B3D5E578-155D-46C5-B1CF-B51327960017}"/>
    <cellStyle name="Normal 14 3 2 3_121231-130331" xfId="25451" xr:uid="{FBBA019D-0004-4256-88B3-A6007B3E0873}"/>
    <cellStyle name="Normal 14 3 2 4" xfId="25452" xr:uid="{1BC9DE23-8068-4BA0-80BA-85ED64E61E9D}"/>
    <cellStyle name="Normal 14 3 2 5" xfId="25453" xr:uid="{0E5BFBA5-070C-4F7B-8E1B-6F97FA77AFF5}"/>
    <cellStyle name="Normal 14 3 2 6" xfId="33946" xr:uid="{AD4BBA99-8687-43A2-A4DD-DED38572E577}"/>
    <cellStyle name="Normal 14 3 2 7" xfId="36056" xr:uid="{C39530E3-85CA-4ED4-9A9B-E756B265DA59}"/>
    <cellStyle name="Normal 14 3 2 8" xfId="38743" xr:uid="{E4133B4F-D788-47BB-9904-4966AE8A2CDA}"/>
    <cellStyle name="Normal 14 3 2_121231-130331" xfId="25454" xr:uid="{53387216-9955-4336-B8A5-1A66C9779A9B}"/>
    <cellStyle name="Normal 14 3 3" xfId="25455" xr:uid="{10D9A5DE-B097-40CF-99A5-FFBA4D72C879}"/>
    <cellStyle name="Normal 14 3 3 2" xfId="25456" xr:uid="{B8A2130A-4F2F-4863-9F17-993D191B9F26}"/>
    <cellStyle name="Normal 14 3 3 2 2" xfId="25457" xr:uid="{34B10D4F-0CED-4141-8AE9-281BF9FA3241}"/>
    <cellStyle name="Normal 14 3 3 2 2 2" xfId="25458" xr:uid="{02FC50D7-47B7-47AA-B446-F710BC658C1C}"/>
    <cellStyle name="Normal 14 3 3 2 2_121231-130331" xfId="25459" xr:uid="{E174796E-355B-457F-B946-FD6499F65521}"/>
    <cellStyle name="Normal 14 3 3 2 3" xfId="25460" xr:uid="{EB3C6FCB-F98B-4B51-B339-7EF1C26953B6}"/>
    <cellStyle name="Normal 14 3 3 2 4" xfId="33947" xr:uid="{E890AB7A-8E50-44EB-8DD7-9E17E9E9B9EA}"/>
    <cellStyle name="Normal 14 3 3 2_121231-130331" xfId="25461" xr:uid="{E9B7EA8A-99FD-4280-A880-029E13D6E0B7}"/>
    <cellStyle name="Normal 14 3 3 3" xfId="25462" xr:uid="{8371944A-02DC-469B-A7B2-75B359E99D60}"/>
    <cellStyle name="Normal 14 3 3 3 2" xfId="25463" xr:uid="{560D3594-FADD-41FE-8759-460359DEA493}"/>
    <cellStyle name="Normal 14 3 3 3_121231-130331" xfId="25464" xr:uid="{C6633BA2-C3D7-43C2-9A53-FD892C779384}"/>
    <cellStyle name="Normal 14 3 3 4" xfId="25465" xr:uid="{5E3683FF-32B7-401D-B0DD-492347EDF5C1}"/>
    <cellStyle name="Normal 14 3 3 5" xfId="25466" xr:uid="{04645EEF-1204-44FB-83DE-64AB7A748A39}"/>
    <cellStyle name="Normal 14 3 3 6" xfId="33948" xr:uid="{728DA19E-46F5-4D1B-B95A-77CC20C8FDFD}"/>
    <cellStyle name="Normal 14 3 3 7" xfId="36057" xr:uid="{C51F35EA-9FE6-4528-8779-1409CC9A00D3}"/>
    <cellStyle name="Normal 14 3 3 8" xfId="38742" xr:uid="{BDD01E5D-6158-4276-8720-4A5A268B4830}"/>
    <cellStyle name="Normal 14 3 3_121231-130331" xfId="25467" xr:uid="{BB26DC75-E1BC-405F-ADC4-865F294C802F}"/>
    <cellStyle name="Normal 14 3 4" xfId="25468" xr:uid="{109138F2-229B-4773-85D0-CB6EFF2B7D43}"/>
    <cellStyle name="Normal 14 3 4 2" xfId="25469" xr:uid="{56E35CAD-9FC7-457C-8A49-EB53E29B3B3E}"/>
    <cellStyle name="Normal 14 3 4 2 2" xfId="25470" xr:uid="{37A96D10-D5EC-4DD4-AF53-87EE08F91D53}"/>
    <cellStyle name="Normal 14 3 4 2 2 2" xfId="25471" xr:uid="{3B3673D2-F0BE-403F-91C1-9F3AD1A30553}"/>
    <cellStyle name="Normal 14 3 4 2 2_121231-130331" xfId="25472" xr:uid="{20F7550A-A681-4CFB-B29E-8AA00ABD757B}"/>
    <cellStyle name="Normal 14 3 4 2 3" xfId="25473" xr:uid="{19A40023-7C2E-4C4E-AAB6-724D297FBC39}"/>
    <cellStyle name="Normal 14 3 4 2 4" xfId="33949" xr:uid="{C65DCB13-C4D5-467D-9AAA-80577B653E7C}"/>
    <cellStyle name="Normal 14 3 4 2_121231-130331" xfId="25474" xr:uid="{1D41207A-0750-4077-B12C-6D178DB79D4D}"/>
    <cellStyle name="Normal 14 3 4 3" xfId="25475" xr:uid="{2326076D-33E5-4216-BCC2-23DCED086373}"/>
    <cellStyle name="Normal 14 3 4 3 2" xfId="25476" xr:uid="{7B06FAD9-1B21-4B61-9ABE-900A1E65122A}"/>
    <cellStyle name="Normal 14 3 4 3_121231-130331" xfId="25477" xr:uid="{5D836E51-8285-4364-805F-3BECF5ACA576}"/>
    <cellStyle name="Normal 14 3 4 4" xfId="25478" xr:uid="{28771BE6-A06A-476F-8463-07EBF0B5311C}"/>
    <cellStyle name="Normal 14 3 4 5" xfId="25479" xr:uid="{E26A4745-6B1A-482B-B158-7C27983A5C23}"/>
    <cellStyle name="Normal 14 3 4 6" xfId="33950" xr:uid="{75AE8489-8A47-4FDC-AAF7-3EED2F20D1E9}"/>
    <cellStyle name="Normal 14 3 4 7" xfId="36058" xr:uid="{82CF5925-BED8-4906-A0FD-8762D1B77170}"/>
    <cellStyle name="Normal 14 3 4 8" xfId="38741" xr:uid="{F29360C5-8943-41CB-AD04-2A4A76BCCB05}"/>
    <cellStyle name="Normal 14 3 4_121231-130331" xfId="25480" xr:uid="{B849CBE0-B395-4172-B196-1358DD57D324}"/>
    <cellStyle name="Normal 14 3 5" xfId="25481" xr:uid="{7A131A44-20C2-4E02-883B-02F5CED93C6C}"/>
    <cellStyle name="Normal 14 3 5 2" xfId="25482" xr:uid="{6B0AE2B2-9F14-4699-B6AA-C1BF5C66113E}"/>
    <cellStyle name="Normal 14 3 5 2 2" xfId="25483" xr:uid="{C2AEAB34-7A6A-4B8A-8704-DCB9DD0CC42A}"/>
    <cellStyle name="Normal 14 3 5 2 3" xfId="33951" xr:uid="{2F08E131-0F97-4ABA-BC36-20D6499F4D5A}"/>
    <cellStyle name="Normal 14 3 5 2_121231-130331" xfId="25484" xr:uid="{55B91FF5-F0E1-4DB4-8DF0-E3FEF2FCA169}"/>
    <cellStyle name="Normal 14 3 5 3" xfId="25485" xr:uid="{347E4627-2C06-4720-AE92-EE7450059FFA}"/>
    <cellStyle name="Normal 14 3 5 3 2" xfId="25486" xr:uid="{0DC47742-EE3E-4C51-B2C1-687BE5EE36CE}"/>
    <cellStyle name="Normal 14 3 5 3_121231-130331" xfId="25487" xr:uid="{CFAE4745-09AC-4C66-AD39-ED2830726D40}"/>
    <cellStyle name="Normal 14 3 5 4" xfId="25488" xr:uid="{D516A971-98D3-43D9-A51C-87D4148122F5}"/>
    <cellStyle name="Normal 14 3 5 5" xfId="25489" xr:uid="{A9F1174E-8BF0-41BC-B2F9-A4678DC02657}"/>
    <cellStyle name="Normal 14 3 5 6" xfId="33952" xr:uid="{B50F062F-4BD1-4EEF-B5A6-A84055E963B3}"/>
    <cellStyle name="Normal 14 3 5 7" xfId="36059" xr:uid="{097D4FF0-62EB-4DE9-9AFF-5F105B25FFB3}"/>
    <cellStyle name="Normal 14 3 5 8" xfId="38740" xr:uid="{7148D55C-F902-4DBE-A159-93BE2083D835}"/>
    <cellStyle name="Normal 14 3 5_121231-130331" xfId="25490" xr:uid="{FCBAFAB3-C165-48F2-A2D9-DC5353E04DFD}"/>
    <cellStyle name="Normal 14 3 6" xfId="25491" xr:uid="{1320C676-6330-4B58-AFB4-0ED2C89B92FF}"/>
    <cellStyle name="Normal 14 3 6 2" xfId="25492" xr:uid="{F47EB86A-FFF6-4A8F-8583-605F8EEF0249}"/>
    <cellStyle name="Normal 14 3 6 2 2" xfId="25493" xr:uid="{BF7461C2-046B-4D62-9ED6-6CDB278D8AF4}"/>
    <cellStyle name="Normal 14 3 6 2_121231-130331" xfId="25494" xr:uid="{FA1B4AC3-6D6D-45FF-81D0-E430BF57F1BD}"/>
    <cellStyle name="Normal 14 3 6 3" xfId="25495" xr:uid="{E3724D23-1907-4E28-B782-6A27A8AF3063}"/>
    <cellStyle name="Normal 14 3 6 4" xfId="33953" xr:uid="{733C5C1E-6A36-4E6F-A39F-6F4F5E2C349F}"/>
    <cellStyle name="Normal 14 3 6_121231-130331" xfId="25496" xr:uid="{497EAB9C-CCF7-4A52-B93E-FEA41BDA239B}"/>
    <cellStyle name="Normal 14 3 7" xfId="25497" xr:uid="{8DAB7EF5-0F9C-463E-B819-AB205994DABB}"/>
    <cellStyle name="Normal 14 3 7 2" xfId="25498" xr:uid="{5ED6434A-E9DD-4AFD-90D2-C77D3AE8C36B}"/>
    <cellStyle name="Normal 14 3 7_121231-130331" xfId="25499" xr:uid="{8845B3B7-7787-4C82-93F0-827F2B42F054}"/>
    <cellStyle name="Normal 14 3 8" xfId="25500" xr:uid="{390B25B5-57ED-4990-9F9D-86EBB0189229}"/>
    <cellStyle name="Normal 14 3 9" xfId="25501" xr:uid="{0BF979DF-CC62-4E83-99B7-C0304087906E}"/>
    <cellStyle name="Normal 14 3_121231-130331" xfId="25502" xr:uid="{00C14E24-9D2E-49E3-9BAB-E0A37E07F1E3}"/>
    <cellStyle name="Normal 14 4" xfId="25503" xr:uid="{C7C1FFC6-22DE-4C0E-8762-6B618A51B20C}"/>
    <cellStyle name="Normal 14 4 10" xfId="33954" xr:uid="{2F58136E-F98C-435A-A3EF-C138446A722C}"/>
    <cellStyle name="Normal 14 4 11" xfId="36060" xr:uid="{C229A699-66CD-4FE8-A96B-B953C0CFA1B1}"/>
    <cellStyle name="Normal 14 4 2" xfId="25504" xr:uid="{DABFB5F5-BA87-4ACF-8F5F-E4C8B6DDAEAF}"/>
    <cellStyle name="Normal 14 4 2 2" xfId="25505" xr:uid="{6B315AA3-522B-4E33-9864-DF9FEC923027}"/>
    <cellStyle name="Normal 14 4 2 2 2" xfId="25506" xr:uid="{CCCC4CD2-E793-4BF6-8C7F-F82B6642709A}"/>
    <cellStyle name="Normal 14 4 2 2 2 2" xfId="25507" xr:uid="{8A56DD92-3737-46DB-B58C-7AED49443AD5}"/>
    <cellStyle name="Normal 14 4 2 2 2_121231-130331" xfId="25508" xr:uid="{EBDD9D06-9D96-4E62-9802-4AC0CA3E2E90}"/>
    <cellStyle name="Normal 14 4 2 2 3" xfId="25509" xr:uid="{7F7736A3-E830-4878-A120-B593E45461D6}"/>
    <cellStyle name="Normal 14 4 2 2 4" xfId="33955" xr:uid="{A13D4BA9-C6B9-4388-BAC2-F36049A7E94B}"/>
    <cellStyle name="Normal 14 4 2 2_121231-130331" xfId="25510" xr:uid="{81CEE5AC-C891-4832-9C36-6A295DB970E7}"/>
    <cellStyle name="Normal 14 4 2 3" xfId="25511" xr:uid="{8679BD0B-A0A6-426D-B3B5-BE0073B1D727}"/>
    <cellStyle name="Normal 14 4 2 3 2" xfId="25512" xr:uid="{046AB68A-563A-429A-B604-53988F4EA0E7}"/>
    <cellStyle name="Normal 14 4 2 3_121231-130331" xfId="25513" xr:uid="{2D768A8C-4769-4243-9789-64D4BB38D991}"/>
    <cellStyle name="Normal 14 4 2 4" xfId="25514" xr:uid="{7AE65B90-8538-45C2-AE5B-9DF53E2455C1}"/>
    <cellStyle name="Normal 14 4 2 5" xfId="25515" xr:uid="{14EC1225-FAB8-4BB6-83B3-CDB98D588C79}"/>
    <cellStyle name="Normal 14 4 2 6" xfId="33956" xr:uid="{43E1EEA6-9243-4452-A4DD-3AC9E2C963DD}"/>
    <cellStyle name="Normal 14 4 2 7" xfId="36061" xr:uid="{A8D8B718-066A-4CE6-8851-B2CE02411119}"/>
    <cellStyle name="Normal 14 4 2 8" xfId="38739" xr:uid="{86D79A65-C29A-4A65-8A4E-4FDC8A3AFA14}"/>
    <cellStyle name="Normal 14 4 2_121231-130331" xfId="25516" xr:uid="{356CF2D2-B95D-4C7C-B734-F6D7970469DB}"/>
    <cellStyle name="Normal 14 4 3" xfId="25517" xr:uid="{7846469B-82D4-429E-85EF-AF6D058118F5}"/>
    <cellStyle name="Normal 14 4 3 2" xfId="25518" xr:uid="{CF1B7745-3F18-4D61-84D3-F5D55D0F069C}"/>
    <cellStyle name="Normal 14 4 3 2 2" xfId="25519" xr:uid="{A20AE71B-8D78-4591-9F09-D772A9E8A1A6}"/>
    <cellStyle name="Normal 14 4 3 2 2 2" xfId="25520" xr:uid="{2902955F-4218-4BC2-8C30-2203A8713E51}"/>
    <cellStyle name="Normal 14 4 3 2 2_121231-130331" xfId="25521" xr:uid="{AF793D50-C24C-4AAE-ADD5-0CD04A12D781}"/>
    <cellStyle name="Normal 14 4 3 2 3" xfId="25522" xr:uid="{C656A2C9-69F6-4B26-A3F9-C60B8E01ECC2}"/>
    <cellStyle name="Normal 14 4 3 2 4" xfId="33957" xr:uid="{3846EBA6-328F-4DE0-AD5B-6408A8C1C55E}"/>
    <cellStyle name="Normal 14 4 3 2_121231-130331" xfId="25523" xr:uid="{84ABB01D-A6AD-4D5F-B64E-4C4638C7EDA3}"/>
    <cellStyle name="Normal 14 4 3 3" xfId="25524" xr:uid="{37D75B56-6C6C-45AA-9C5F-C880A0F7E96B}"/>
    <cellStyle name="Normal 14 4 3 3 2" xfId="25525" xr:uid="{E7FD6DE7-AC5C-4F33-ADDC-AF0CB43665E7}"/>
    <cellStyle name="Normal 14 4 3 3_121231-130331" xfId="25526" xr:uid="{9905CEE4-F4C9-42C8-A547-17CD7DA297AF}"/>
    <cellStyle name="Normal 14 4 3 4" xfId="25527" xr:uid="{B1339617-FD7C-4C7C-B32B-42E1225D45EC}"/>
    <cellStyle name="Normal 14 4 3 5" xfId="25528" xr:uid="{B4E8154A-BA95-4387-9C89-2943EE47178D}"/>
    <cellStyle name="Normal 14 4 3 6" xfId="33958" xr:uid="{F0929D74-2535-4A35-B233-3D6A54E50245}"/>
    <cellStyle name="Normal 14 4 3 7" xfId="36062" xr:uid="{FCCB864C-BF18-4C43-B23C-C200B1C197D2}"/>
    <cellStyle name="Normal 14 4 3 8" xfId="38738" xr:uid="{7CE2B788-04F0-45A1-A544-B163CE2D092E}"/>
    <cellStyle name="Normal 14 4 3_121231-130331" xfId="25529" xr:uid="{849A7E3A-9049-4D22-9577-44A6DCA9886E}"/>
    <cellStyle name="Normal 14 4 4" xfId="25530" xr:uid="{46A7F684-B91F-4E6B-B7A8-B31F11CF67E8}"/>
    <cellStyle name="Normal 14 4 4 2" xfId="25531" xr:uid="{B3745A9E-A7FE-4997-92CE-15476CBF61A0}"/>
    <cellStyle name="Normal 14 4 4 2 2" xfId="25532" xr:uid="{F32709E8-8A8D-4B32-814E-242BC2D040B6}"/>
    <cellStyle name="Normal 14 4 4 2 2 2" xfId="25533" xr:uid="{6FD70DC9-DA44-49B2-B843-268EE002845E}"/>
    <cellStyle name="Normal 14 4 4 2 2_121231-130331" xfId="25534" xr:uid="{A5FBEA22-1C97-4A44-8B7C-BCD73008AE88}"/>
    <cellStyle name="Normal 14 4 4 2 3" xfId="25535" xr:uid="{CA14C057-6DC9-4E80-B551-8953D2BED8A4}"/>
    <cellStyle name="Normal 14 4 4 2 4" xfId="33959" xr:uid="{4064F187-F2C3-4BE1-95C6-3E3321CAFFB3}"/>
    <cellStyle name="Normal 14 4 4 2_121231-130331" xfId="25536" xr:uid="{6D3E577B-AEC5-4DFD-9B7E-677CD62A6042}"/>
    <cellStyle name="Normal 14 4 4 3" xfId="25537" xr:uid="{72513297-AEE1-488E-AD6D-1940B9FFCCA9}"/>
    <cellStyle name="Normal 14 4 4 3 2" xfId="25538" xr:uid="{02BB8CB2-6874-4B04-9EE2-F517F30DEFCE}"/>
    <cellStyle name="Normal 14 4 4 3_121231-130331" xfId="25539" xr:uid="{3B25F54A-D227-473F-810D-71AE4AEB3080}"/>
    <cellStyle name="Normal 14 4 4 4" xfId="25540" xr:uid="{3A9990C0-692D-4092-B700-20E80F805F5A}"/>
    <cellStyle name="Normal 14 4 4 5" xfId="25541" xr:uid="{89FCD65B-A071-4930-8F84-C1A364C57DDD}"/>
    <cellStyle name="Normal 14 4 4 6" xfId="33960" xr:uid="{BBB7AEDE-66C4-4EE8-B988-7986E42D28F9}"/>
    <cellStyle name="Normal 14 4 4 7" xfId="36063" xr:uid="{FBE3717A-FD47-4E5D-BB38-6A57AA7DC513}"/>
    <cellStyle name="Normal 14 4 4 8" xfId="38737" xr:uid="{C06D50CE-DA9B-4650-8DBA-BB7BA50BC663}"/>
    <cellStyle name="Normal 14 4 4_121231-130331" xfId="25542" xr:uid="{8EFE5A4F-422C-441E-9D98-C059211B2F3F}"/>
    <cellStyle name="Normal 14 4 5" xfId="25543" xr:uid="{14933D8A-88D2-4425-8A8E-2585B303F4A9}"/>
    <cellStyle name="Normal 14 4 5 2" xfId="25544" xr:uid="{CF88537F-0634-4951-B86A-FE632803E9D1}"/>
    <cellStyle name="Normal 14 4 5 2 2" xfId="25545" xr:uid="{39708EB6-FE62-4B31-B070-1225D5307558}"/>
    <cellStyle name="Normal 14 4 5 2 3" xfId="33961" xr:uid="{03E639CA-50EA-4251-8B40-3D73D9BAB1FC}"/>
    <cellStyle name="Normal 14 4 5 2_121231-130331" xfId="25546" xr:uid="{EDEA4235-F01A-4072-9B5E-17CA330BCA5B}"/>
    <cellStyle name="Normal 14 4 5 3" xfId="25547" xr:uid="{6C247CEB-14AB-4627-9245-9EE9C397AF0B}"/>
    <cellStyle name="Normal 14 4 5 3 2" xfId="25548" xr:uid="{E62D780D-550B-4617-A929-F6C17F2701A6}"/>
    <cellStyle name="Normal 14 4 5 3_121231-130331" xfId="25549" xr:uid="{53F55E10-E9D3-4AAE-9C99-9D4FB2C7AE55}"/>
    <cellStyle name="Normal 14 4 5 4" xfId="25550" xr:uid="{3A371334-44B8-4ABB-85AD-1F2C7CA9FB7C}"/>
    <cellStyle name="Normal 14 4 5 5" xfId="25551" xr:uid="{F930497E-6F44-45E1-AB95-D7E13EC1F112}"/>
    <cellStyle name="Normal 14 4 5 6" xfId="33962" xr:uid="{78154E8B-5CFE-40E9-BFC8-A84D50D150B0}"/>
    <cellStyle name="Normal 14 4 5 7" xfId="36064" xr:uid="{B9B5B113-15F3-48EF-A844-52620285E170}"/>
    <cellStyle name="Normal 14 4 5 8" xfId="38736" xr:uid="{F4976EF6-0308-40FB-ADB1-9158AD07848E}"/>
    <cellStyle name="Normal 14 4 5_121231-130331" xfId="25552" xr:uid="{388A912D-1F62-4734-8B1B-7196346A8416}"/>
    <cellStyle name="Normal 14 4 6" xfId="25553" xr:uid="{DD45DEE4-AE20-49C6-B613-402350B248B3}"/>
    <cellStyle name="Normal 14 4 6 2" xfId="25554" xr:uid="{171DB7BD-B701-4F16-91B1-53F8D0621B1E}"/>
    <cellStyle name="Normal 14 4 6 2 2" xfId="25555" xr:uid="{433CBE00-E94B-42B2-A01D-F62688B58B99}"/>
    <cellStyle name="Normal 14 4 6 2_121231-130331" xfId="25556" xr:uid="{1F9D4A4C-5DA2-42E4-823A-1A212318F9E6}"/>
    <cellStyle name="Normal 14 4 6 3" xfId="25557" xr:uid="{BC857C1B-47B0-47EA-90F4-3A5575A0D13E}"/>
    <cellStyle name="Normal 14 4 6 4" xfId="33963" xr:uid="{36FD64FA-22B5-48A0-9B1F-DBC4FBCA379B}"/>
    <cellStyle name="Normal 14 4 6_121231-130331" xfId="25558" xr:uid="{C785F8AD-78F1-4F64-87EF-54F8430CAC4C}"/>
    <cellStyle name="Normal 14 4 7" xfId="25559" xr:uid="{FFC169ED-7A29-49DF-BF6F-0F9851B73D31}"/>
    <cellStyle name="Normal 14 4 7 2" xfId="25560" xr:uid="{1CAB62C3-E8F6-4C27-8A78-6A07DE7E3116}"/>
    <cellStyle name="Normal 14 4 7_121231-130331" xfId="25561" xr:uid="{EF8FCE6D-B30B-4E02-9840-ED304B9839BA}"/>
    <cellStyle name="Normal 14 4 8" xfId="25562" xr:uid="{46194C6F-E48E-4FD4-BA01-962B3B2D3357}"/>
    <cellStyle name="Normal 14 4 9" xfId="25563" xr:uid="{C84A2661-E3B0-47C0-BDE7-2B77356598EF}"/>
    <cellStyle name="Normal 14 4_121231-130331" xfId="25564" xr:uid="{E58E67B9-25AE-4573-8F9E-D51CFFBDC904}"/>
    <cellStyle name="Normal 14 5" xfId="25565" xr:uid="{411625F9-CF93-41E6-9EB3-157C013A41F7}"/>
    <cellStyle name="Normal 14 5 10" xfId="33964" xr:uid="{9981FD92-35F8-4108-BB75-E34AA5378E07}"/>
    <cellStyle name="Normal 14 5 11" xfId="36065" xr:uid="{14C4576D-3206-43AD-8E94-B567C9FA4123}"/>
    <cellStyle name="Normal 14 5 2" xfId="25566" xr:uid="{AC88A3C2-3401-46D8-A20D-7A20BA3BF06B}"/>
    <cellStyle name="Normal 14 5 2 2" xfId="25567" xr:uid="{AA3869B7-A7E3-4F5D-B251-F55573314FEA}"/>
    <cellStyle name="Normal 14 5 2 2 2" xfId="25568" xr:uid="{130153D0-EC2E-4C63-A593-F4C03D54CCD9}"/>
    <cellStyle name="Normal 14 5 2 2 2 2" xfId="25569" xr:uid="{E897EFD9-0CF7-4110-8F86-24C0DF4248E6}"/>
    <cellStyle name="Normal 14 5 2 2 2_121231-130331" xfId="25570" xr:uid="{FFB26E03-40CC-4458-B0AA-F0D3DFCDC0D0}"/>
    <cellStyle name="Normal 14 5 2 2 3" xfId="25571" xr:uid="{C6D272A8-FE25-495A-8442-43CA6B2F331C}"/>
    <cellStyle name="Normal 14 5 2 2 4" xfId="33965" xr:uid="{37160643-5B44-463F-9096-2518D5B73DBB}"/>
    <cellStyle name="Normal 14 5 2 2_121231-130331" xfId="25572" xr:uid="{450087F0-B93F-4E34-A8EC-5E9401FBF111}"/>
    <cellStyle name="Normal 14 5 2 3" xfId="25573" xr:uid="{D2857685-E3A9-460C-8A43-F73F0D8A3D1B}"/>
    <cellStyle name="Normal 14 5 2 3 2" xfId="25574" xr:uid="{C7669730-6713-471C-9AD3-6A418A069CAA}"/>
    <cellStyle name="Normal 14 5 2 3_121231-130331" xfId="25575" xr:uid="{4CCEFFC7-BA0B-4D6E-896B-5CC9479644C8}"/>
    <cellStyle name="Normal 14 5 2 4" xfId="25576" xr:uid="{42F525BB-FBB1-4ECD-B711-BDB0FC22DD1D}"/>
    <cellStyle name="Normal 14 5 2 5" xfId="25577" xr:uid="{DF60938C-647D-40E9-B2BC-C348262EB267}"/>
    <cellStyle name="Normal 14 5 2 6" xfId="33966" xr:uid="{C0FD0F93-F1C6-4463-ADEA-F3E646B36768}"/>
    <cellStyle name="Normal 14 5 2 7" xfId="36066" xr:uid="{7A15E573-E376-4E0B-A76A-B8C19D79CA50}"/>
    <cellStyle name="Normal 14 5 2 8" xfId="38735" xr:uid="{8E3094CC-EF79-47FD-A9E9-3452324C49A3}"/>
    <cellStyle name="Normal 14 5 2_121231-130331" xfId="25578" xr:uid="{E1E5D8F2-8ECB-474C-AE43-909B93F9BA2B}"/>
    <cellStyle name="Normal 14 5 3" xfId="25579" xr:uid="{E7A62CFA-AA87-4C42-A032-EF88FC2475BB}"/>
    <cellStyle name="Normal 14 5 3 2" xfId="25580" xr:uid="{7BCCCC82-4721-4273-8B59-0ECA02B6246F}"/>
    <cellStyle name="Normal 14 5 3 2 2" xfId="25581" xr:uid="{2AAE3736-BD61-4EDC-AD4F-BDF7BD457DBC}"/>
    <cellStyle name="Normal 14 5 3 2 2 2" xfId="25582" xr:uid="{F51AFBA9-82DC-44BA-BD7B-A8210C0AE208}"/>
    <cellStyle name="Normal 14 5 3 2 2_121231-130331" xfId="25583" xr:uid="{30146ABA-A767-43A7-AD85-9B7795C604E5}"/>
    <cellStyle name="Normal 14 5 3 2 3" xfId="25584" xr:uid="{1E7675DB-5425-49B1-B2BF-0C60AE846AAE}"/>
    <cellStyle name="Normal 14 5 3 2 4" xfId="33967" xr:uid="{CBB52611-67DA-4B1B-A8D8-A45435401D05}"/>
    <cellStyle name="Normal 14 5 3 2_121231-130331" xfId="25585" xr:uid="{4607D592-09C8-4631-ACB5-C0379DF446E0}"/>
    <cellStyle name="Normal 14 5 3 3" xfId="25586" xr:uid="{EC377E65-7341-47CB-A629-6D9C55253D71}"/>
    <cellStyle name="Normal 14 5 3 3 2" xfId="25587" xr:uid="{D127C2CA-02D7-48E3-BE0D-F369F5651AA6}"/>
    <cellStyle name="Normal 14 5 3 3_121231-130331" xfId="25588" xr:uid="{812097B9-F992-48CC-B68E-9DF4B50DDB0F}"/>
    <cellStyle name="Normal 14 5 3 4" xfId="25589" xr:uid="{DD7EB444-37E1-45E1-AD6E-30308D62685A}"/>
    <cellStyle name="Normal 14 5 3 5" xfId="25590" xr:uid="{B5F80077-87C8-4B4E-8E29-5CBB77E9EA7F}"/>
    <cellStyle name="Normal 14 5 3 6" xfId="33968" xr:uid="{60E9A64F-479B-4FD4-915D-A1C7CC72D4EA}"/>
    <cellStyle name="Normal 14 5 3 7" xfId="36067" xr:uid="{9B439577-2996-4653-9680-BD04E562123A}"/>
    <cellStyle name="Normal 14 5 3 8" xfId="38734" xr:uid="{368F5C75-7FE0-41A6-B0B6-C0D7185B5C7F}"/>
    <cellStyle name="Normal 14 5 3_121231-130331" xfId="25591" xr:uid="{CD0CB2E8-B5DA-4387-8BB6-6A75774B97D3}"/>
    <cellStyle name="Normal 14 5 4" xfId="25592" xr:uid="{69C1B95A-DCCB-4465-ABEF-365E68F1FD32}"/>
    <cellStyle name="Normal 14 5 4 2" xfId="25593" xr:uid="{593C2BBE-E5F9-4ADD-A7BE-0718F8B593EE}"/>
    <cellStyle name="Normal 14 5 4 2 2" xfId="25594" xr:uid="{80DBCF52-4BDA-48C6-9A3F-8702EB1DCD7F}"/>
    <cellStyle name="Normal 14 5 4 2 2 2" xfId="25595" xr:uid="{FB7A9E02-3EE0-49AE-97FF-B5EF3B6CA7FF}"/>
    <cellStyle name="Normal 14 5 4 2 2_121231-130331" xfId="25596" xr:uid="{CE19913C-4317-4013-A617-81B0F54BB704}"/>
    <cellStyle name="Normal 14 5 4 2 3" xfId="25597" xr:uid="{E04B8D7A-1E65-4F60-9C4E-BB261916F8F8}"/>
    <cellStyle name="Normal 14 5 4 2 4" xfId="33969" xr:uid="{B6A98984-12B1-4E3B-8492-B60DA7F59F27}"/>
    <cellStyle name="Normal 14 5 4 2_121231-130331" xfId="25598" xr:uid="{00A37916-BC06-4254-A588-CB52CE011506}"/>
    <cellStyle name="Normal 14 5 4 3" xfId="25599" xr:uid="{F274762B-7603-47E7-BAD0-B61D9F71F91A}"/>
    <cellStyle name="Normal 14 5 4 3 2" xfId="25600" xr:uid="{EA8B04BE-4A8E-4B35-BFB3-CAB701293DB5}"/>
    <cellStyle name="Normal 14 5 4 3_121231-130331" xfId="25601" xr:uid="{D9C98D56-B3AB-4C84-94BA-CC0A52516667}"/>
    <cellStyle name="Normal 14 5 4 4" xfId="25602" xr:uid="{4235452C-A1F2-44A8-908E-4560785AA90B}"/>
    <cellStyle name="Normal 14 5 4 5" xfId="25603" xr:uid="{C9E9CA94-AF5A-48A9-84C1-F0E727D7D10B}"/>
    <cellStyle name="Normal 14 5 4 6" xfId="33970" xr:uid="{78B5ABE4-9EE7-4F94-822D-060EA341BCCE}"/>
    <cellStyle name="Normal 14 5 4 7" xfId="36068" xr:uid="{575CC16A-DE26-4A7B-950D-792701A4DC58}"/>
    <cellStyle name="Normal 14 5 4 8" xfId="38733" xr:uid="{23E5DA8E-828D-41B6-A717-BDE2B6205691}"/>
    <cellStyle name="Normal 14 5 4_121231-130331" xfId="25604" xr:uid="{73CDAC50-0573-44AF-B4E7-788A33185D3F}"/>
    <cellStyle name="Normal 14 5 5" xfId="25605" xr:uid="{545FE3B5-8B9C-4816-8A72-7C5E9728FA68}"/>
    <cellStyle name="Normal 14 5 5 2" xfId="25606" xr:uid="{A3DC7B7B-D642-495E-8C5E-A9EAE3FCAE96}"/>
    <cellStyle name="Normal 14 5 5 2 2" xfId="25607" xr:uid="{35509D4B-E791-4999-B944-5A33A71FDDCB}"/>
    <cellStyle name="Normal 14 5 5 2 3" xfId="33971" xr:uid="{1359CA90-536C-4519-B9A9-9704AB8497FA}"/>
    <cellStyle name="Normal 14 5 5 2_121231-130331" xfId="25608" xr:uid="{9D8006F5-8A3B-44CB-8577-750D6169BC75}"/>
    <cellStyle name="Normal 14 5 5 3" xfId="25609" xr:uid="{41F241A0-0C6F-4D6B-B745-6257FB60FCAE}"/>
    <cellStyle name="Normal 14 5 5 3 2" xfId="25610" xr:uid="{2DDC35F0-CFDA-4FB6-AEFC-A70ACB141A6F}"/>
    <cellStyle name="Normal 14 5 5 3_121231-130331" xfId="25611" xr:uid="{0620F660-5573-4EA2-B6D8-2556F4F4C095}"/>
    <cellStyle name="Normal 14 5 5 4" xfId="25612" xr:uid="{3B53C54A-E168-4DB7-B1C5-A590F4F34CEA}"/>
    <cellStyle name="Normal 14 5 5 5" xfId="25613" xr:uid="{E73AED65-3ACA-4CB6-AE99-386CAE0DF67B}"/>
    <cellStyle name="Normal 14 5 5 6" xfId="33972" xr:uid="{682CCFBF-2CCF-44D3-8913-809079CE3147}"/>
    <cellStyle name="Normal 14 5 5 7" xfId="36069" xr:uid="{1FB79BAB-216D-4BAD-A65E-2C93F8B97295}"/>
    <cellStyle name="Normal 14 5 5 8" xfId="38732" xr:uid="{8656E3EE-5C00-4141-B2C8-58C497AEE505}"/>
    <cellStyle name="Normal 14 5 5_121231-130331" xfId="25614" xr:uid="{EF8E155F-006E-494A-94A6-48C0C65E257A}"/>
    <cellStyle name="Normal 14 5 6" xfId="25615" xr:uid="{6B38A4C6-21DC-4903-BDEF-6D781DDC3ACC}"/>
    <cellStyle name="Normal 14 5 6 2" xfId="25616" xr:uid="{B44FB6A2-4C44-4348-921A-50AAD12688E7}"/>
    <cellStyle name="Normal 14 5 6 2 2" xfId="25617" xr:uid="{31A13100-60AA-4ED2-ACD9-BA900CED4E69}"/>
    <cellStyle name="Normal 14 5 6 2_121231-130331" xfId="25618" xr:uid="{D8A927AB-8D3E-412A-B6CC-B91AD248D034}"/>
    <cellStyle name="Normal 14 5 6 3" xfId="25619" xr:uid="{6196BC1A-0F20-4A77-89C2-A16094EF42B7}"/>
    <cellStyle name="Normal 14 5 6 4" xfId="33973" xr:uid="{68DD89D9-2BBE-48E3-A2C4-0340BE61DD1B}"/>
    <cellStyle name="Normal 14 5 6_121231-130331" xfId="25620" xr:uid="{1C4C0BFE-3B1C-4803-8C3A-CEB0F8C78D3A}"/>
    <cellStyle name="Normal 14 5 7" xfId="25621" xr:uid="{8218A854-7162-4FFC-9C33-80EA84BB37D2}"/>
    <cellStyle name="Normal 14 5 7 2" xfId="25622" xr:uid="{74594801-8711-41FC-BDE2-874317A7C08A}"/>
    <cellStyle name="Normal 14 5 7_121231-130331" xfId="25623" xr:uid="{9AE63114-7665-473B-99E2-5B884FC97A82}"/>
    <cellStyle name="Normal 14 5 8" xfId="25624" xr:uid="{C688274C-2E73-4506-B722-74815EFB2BC3}"/>
    <cellStyle name="Normal 14 5 9" xfId="25625" xr:uid="{7F7A4FCB-D285-493F-8014-B1399A57B414}"/>
    <cellStyle name="Normal 14 5_121231-130331" xfId="25626" xr:uid="{B4CEFDC1-40B9-419C-B498-FF1F9B70B5FB}"/>
    <cellStyle name="Normal 14 6" xfId="25627" xr:uid="{EDB447E7-FDD9-4A0E-AEA1-3C2E7229DC6E}"/>
    <cellStyle name="Normal 14 6 2" xfId="25628" xr:uid="{8483041E-ECC5-47B9-951F-D9287CE52454}"/>
    <cellStyle name="Normal 14 6 2 2" xfId="25629" xr:uid="{6A5BCB71-8E9A-4604-B031-EF9324B6A2ED}"/>
    <cellStyle name="Normal 14 6 2 2 2" xfId="25630" xr:uid="{B49BE96F-D138-4732-B444-DFE82693B47F}"/>
    <cellStyle name="Normal 14 6 2 2_121231-130331" xfId="25631" xr:uid="{5E047F0B-8C3F-4446-AE9E-AF00258D9915}"/>
    <cellStyle name="Normal 14 6 2 3" xfId="25632" xr:uid="{DAC2B0EB-8B63-46ED-B591-275901BFD6CE}"/>
    <cellStyle name="Normal 14 6 2 4" xfId="33974" xr:uid="{001C8322-4418-4ABB-AD0C-10D7D36FD2B4}"/>
    <cellStyle name="Normal 14 6 2_121231-130331" xfId="25633" xr:uid="{A96F6E98-118B-4A15-BCF9-C205BE589C65}"/>
    <cellStyle name="Normal 14 6 3" xfId="25634" xr:uid="{A408CDEA-BE35-4217-8B40-8FA7213CD15A}"/>
    <cellStyle name="Normal 14 6 3 2" xfId="25635" xr:uid="{9E79B669-7120-4B1B-9EA6-46F1C80BC5D3}"/>
    <cellStyle name="Normal 14 6 3_121231-130331" xfId="25636" xr:uid="{C12AC593-CD1E-4F15-82F7-2847EE51656A}"/>
    <cellStyle name="Normal 14 6 4" xfId="25637" xr:uid="{EF03F2FE-2E8E-4F56-869B-0D83357A8030}"/>
    <cellStyle name="Normal 14 6 5" xfId="25638" xr:uid="{2CB3749F-6862-45AA-B2CB-003D8595EC5E}"/>
    <cellStyle name="Normal 14 6 6" xfId="33975" xr:uid="{1EE41EE9-CE87-40B0-AC42-B8C462A2FF4C}"/>
    <cellStyle name="Normal 14 6 7" xfId="36070" xr:uid="{CFCDEE1E-5B42-4FE5-AD6C-FD75BD6415B0}"/>
    <cellStyle name="Normal 14 6 8" xfId="38731" xr:uid="{4A0729B7-8AF6-4389-A19B-9EFA3643EA75}"/>
    <cellStyle name="Normal 14 6_121231-130331" xfId="25639" xr:uid="{346FE94A-9F63-4418-88D8-538BA3971818}"/>
    <cellStyle name="Normal 14 7" xfId="25640" xr:uid="{145BDCB2-2484-43F9-8208-DA4CBE9A0A39}"/>
    <cellStyle name="Normal 14 7 2" xfId="25641" xr:uid="{99863ACD-1EB4-4A1C-8533-CBCC3B56BF71}"/>
    <cellStyle name="Normal 14 7 2 2" xfId="25642" xr:uid="{3145411C-DA74-40EC-A2FE-BA73A92D57D0}"/>
    <cellStyle name="Normal 14 7 2 2 2" xfId="25643" xr:uid="{B7BCACD2-C73A-404B-811A-1B54A1541375}"/>
    <cellStyle name="Normal 14 7 2 2_121231-130331" xfId="25644" xr:uid="{13E4B77A-F031-4C3E-8A1A-D2E82089807C}"/>
    <cellStyle name="Normal 14 7 2 3" xfId="25645" xr:uid="{88F4A6E9-0307-4FE2-92F9-7921CE420128}"/>
    <cellStyle name="Normal 14 7 2 4" xfId="33976" xr:uid="{8C8583EF-448C-4B0F-98CC-28B752F3A9BA}"/>
    <cellStyle name="Normal 14 7 2_121231-130331" xfId="25646" xr:uid="{0B53D35D-1258-4939-93C2-DEDB320F1097}"/>
    <cellStyle name="Normal 14 7 3" xfId="25647" xr:uid="{57812482-F7C2-4236-807E-7E1EA0ED6790}"/>
    <cellStyle name="Normal 14 7 3 2" xfId="25648" xr:uid="{C09FAE0B-6F38-4D2D-AEF0-82B6F43B148B}"/>
    <cellStyle name="Normal 14 7 3_121231-130331" xfId="25649" xr:uid="{2CBCB84B-6D8B-47F9-A75F-57EA222ECAF5}"/>
    <cellStyle name="Normal 14 7 4" xfId="25650" xr:uid="{1D905F9B-424F-4BF9-988A-5562F29C388E}"/>
    <cellStyle name="Normal 14 7 5" xfId="25651" xr:uid="{5CB8D0F9-E4AE-4272-94FE-2A283AD6CC34}"/>
    <cellStyle name="Normal 14 7 6" xfId="33977" xr:uid="{AF8CCFED-AFC6-423F-8E82-600324C46873}"/>
    <cellStyle name="Normal 14 7 7" xfId="36071" xr:uid="{C2538331-16D1-407A-9E4D-3A47F5FAD5DB}"/>
    <cellStyle name="Normal 14 7 8" xfId="38730" xr:uid="{0906BFA3-A1DD-47D4-B454-DF3157AB73BF}"/>
    <cellStyle name="Normal 14 7_121231-130331" xfId="25652" xr:uid="{AA112631-EDC4-4324-A304-FB28A3CE839E}"/>
    <cellStyle name="Normal 14 8" xfId="25653" xr:uid="{F9B41004-F8FF-4F86-8D4F-F740FB333AFC}"/>
    <cellStyle name="Normal 14 8 2" xfId="25654" xr:uid="{BA227CEE-20F9-4C79-A0DE-6C2A54D42F87}"/>
    <cellStyle name="Normal 14 8 2 2" xfId="25655" xr:uid="{5EDA9941-EF4D-47E4-94FC-BAF50132CA59}"/>
    <cellStyle name="Normal 14 8 2 2 2" xfId="25656" xr:uid="{3D3CB845-AEF9-48EB-A6BF-ECA8E95D5E84}"/>
    <cellStyle name="Normal 14 8 2 2_121231-130331" xfId="25657" xr:uid="{D7AD7137-713C-4D81-9A98-D86EC1128C8B}"/>
    <cellStyle name="Normal 14 8 2 3" xfId="25658" xr:uid="{B1ACDDCC-12C2-4A03-B519-C0F3D06D7536}"/>
    <cellStyle name="Normal 14 8 2 4" xfId="33978" xr:uid="{B0A9249A-FB5B-420D-94EC-139A0154C47F}"/>
    <cellStyle name="Normal 14 8 2_121231-130331" xfId="25659" xr:uid="{F9AF92A9-3B2B-45A5-948F-0C81D8EBC5B1}"/>
    <cellStyle name="Normal 14 8 3" xfId="25660" xr:uid="{961057D8-0273-4FC6-8239-1FBC881F6C78}"/>
    <cellStyle name="Normal 14 8 3 2" xfId="25661" xr:uid="{9D48FCCE-BCF4-4C5B-B946-2572B89F2787}"/>
    <cellStyle name="Normal 14 8 3_121231-130331" xfId="25662" xr:uid="{1B7164D8-D999-4A34-B649-F6D82795C94B}"/>
    <cellStyle name="Normal 14 8 4" xfId="25663" xr:uid="{7DE5B03E-5351-4D86-8280-01E5902B9E20}"/>
    <cellStyle name="Normal 14 8 5" xfId="25664" xr:uid="{D755964D-B7B7-4FCE-9924-95338FD70142}"/>
    <cellStyle name="Normal 14 8 6" xfId="33979" xr:uid="{38533A9D-63CF-4878-82D4-916FC0718F1E}"/>
    <cellStyle name="Normal 14 8 7" xfId="36072" xr:uid="{5EDA2849-EFB2-4889-A301-ED2D99E4752B}"/>
    <cellStyle name="Normal 14 8 8" xfId="38729" xr:uid="{0776E0F6-6497-4C77-909F-3960215BD10F}"/>
    <cellStyle name="Normal 14 8_121231-130331" xfId="25665" xr:uid="{F1B92D33-0383-456E-9603-91B8FC897495}"/>
    <cellStyle name="Normal 14 9" xfId="25666" xr:uid="{602D750A-1D4D-488E-84E0-A2898BB7BA70}"/>
    <cellStyle name="Normal 14 9 2" xfId="25667" xr:uid="{65204847-46C1-4952-BBD0-DA96B55F9DAE}"/>
    <cellStyle name="Normal 14 9 2 2" xfId="25668" xr:uid="{DAA54B6D-ABC9-47DC-A312-41FD3A9E4279}"/>
    <cellStyle name="Normal 14 9 2 3" xfId="33980" xr:uid="{9E53DD3B-19D7-4A77-B899-EDFE9C5B13C2}"/>
    <cellStyle name="Normal 14 9 2_121231-130331" xfId="25669" xr:uid="{D66D3D0E-AED4-4DE5-9486-6F4446EAA209}"/>
    <cellStyle name="Normal 14 9 3" xfId="25670" xr:uid="{3E3D9996-6AAF-4A99-AA9B-45F242CA268D}"/>
    <cellStyle name="Normal 14 9 3 2" xfId="25671" xr:uid="{8BDF27BF-E450-4707-960F-FE67FD7FB53A}"/>
    <cellStyle name="Normal 14 9 3_121231-130331" xfId="25672" xr:uid="{36A96E95-75C5-4399-B419-E9F2EB506AE3}"/>
    <cellStyle name="Normal 14 9 4" xfId="25673" xr:uid="{A30C70D0-BB23-484E-BF08-758BEFA89ECB}"/>
    <cellStyle name="Normal 14 9 5" xfId="25674" xr:uid="{5A692055-6538-4F45-8621-ECF84A9218A9}"/>
    <cellStyle name="Normal 14 9 6" xfId="33981" xr:uid="{681E07F1-D906-48D3-9755-8BA7930A13AA}"/>
    <cellStyle name="Normal 14 9 7" xfId="36073" xr:uid="{66ACBCEE-5E61-4877-B680-2343CBF61278}"/>
    <cellStyle name="Normal 14 9 8" xfId="38728" xr:uid="{DFEE7985-E82B-485F-A293-91706AE07A26}"/>
    <cellStyle name="Normal 14 9_121231-130331" xfId="25675" xr:uid="{0794CA8C-3EB3-435A-A16B-8307747F41A4}"/>
    <cellStyle name="Normal 14_121231-130331" xfId="25676" xr:uid="{353877B6-CA71-4843-83CA-F990FFA37927}"/>
    <cellStyle name="Normal 140" xfId="31530" xr:uid="{871B36C5-30E8-4277-9BA1-0FECDA0D44C4}"/>
    <cellStyle name="Normal 141" xfId="34843" xr:uid="{F1B48B20-82A4-434B-91AA-F82306B2478E}"/>
    <cellStyle name="Normal 142" xfId="39538" xr:uid="{E6439F0B-4F55-4696-B7A8-8710C0DABFBB}"/>
    <cellStyle name="Normal 143" xfId="44637" xr:uid="{175A89A1-BF10-467D-B2AB-BF0D883345B9}"/>
    <cellStyle name="Normal 144" xfId="44814" xr:uid="{DB858597-16A6-4336-980C-FA7FCD4FE0E3}"/>
    <cellStyle name="Normal 145" xfId="44866" xr:uid="{7D99EA51-D117-4631-932C-E80D92815618}"/>
    <cellStyle name="Normal 146" xfId="45617" xr:uid="{444E90D2-3E4D-404A-B1A9-85222049CDD0}"/>
    <cellStyle name="Normal 147" xfId="47692" xr:uid="{1B779833-FA52-4063-A62B-7698203ECD2B}"/>
    <cellStyle name="Normal 148" xfId="49559" xr:uid="{0ACAF1E8-36BF-4E50-833C-A3737F998141}"/>
    <cellStyle name="Normal 148 2" xfId="53203" xr:uid="{FDF26855-2DD0-45CF-855A-75675A427E72}"/>
    <cellStyle name="Normal 149" xfId="49562" xr:uid="{58552ED7-F8E1-4032-9E8A-418C867E6B83}"/>
    <cellStyle name="Normal 15" xfId="2161" xr:uid="{31E901B8-B3DC-417F-AA45-CED7B3F45941}"/>
    <cellStyle name="Normal 15 10" xfId="36074" xr:uid="{92486D9F-CC3C-40B7-85E3-47AA917975C8}"/>
    <cellStyle name="Normal 15 11" xfId="47060" xr:uid="{BBB3495E-9186-42AE-A596-6E9113265DAD}"/>
    <cellStyle name="Normal 15 2" xfId="25677" xr:uid="{8B315C4F-4F0A-4264-89E3-1D99CB0BA1AE}"/>
    <cellStyle name="Normal 15 2 10" xfId="33982" xr:uid="{D9BDBAB0-7CFA-439D-A9A4-FE2B64A9663E}"/>
    <cellStyle name="Normal 15 2 11" xfId="36075" xr:uid="{7119CF6E-4C64-4415-95FA-A200B5FA0E14}"/>
    <cellStyle name="Normal 15 2 12" xfId="48227" xr:uid="{1E59B87F-FB29-4CA3-9ACF-CD722BE8E05E}"/>
    <cellStyle name="Normal 15 2 2" xfId="25678" xr:uid="{F0FB9DB3-E029-4819-8E25-D40CF62A06E3}"/>
    <cellStyle name="Normal 15 2 2 2" xfId="25679" xr:uid="{7FDEB6FC-01B7-4D25-90BB-29C50D764296}"/>
    <cellStyle name="Normal 15 2 2 2 2" xfId="25680" xr:uid="{2EF1E07D-D563-45F3-90A4-3CCE3FD34C73}"/>
    <cellStyle name="Normal 15 2 2 2 2 2" xfId="25681" xr:uid="{20D7C3ED-30C6-4B83-B889-63CEDDB62C9C}"/>
    <cellStyle name="Normal 15 2 2 2 2_121231-130331" xfId="25682" xr:uid="{D7327F04-1E32-4F8C-B573-B10FA912E47F}"/>
    <cellStyle name="Normal 15 2 2 2 3" xfId="25683" xr:uid="{1F3D64F8-5B0B-4E45-8CF1-05096BD8A279}"/>
    <cellStyle name="Normal 15 2 2 2 4" xfId="33983" xr:uid="{08DB305C-7461-4D5A-AF47-702D5559EC3B}"/>
    <cellStyle name="Normal 15 2 2 2_121231-130331" xfId="25684" xr:uid="{43AB5460-991B-42A0-8EB8-00CD1BB11A2F}"/>
    <cellStyle name="Normal 15 2 2 3" xfId="25685" xr:uid="{C4CB4B36-8CC4-45EB-970F-21355932BE6B}"/>
    <cellStyle name="Normal 15 2 2 3 2" xfId="25686" xr:uid="{7A7B98F8-E868-4411-91E3-BBA6DFAC60F4}"/>
    <cellStyle name="Normal 15 2 2 3_121231-130331" xfId="25687" xr:uid="{27667D7C-22D7-46A0-AD68-44E9BDEFED60}"/>
    <cellStyle name="Normal 15 2 2 4" xfId="25688" xr:uid="{AF97FFC3-A4A1-494D-BAA6-BFAF9DB7558D}"/>
    <cellStyle name="Normal 15 2 2 5" xfId="25689" xr:uid="{C447D165-DC85-4301-AF50-C4EFFAA7ABDC}"/>
    <cellStyle name="Normal 15 2 2 6" xfId="33984" xr:uid="{B91DD6BA-143E-4E1C-B993-299AB6C97A54}"/>
    <cellStyle name="Normal 15 2 2 7" xfId="36076" xr:uid="{69307C23-5C82-4A37-B7BB-2DB4E2F03727}"/>
    <cellStyle name="Normal 15 2 2 8" xfId="38727" xr:uid="{20055E4C-7DDC-458C-AF7A-74DC3258B639}"/>
    <cellStyle name="Normal 15 2 2_121231-130331" xfId="25690" xr:uid="{51614ACC-466B-410F-8A54-92DC6A2BB231}"/>
    <cellStyle name="Normal 15 2 3" xfId="25691" xr:uid="{BCD7EB98-890C-41FE-856B-EE054AD6461A}"/>
    <cellStyle name="Normal 15 2 3 2" xfId="25692" xr:uid="{BEDEAD43-C09B-4253-98DA-496EA8906448}"/>
    <cellStyle name="Normal 15 2 3 2 2" xfId="25693" xr:uid="{695DA509-419D-48A5-935C-89644EF8D45F}"/>
    <cellStyle name="Normal 15 2 3 2 2 2" xfId="25694" xr:uid="{A462FD5B-1217-4C26-A487-7FFF073A0328}"/>
    <cellStyle name="Normal 15 2 3 2 2_121231-130331" xfId="25695" xr:uid="{689887DC-7716-49E9-9482-18B17535742A}"/>
    <cellStyle name="Normal 15 2 3 2 3" xfId="25696" xr:uid="{AAAB456C-494E-4C9F-BE07-4273DA0B1E6A}"/>
    <cellStyle name="Normal 15 2 3 2 4" xfId="33985" xr:uid="{D8167627-3803-44AC-9775-CC35E4D0DA7D}"/>
    <cellStyle name="Normal 15 2 3 2_121231-130331" xfId="25697" xr:uid="{CA7D1BC6-0DED-4998-97FF-D7AE47511223}"/>
    <cellStyle name="Normal 15 2 3 3" xfId="25698" xr:uid="{98FEECDF-C89D-4375-8BB4-FA3B7BE17B8D}"/>
    <cellStyle name="Normal 15 2 3 3 2" xfId="25699" xr:uid="{09846A94-9352-40F4-B0D7-DEC661DEA1E7}"/>
    <cellStyle name="Normal 15 2 3 3_121231-130331" xfId="25700" xr:uid="{A2F54A8C-EC48-4247-B5CE-42115EFDABF0}"/>
    <cellStyle name="Normal 15 2 3 4" xfId="25701" xr:uid="{8149166B-331F-4C04-BEAF-58DEE6CC87D1}"/>
    <cellStyle name="Normal 15 2 3 5" xfId="25702" xr:uid="{8A025C9A-B0DF-4BA2-924E-9D195CBD6E38}"/>
    <cellStyle name="Normal 15 2 3 6" xfId="33986" xr:uid="{E9640D22-D8CE-4F22-96C9-1BCFE281F017}"/>
    <cellStyle name="Normal 15 2 3 7" xfId="36077" xr:uid="{C451B71F-5DCC-4E05-8DBE-748F7FE8DA53}"/>
    <cellStyle name="Normal 15 2 3 8" xfId="38726" xr:uid="{57ED4467-2582-4F97-A410-35A7EDA6E840}"/>
    <cellStyle name="Normal 15 2 3_121231-130331" xfId="25703" xr:uid="{18886EB1-CBDF-47B4-AE34-0201A75A3288}"/>
    <cellStyle name="Normal 15 2 4" xfId="25704" xr:uid="{94D69C67-EBDA-4678-A0F0-4F8910928E98}"/>
    <cellStyle name="Normal 15 2 4 2" xfId="25705" xr:uid="{6CCB5C8C-B05B-498D-87F6-E59F3ACA331B}"/>
    <cellStyle name="Normal 15 2 4 2 2" xfId="25706" xr:uid="{9FB7EEEF-B231-4FC2-BE5E-EA640A46B4D1}"/>
    <cellStyle name="Normal 15 2 4 2 2 2" xfId="25707" xr:uid="{EF968966-77CA-4D7E-8100-18AD44B6E880}"/>
    <cellStyle name="Normal 15 2 4 2 2_121231-130331" xfId="25708" xr:uid="{023EEDBA-A605-441B-B5EC-5EFD727A5F0B}"/>
    <cellStyle name="Normal 15 2 4 2 3" xfId="25709" xr:uid="{6D6DF13C-2A20-41C5-AB2B-A944FFC293C4}"/>
    <cellStyle name="Normal 15 2 4 2 4" xfId="33987" xr:uid="{3B55FBB5-003D-47D8-94D6-DCE4BE1CCABB}"/>
    <cellStyle name="Normal 15 2 4 2_121231-130331" xfId="25710" xr:uid="{180D6A1D-490A-4A46-8ECC-B5549B08F1CB}"/>
    <cellStyle name="Normal 15 2 4 3" xfId="25711" xr:uid="{68754ADC-68AB-4457-A796-1A82F39F8581}"/>
    <cellStyle name="Normal 15 2 4 3 2" xfId="25712" xr:uid="{A464D61E-CAB2-4801-8DE3-9727707ED2D3}"/>
    <cellStyle name="Normal 15 2 4 3_121231-130331" xfId="25713" xr:uid="{0AA630FC-8B33-449A-B13F-69A22EF52A99}"/>
    <cellStyle name="Normal 15 2 4 4" xfId="25714" xr:uid="{7ED90AD9-AB0D-4ECD-B07F-4A4537B2C5FB}"/>
    <cellStyle name="Normal 15 2 4 5" xfId="25715" xr:uid="{E93E0D92-E70B-4F83-ADFA-33B47C4D43BA}"/>
    <cellStyle name="Normal 15 2 4 6" xfId="33988" xr:uid="{0F73F23D-D394-4A33-A4E4-7DC988E34787}"/>
    <cellStyle name="Normal 15 2 4 7" xfId="36078" xr:uid="{855FDA3E-ACD0-4A14-B00E-AB7FE9EAE4B6}"/>
    <cellStyle name="Normal 15 2 4 8" xfId="38725" xr:uid="{5678A36B-6922-408B-A3CB-9E6B1D8FC5DD}"/>
    <cellStyle name="Normal 15 2 4_121231-130331" xfId="25716" xr:uid="{B88C2DF4-9E38-4B88-BEE7-874BA7C8FEDE}"/>
    <cellStyle name="Normal 15 2 5" xfId="25717" xr:uid="{21AD720A-EDA2-42A1-B218-E49A3403188A}"/>
    <cellStyle name="Normal 15 2 5 2" xfId="25718" xr:uid="{58E3BBD0-FDBA-47B1-8FB9-49C0691EB7AB}"/>
    <cellStyle name="Normal 15 2 5 2 2" xfId="25719" xr:uid="{2E87D386-76B0-442C-8747-723787A299B7}"/>
    <cellStyle name="Normal 15 2 5 2 3" xfId="33989" xr:uid="{ACDE474A-F150-497D-B335-EC7FDB2F9329}"/>
    <cellStyle name="Normal 15 2 5 2_121231-130331" xfId="25720" xr:uid="{487B2961-CCB5-4755-86A3-B1F0DE239CFC}"/>
    <cellStyle name="Normal 15 2 5 3" xfId="25721" xr:uid="{5823F536-8972-4655-8603-DAE115ADFCB7}"/>
    <cellStyle name="Normal 15 2 5 3 2" xfId="25722" xr:uid="{5FEE7272-88E8-426C-A6B8-E50B7C234CFD}"/>
    <cellStyle name="Normal 15 2 5 3_121231-130331" xfId="25723" xr:uid="{30C4E101-F62E-484A-A8FF-85439C469CA0}"/>
    <cellStyle name="Normal 15 2 5 4" xfId="25724" xr:uid="{5F58BACB-29C0-4366-B47E-D05461D5784E}"/>
    <cellStyle name="Normal 15 2 5 5" xfId="25725" xr:uid="{767438AF-29EF-4CF2-A1ED-62225B49B243}"/>
    <cellStyle name="Normal 15 2 5 6" xfId="33990" xr:uid="{0AF7E55E-6CFE-40A2-BBA8-0E66A98764E2}"/>
    <cellStyle name="Normal 15 2 5 7" xfId="36079" xr:uid="{3A83E79B-8565-4E45-8D64-9B8631C97B5C}"/>
    <cellStyle name="Normal 15 2 5 8" xfId="38724" xr:uid="{E164CFAC-7A6A-46E1-B976-159592180CFE}"/>
    <cellStyle name="Normal 15 2 5_121231-130331" xfId="25726" xr:uid="{DB4C843A-94E0-4B9F-A0EF-65FC883B7A3C}"/>
    <cellStyle name="Normal 15 2 6" xfId="25727" xr:uid="{3E8E90CD-3196-4120-9E14-698EFFBA4305}"/>
    <cellStyle name="Normal 15 2 6 2" xfId="25728" xr:uid="{F8AE0689-1014-4414-89A1-8275788915BB}"/>
    <cellStyle name="Normal 15 2 6 2 2" xfId="25729" xr:uid="{C6C916FD-2CB9-4A60-B6CE-A1BFEDFAA3AC}"/>
    <cellStyle name="Normal 15 2 6 2_121231-130331" xfId="25730" xr:uid="{C976358D-6465-4CDE-BFCF-0BF1D4E6CB1C}"/>
    <cellStyle name="Normal 15 2 6 3" xfId="25731" xr:uid="{90C2F57C-CCCC-48A2-B88D-9421A92BA4A1}"/>
    <cellStyle name="Normal 15 2 6 4" xfId="33991" xr:uid="{27AA0A90-CECB-4AF0-B976-E6CC114044DC}"/>
    <cellStyle name="Normal 15 2 6_121231-130331" xfId="25732" xr:uid="{EDF05FD7-974C-4B6E-8C78-57078F95C424}"/>
    <cellStyle name="Normal 15 2 7" xfId="25733" xr:uid="{99D56450-8E9A-4A21-87EF-1884E46FF2F7}"/>
    <cellStyle name="Normal 15 2 7 2" xfId="25734" xr:uid="{006B8556-1539-4A3D-9EC9-CF44BEC36492}"/>
    <cellStyle name="Normal 15 2 7_121231-130331" xfId="25735" xr:uid="{574C7576-DB78-4482-B13D-7D7334567BE6}"/>
    <cellStyle name="Normal 15 2 8" xfId="25736" xr:uid="{226B053E-E949-4F90-972F-B2C51AE429D0}"/>
    <cellStyle name="Normal 15 2 9" xfId="25737" xr:uid="{47BC0A52-F589-48C5-B5AB-D75FCC9DC528}"/>
    <cellStyle name="Normal 15 2_121231-130331" xfId="25738" xr:uid="{41141F10-7297-4C33-BA77-4E26CABDA464}"/>
    <cellStyle name="Normal 15 3" xfId="25739" xr:uid="{6B8614E0-3A5E-4013-8FAD-FC6E9E060257}"/>
    <cellStyle name="Normal 15 3 10" xfId="33992" xr:uid="{EA7F5B2C-2630-4B91-8E82-82453DEF5840}"/>
    <cellStyle name="Normal 15 3 11" xfId="36080" xr:uid="{D5D4F4A9-E594-4CF4-97E4-5128330758A7}"/>
    <cellStyle name="Normal 15 3 2" xfId="25740" xr:uid="{6C23B38B-E805-4D45-AC5E-331EBCFACECB}"/>
    <cellStyle name="Normal 15 3 2 2" xfId="25741" xr:uid="{B6B6CCF8-8ECD-47E4-9972-EE002022BD51}"/>
    <cellStyle name="Normal 15 3 2 2 2" xfId="25742" xr:uid="{2E16A360-2864-46E4-963D-DB65384BF0B5}"/>
    <cellStyle name="Normal 15 3 2 2 2 2" xfId="25743" xr:uid="{8DDCB05C-60DB-46AF-9769-F666069AE61B}"/>
    <cellStyle name="Normal 15 3 2 2 2_121231-130331" xfId="25744" xr:uid="{916132D0-B099-4B38-8FC2-A243487C20C4}"/>
    <cellStyle name="Normal 15 3 2 2 3" xfId="25745" xr:uid="{E3383198-1BF2-4746-8651-BC07818BD094}"/>
    <cellStyle name="Normal 15 3 2 2 4" xfId="33993" xr:uid="{A04C2493-A79D-4651-8843-1C86D7F6CB59}"/>
    <cellStyle name="Normal 15 3 2 2_121231-130331" xfId="25746" xr:uid="{E94D9307-06C5-45F7-A8B2-755B262E63EC}"/>
    <cellStyle name="Normal 15 3 2 3" xfId="25747" xr:uid="{D0C148C9-F9E8-4503-94B3-012E5C93760C}"/>
    <cellStyle name="Normal 15 3 2 3 2" xfId="25748" xr:uid="{A641B535-185A-4A4A-B045-2A404CB9B3AB}"/>
    <cellStyle name="Normal 15 3 2 3_121231-130331" xfId="25749" xr:uid="{53CF6485-501F-4E67-9FCD-F548C6C68E24}"/>
    <cellStyle name="Normal 15 3 2 4" xfId="25750" xr:uid="{591F56AC-D723-49B1-8E4D-11FA0F5161DF}"/>
    <cellStyle name="Normal 15 3 2 5" xfId="25751" xr:uid="{8CBEEA1A-638B-4D85-B48E-565F264CE7E2}"/>
    <cellStyle name="Normal 15 3 2 6" xfId="33994" xr:uid="{62A98AC7-CF3C-4942-AAC2-5ADA9A70434A}"/>
    <cellStyle name="Normal 15 3 2 7" xfId="36081" xr:uid="{57134151-AAD0-4634-AEB6-1FB859E9C442}"/>
    <cellStyle name="Normal 15 3 2 8" xfId="38723" xr:uid="{F9E7E996-83F7-41C9-A1A5-9D680663E721}"/>
    <cellStyle name="Normal 15 3 2_121231-130331" xfId="25752" xr:uid="{03A23CA9-4FA6-4861-8D55-8AA25604C435}"/>
    <cellStyle name="Normal 15 3 3" xfId="25753" xr:uid="{E3E314DA-E69E-4AFE-888F-4617FDDBC3EC}"/>
    <cellStyle name="Normal 15 3 3 2" xfId="25754" xr:uid="{864605B6-BD9B-41E0-A41B-6D2DE3B6A178}"/>
    <cellStyle name="Normal 15 3 3 2 2" xfId="25755" xr:uid="{1A31DA30-86EE-4116-8D3A-6E3FB31A1033}"/>
    <cellStyle name="Normal 15 3 3 2 2 2" xfId="25756" xr:uid="{343B99C7-36C6-4EAC-926C-E66D03CB683C}"/>
    <cellStyle name="Normal 15 3 3 2 2_121231-130331" xfId="25757" xr:uid="{59F7C136-9BDE-4AE3-AA31-ED6F0460F2C7}"/>
    <cellStyle name="Normal 15 3 3 2 3" xfId="25758" xr:uid="{29673D16-95AC-42CE-AA39-2F74BB5E37DD}"/>
    <cellStyle name="Normal 15 3 3 2 4" xfId="33995" xr:uid="{86A82A28-382F-4600-A97F-810F2EB33AC6}"/>
    <cellStyle name="Normal 15 3 3 2_121231-130331" xfId="25759" xr:uid="{2172997A-E214-4D0B-A64C-B459FDA92038}"/>
    <cellStyle name="Normal 15 3 3 3" xfId="25760" xr:uid="{E7664DFB-D96E-489D-B11D-AC97BED24476}"/>
    <cellStyle name="Normal 15 3 3 3 2" xfId="25761" xr:uid="{5D1D23AF-C86B-4923-8DFE-7908FBBB44BA}"/>
    <cellStyle name="Normal 15 3 3 3_121231-130331" xfId="25762" xr:uid="{D1AB69FC-654B-4A45-95D7-44E1E7AE1B02}"/>
    <cellStyle name="Normal 15 3 3 4" xfId="25763" xr:uid="{F34D5A67-FC61-4277-BC90-0EBDB1CF3EE4}"/>
    <cellStyle name="Normal 15 3 3 5" xfId="25764" xr:uid="{EB95D016-2A05-48C2-B6EF-5201E52DB613}"/>
    <cellStyle name="Normal 15 3 3 6" xfId="33996" xr:uid="{5B2EDA8A-F063-4626-A394-E7208B1C3810}"/>
    <cellStyle name="Normal 15 3 3 7" xfId="36082" xr:uid="{705E41C1-D106-45CA-B602-C4CF96ED7A16}"/>
    <cellStyle name="Normal 15 3 3 8" xfId="38722" xr:uid="{29AED314-C05E-4EFC-9A80-ADB0D378587E}"/>
    <cellStyle name="Normal 15 3 3_121231-130331" xfId="25765" xr:uid="{326C32A2-496F-4DFA-8B7C-EB2570D838B6}"/>
    <cellStyle name="Normal 15 3 4" xfId="25766" xr:uid="{9105AB33-1335-494C-B0A9-CD50BD969B9C}"/>
    <cellStyle name="Normal 15 3 4 2" xfId="25767" xr:uid="{85E386AF-08E8-4E6A-B6D0-8DE4C49ACC00}"/>
    <cellStyle name="Normal 15 3 4 2 2" xfId="25768" xr:uid="{311BFE1C-D627-4D1A-9296-B1B31940B168}"/>
    <cellStyle name="Normal 15 3 4 2 2 2" xfId="25769" xr:uid="{1B21C688-EFA6-40CC-A6DF-27ABBD53021A}"/>
    <cellStyle name="Normal 15 3 4 2 2_121231-130331" xfId="25770" xr:uid="{93898E33-38CD-4C0C-8958-0C75A0673594}"/>
    <cellStyle name="Normal 15 3 4 2 3" xfId="25771" xr:uid="{365D73D2-0066-4FB0-B1E5-5DD07968BEE8}"/>
    <cellStyle name="Normal 15 3 4 2 4" xfId="33997" xr:uid="{1BD621FC-7A05-41B1-A197-BC6C8CFC3C0E}"/>
    <cellStyle name="Normal 15 3 4 2_121231-130331" xfId="25772" xr:uid="{84BA56E1-C1DE-41FC-8A9B-8422E61E4C15}"/>
    <cellStyle name="Normal 15 3 4 3" xfId="25773" xr:uid="{602999D5-9517-4493-B9CF-D92C7CEF18A9}"/>
    <cellStyle name="Normal 15 3 4 3 2" xfId="25774" xr:uid="{DD728DAC-7A1F-4E91-8615-43033E26AB5B}"/>
    <cellStyle name="Normal 15 3 4 3_121231-130331" xfId="25775" xr:uid="{E75360BF-43FA-407E-916A-307F3E153B9D}"/>
    <cellStyle name="Normal 15 3 4 4" xfId="25776" xr:uid="{4563372F-BB84-462E-8F69-F7AE7CEF5440}"/>
    <cellStyle name="Normal 15 3 4 5" xfId="25777" xr:uid="{4CBFD439-5D41-491A-83F7-3938C73648D2}"/>
    <cellStyle name="Normal 15 3 4 6" xfId="33998" xr:uid="{A1E10CAE-7EF7-448A-9B26-C8B4903BC861}"/>
    <cellStyle name="Normal 15 3 4 7" xfId="36083" xr:uid="{151D4870-0A8F-47E3-8958-53CCB3F24A64}"/>
    <cellStyle name="Normal 15 3 4 8" xfId="38721" xr:uid="{6CAF1888-940A-4C03-B676-C0ADD3894468}"/>
    <cellStyle name="Normal 15 3 4_121231-130331" xfId="25778" xr:uid="{32FE5416-0361-40A0-976B-88E78388C9C0}"/>
    <cellStyle name="Normal 15 3 5" xfId="25779" xr:uid="{58C2A3D7-367D-41D1-8D0F-D32FE6094388}"/>
    <cellStyle name="Normal 15 3 5 2" xfId="25780" xr:uid="{CBEDFB94-BF39-4E9B-9ACD-D3FAEAF886BC}"/>
    <cellStyle name="Normal 15 3 5 2 2" xfId="25781" xr:uid="{AF67D0A3-70D8-43E9-B7B9-A1CD8D9DC6CD}"/>
    <cellStyle name="Normal 15 3 5 2 3" xfId="33999" xr:uid="{DE3FC49E-01E7-4B81-B33C-3AB2D21C7F9E}"/>
    <cellStyle name="Normal 15 3 5 2_121231-130331" xfId="25782" xr:uid="{DEC15E72-A6E5-48B5-B5D1-F56675655F17}"/>
    <cellStyle name="Normal 15 3 5 3" xfId="25783" xr:uid="{9B3A4C39-3189-427E-89C1-1B361EB22E9A}"/>
    <cellStyle name="Normal 15 3 5 3 2" xfId="25784" xr:uid="{64A39AC9-3CA4-404C-80A3-42C75AE04F08}"/>
    <cellStyle name="Normal 15 3 5 3_121231-130331" xfId="25785" xr:uid="{87F3B5B3-D54D-4213-B6BC-AC8F771B4894}"/>
    <cellStyle name="Normal 15 3 5 4" xfId="25786" xr:uid="{7159D556-9B80-4FBF-A2EB-BE35940263D6}"/>
    <cellStyle name="Normal 15 3 5 5" xfId="25787" xr:uid="{A39EF0AE-9E29-4896-BBA0-187D2E5CF023}"/>
    <cellStyle name="Normal 15 3 5 6" xfId="34000" xr:uid="{E9E529DF-CAAE-4E79-8ED7-C9374E308967}"/>
    <cellStyle name="Normal 15 3 5 7" xfId="36084" xr:uid="{FFE31256-5930-4F81-90F4-D02EACFB5464}"/>
    <cellStyle name="Normal 15 3 5 8" xfId="38720" xr:uid="{91FB8494-DEBE-4F2B-96B5-C0C804972EFF}"/>
    <cellStyle name="Normal 15 3 5_121231-130331" xfId="25788" xr:uid="{21C79A18-37DE-46BA-A943-3CD6617C3E45}"/>
    <cellStyle name="Normal 15 3 6" xfId="25789" xr:uid="{57B45FB0-A19D-429C-B22D-BD4CBB50CB2B}"/>
    <cellStyle name="Normal 15 3 6 2" xfId="25790" xr:uid="{A7CAFCFA-784D-4CAA-BE0E-B6AF2394FE93}"/>
    <cellStyle name="Normal 15 3 6 2 2" xfId="25791" xr:uid="{34D99EC4-C475-4499-A9C6-6B34979FB6A5}"/>
    <cellStyle name="Normal 15 3 6 2_121231-130331" xfId="25792" xr:uid="{3C1FEF25-FA5A-4E66-8D49-33965E1B1F1F}"/>
    <cellStyle name="Normal 15 3 6 3" xfId="25793" xr:uid="{B309E6AA-9429-4FA1-AC65-331FEAC83E1B}"/>
    <cellStyle name="Normal 15 3 6 4" xfId="34001" xr:uid="{020B91A9-205A-4EEC-967C-A0AC54DBFC20}"/>
    <cellStyle name="Normal 15 3 6_121231-130331" xfId="25794" xr:uid="{761D70EE-D83F-4E3F-9E28-65E148B2BFD8}"/>
    <cellStyle name="Normal 15 3 7" xfId="25795" xr:uid="{0708712B-0258-4C33-A978-7D025FB852B3}"/>
    <cellStyle name="Normal 15 3 7 2" xfId="25796" xr:uid="{ECCE8877-91C4-4B08-9730-42264CC4D87F}"/>
    <cellStyle name="Normal 15 3 7_121231-130331" xfId="25797" xr:uid="{8554E56C-4AD1-4C40-BF7D-453DDDDF857E}"/>
    <cellStyle name="Normal 15 3 8" xfId="25798" xr:uid="{FEFCC449-1315-498A-8A77-C8B8D450F6CC}"/>
    <cellStyle name="Normal 15 3 9" xfId="25799" xr:uid="{C236DC83-68FA-4D6D-BDF2-238E17922B26}"/>
    <cellStyle name="Normal 15 3_121231-130331" xfId="25800" xr:uid="{B56998AF-B76E-4C19-8598-3C7AB7DB0FA0}"/>
    <cellStyle name="Normal 15 4" xfId="25801" xr:uid="{BCFBE9A2-AC41-4932-AC8B-D23D08823B36}"/>
    <cellStyle name="Normal 15 4 2" xfId="25802" xr:uid="{14EC81CA-F068-4C86-85C4-3E4E6AE4EB0F}"/>
    <cellStyle name="Normal 15 4 2 2" xfId="25803" xr:uid="{76BCA7D9-450A-43AA-B050-823BA0BB551F}"/>
    <cellStyle name="Normal 15 4 2 3" xfId="34002" xr:uid="{BF5B2D97-828D-4CF0-8F45-D4DBC24D1FA3}"/>
    <cellStyle name="Normal 15 4 2_121231-130331" xfId="25804" xr:uid="{3553C371-FCDD-4878-B395-D464DAADA12E}"/>
    <cellStyle name="Normal 15 4 3" xfId="25805" xr:uid="{EF135C28-A544-418A-9EE1-3ECE254D5843}"/>
    <cellStyle name="Normal 15 4 3 2" xfId="25806" xr:uid="{E9FB654F-0AC8-478A-A9E6-150968277638}"/>
    <cellStyle name="Normal 15 4 3_121231-130331" xfId="25807" xr:uid="{4AD40832-80E9-4F07-8DD6-AD814B0D8829}"/>
    <cellStyle name="Normal 15 4 4" xfId="25808" xr:uid="{753ADA3E-2F86-4608-9A35-2E0A3121D19B}"/>
    <cellStyle name="Normal 15 4 5" xfId="25809" xr:uid="{5B2C919A-C445-4606-9642-63B6977FAF4E}"/>
    <cellStyle name="Normal 15 4 6" xfId="34003" xr:uid="{9C59FFBA-F276-4E1D-B683-E64F1424B19E}"/>
    <cellStyle name="Normal 15 4 7" xfId="36085" xr:uid="{40A36926-626A-4E86-BAA3-41D26F9CDB7A}"/>
    <cellStyle name="Normal 15 4 8" xfId="38719" xr:uid="{CFC20727-3ED9-4E10-97AF-4DDFB7F2D581}"/>
    <cellStyle name="Normal 15 4_121231-130331" xfId="25810" xr:uid="{A23C22ED-63AC-4F2D-9D91-A50D5C5B2E66}"/>
    <cellStyle name="Normal 15 5" xfId="25811" xr:uid="{62D9E010-0CC7-46F3-AB4B-35C3DB114847}"/>
    <cellStyle name="Normal 15 5 2" xfId="25812" xr:uid="{FFEA5CBA-846E-45FD-A138-BCE965D45289}"/>
    <cellStyle name="Normal 15 5 2 2" xfId="25813" xr:uid="{C7615AB6-B589-4E57-9707-C700CBC1515D}"/>
    <cellStyle name="Normal 15 5 2_121231-130331" xfId="25814" xr:uid="{0BA91AE9-CEE5-40AF-A424-C0A29A00C3DF}"/>
    <cellStyle name="Normal 15 5 3" xfId="25815" xr:uid="{C07FC757-A906-4044-930C-EB2B2E87D29B}"/>
    <cellStyle name="Normal 15 5 4" xfId="34004" xr:uid="{F523247F-B236-4533-9DE6-329E27B2BCAF}"/>
    <cellStyle name="Normal 15 5_121231-130331" xfId="25816" xr:uid="{52F90EAE-EFDE-437D-973D-FC0C8BA852AD}"/>
    <cellStyle name="Normal 15 6" xfId="25817" xr:uid="{99BA5E98-3529-4FF3-A52F-745B4B1989EE}"/>
    <cellStyle name="Normal 15 6 2" xfId="25818" xr:uid="{EFF5F83C-0454-4210-A379-B7E985E06F30}"/>
    <cellStyle name="Normal 15 6 3" xfId="25819" xr:uid="{71AAFFD7-6065-4F5A-B029-3BDE035822C6}"/>
    <cellStyle name="Normal 15 6_121231-130331" xfId="25820" xr:uid="{51D35FD9-2CD5-4264-9258-5F962583ADB0}"/>
    <cellStyle name="Normal 15 7" xfId="25821" xr:uid="{13435EC8-A924-4873-8290-CF04B360171D}"/>
    <cellStyle name="Normal 15 7 2" xfId="25822" xr:uid="{D5AD0FF3-7CF4-40FA-A2AB-34CE49F86D55}"/>
    <cellStyle name="Normal 15 7 3" xfId="25823" xr:uid="{B8A2EC3A-38C2-4FE2-B500-9551F0DF3B0A}"/>
    <cellStyle name="Normal 15 7_AAL 2014-06" xfId="45496" xr:uid="{4620BBCD-3D45-4A88-8ECB-6A50DEFDB754}"/>
    <cellStyle name="Normal 15 8" xfId="25824" xr:uid="{C2A00BF5-24A1-412C-9D25-9A0C3A4D5C82}"/>
    <cellStyle name="Normal 15 9" xfId="25825" xr:uid="{AD73E2CB-1F31-4190-88B0-1F65D8B2C840}"/>
    <cellStyle name="Normal 15_121231-130331" xfId="25826" xr:uid="{F20D10B0-267E-45C3-81C9-D1561A694E90}"/>
    <cellStyle name="Normal 150" xfId="49563" xr:uid="{69E7B539-0409-4F39-B7A4-F18371BFF304}"/>
    <cellStyle name="Normal 151" xfId="50336" xr:uid="{5EFF12D9-DDB3-4F3A-B1C8-1CF1546D9DB7}"/>
    <cellStyle name="Normal 152" xfId="50337" xr:uid="{174E2C5A-F67D-45AD-93D9-A4504C7CF123}"/>
    <cellStyle name="Normal 153" xfId="50338" xr:uid="{0DEA62A8-ED81-4026-A0BC-B469AEB26EC1}"/>
    <cellStyle name="Normal 154" xfId="50339" xr:uid="{F43CBFD4-C09B-46D4-8997-A587724BA804}"/>
    <cellStyle name="Normal 155" xfId="50340" xr:uid="{AD954DE7-E3E9-4E27-949C-52D9DCBBC85D}"/>
    <cellStyle name="Normal 156" xfId="50341" xr:uid="{E885A8A9-C617-4835-92E6-F4304EAD4A6A}"/>
    <cellStyle name="Normal 157" xfId="50342" xr:uid="{14FE9430-CBCE-41BD-9013-DD8A1B6968D5}"/>
    <cellStyle name="Normal 158" xfId="50343" xr:uid="{115E0244-3C5F-4EA0-80FC-B5C487E30423}"/>
    <cellStyle name="Normal 159" xfId="50344" xr:uid="{4B02A0D4-5778-48DE-8021-DFF1C4276491}"/>
    <cellStyle name="Normal 16" xfId="2162" xr:uid="{DF89DD11-E3AE-4475-B118-E545538E93BC}"/>
    <cellStyle name="Normal 16 10" xfId="25827" xr:uid="{AFBB2951-D9B1-4212-AB39-181FE522EE3D}"/>
    <cellStyle name="Normal 16 11" xfId="34005" xr:uid="{7BA05500-50B5-4F2F-BA7B-B9EB2CE9E752}"/>
    <cellStyle name="Normal 16 12" xfId="36086" xr:uid="{3FC92ACF-9E15-42C0-915F-2FBD40310C47}"/>
    <cellStyle name="Normal 16 13" xfId="47061" xr:uid="{79D8BF3C-74E6-4041-AECC-D650127EAEF6}"/>
    <cellStyle name="Normal 16 2" xfId="25828" xr:uid="{75C3ACA5-FE61-445C-BFE0-87B7516070E8}"/>
    <cellStyle name="Normal 16 2 2" xfId="25829" xr:uid="{6FB15B94-19AE-472C-8B18-CAEF04B6F248}"/>
    <cellStyle name="Normal 16 2 2 2" xfId="25830" xr:uid="{28B22789-B970-45F9-A07F-F33DD8A17BDA}"/>
    <cellStyle name="Normal 16 2 2 2 2" xfId="25831" xr:uid="{D6B6C0ED-C9A3-4E08-8382-36BBA3F93E49}"/>
    <cellStyle name="Normal 16 2 2 2 3" xfId="34006" xr:uid="{D597D047-4488-4278-86FE-90BDBD2BC6FF}"/>
    <cellStyle name="Normal 16 2 2 2_121231-130331" xfId="25832" xr:uid="{E0C139B3-81D0-4007-AB34-0823DF1B60AD}"/>
    <cellStyle name="Normal 16 2 2 3" xfId="25833" xr:uid="{1D2AE7ED-1715-4C78-AFAD-ECC6CD854DC6}"/>
    <cellStyle name="Normal 16 2 2 3 2" xfId="25834" xr:uid="{C1A4B9A0-A67C-47F3-88BB-298ED554177B}"/>
    <cellStyle name="Normal 16 2 2 3_121231-130331" xfId="25835" xr:uid="{8F4CE301-B185-4BFA-8027-E6F7CB8BBC53}"/>
    <cellStyle name="Normal 16 2 2 4" xfId="25836" xr:uid="{DA3A9A08-8DC1-4C18-9896-4C73577A9600}"/>
    <cellStyle name="Normal 16 2 2 5" xfId="25837" xr:uid="{5851247B-04D5-4356-85CE-666DA2373B97}"/>
    <cellStyle name="Normal 16 2 2 6" xfId="34007" xr:uid="{913C11B4-79AC-40C1-A699-B11472026DA5}"/>
    <cellStyle name="Normal 16 2 2 7" xfId="36088" xr:uid="{42C6359A-02B5-407E-B046-119908845365}"/>
    <cellStyle name="Normal 16 2 2 8" xfId="38717" xr:uid="{E99FB09C-578B-43B8-A851-B52D852EE576}"/>
    <cellStyle name="Normal 16 2 2_121231-130331" xfId="25838" xr:uid="{268115B3-BE19-433B-B916-101BF0084FD2}"/>
    <cellStyle name="Normal 16 2 3" xfId="25839" xr:uid="{0215923D-34B2-475B-9F86-C898471FCC30}"/>
    <cellStyle name="Normal 16 2 3 2" xfId="25840" xr:uid="{4F0E1E1A-FAE7-4071-8CE3-E48905E8463B}"/>
    <cellStyle name="Normal 16 2 3 2 2" xfId="25841" xr:uid="{B9F1F012-C2C7-45D5-B375-604FA66237E7}"/>
    <cellStyle name="Normal 16 2 3 2_121231-130331" xfId="25842" xr:uid="{246C2931-269E-4EF8-90F7-B58C3B06E74F}"/>
    <cellStyle name="Normal 16 2 3 3" xfId="25843" xr:uid="{A52E1195-FDD9-43E4-B924-03811D812D6F}"/>
    <cellStyle name="Normal 16 2 3 4" xfId="34008" xr:uid="{521FFC35-EB14-4F21-A85E-CE8510DE124E}"/>
    <cellStyle name="Normal 16 2 3_121231-130331" xfId="25844" xr:uid="{948B5CD1-C0E3-4EA2-BF4A-68743E38706D}"/>
    <cellStyle name="Normal 16 2 4" xfId="25845" xr:uid="{83CF51A9-7980-4D3A-803A-9C6DAB220BC9}"/>
    <cellStyle name="Normal 16 2 4 2" xfId="25846" xr:uid="{9B794D0D-D7FD-44BA-A29D-0DACC593C6AD}"/>
    <cellStyle name="Normal 16 2 4_121231-130331" xfId="25847" xr:uid="{F5109552-5AC0-47DC-83A0-EA5020A1E90C}"/>
    <cellStyle name="Normal 16 2 5" xfId="25848" xr:uid="{D50AE33F-CC43-4C17-B9D2-A9C1E9D707E5}"/>
    <cellStyle name="Normal 16 2 6" xfId="25849" xr:uid="{679258A3-14EF-4196-AA10-1BDD32A01F83}"/>
    <cellStyle name="Normal 16 2 7" xfId="34009" xr:uid="{8CAE7A59-CC98-4BFA-AD57-C564A630B349}"/>
    <cellStyle name="Normal 16 2 8" xfId="36087" xr:uid="{4C737D03-49DE-45AC-B1C1-08DC46738F3F}"/>
    <cellStyle name="Normal 16 2 9" xfId="38718" xr:uid="{EDA64A05-1100-4A5A-8708-943707F54756}"/>
    <cellStyle name="Normal 16 2_121231-130331" xfId="25850" xr:uid="{381BB083-E3CE-443A-8D28-A1F4B69EA2DF}"/>
    <cellStyle name="Normal 16 3" xfId="25851" xr:uid="{E96A4199-AF9B-4138-BA1E-DA44BD559C27}"/>
    <cellStyle name="Normal 16 3 2" xfId="25852" xr:uid="{18A66FD3-5D23-4696-8E5E-67E86C55A3E5}"/>
    <cellStyle name="Normal 16 3 2 2" xfId="25853" xr:uid="{EDF44719-57FE-400C-98A4-1EC1BD2F8263}"/>
    <cellStyle name="Normal 16 3 2 2 2" xfId="25854" xr:uid="{5B1CEC3D-EB13-4D14-92D3-C04A188E07DD}"/>
    <cellStyle name="Normal 16 3 2 2_121231-130331" xfId="25855" xr:uid="{A02A614E-8527-45EA-8C6F-91DD4C9778E3}"/>
    <cellStyle name="Normal 16 3 2 3" xfId="25856" xr:uid="{336AD554-CFEA-4C22-9D94-0AC142A41927}"/>
    <cellStyle name="Normal 16 3 2 4" xfId="34010" xr:uid="{10DD996A-3312-4677-AE1F-F48FA2593F3D}"/>
    <cellStyle name="Normal 16 3 2_121231-130331" xfId="25857" xr:uid="{7E577DC8-DE7C-4E64-82AE-D7F36BBDB6B7}"/>
    <cellStyle name="Normal 16 3 3" xfId="25858" xr:uid="{E8010559-5A91-4BD5-87D7-2456D97AAD9B}"/>
    <cellStyle name="Normal 16 3 3 2" xfId="25859" xr:uid="{B821E9E5-23E7-4299-889E-4DB7716FD3E5}"/>
    <cellStyle name="Normal 16 3 3_121231-130331" xfId="25860" xr:uid="{B0578F2F-1721-4A17-9EF0-98EC2EB5D57F}"/>
    <cellStyle name="Normal 16 3 4" xfId="25861" xr:uid="{3D2A37F6-E710-4332-8015-00BB848E8834}"/>
    <cellStyle name="Normal 16 3 5" xfId="25862" xr:uid="{6051B211-01BD-406B-9B02-507AD12CB5C9}"/>
    <cellStyle name="Normal 16 3 6" xfId="34011" xr:uid="{19AE6066-844B-45F2-9D99-8E66CAC831E3}"/>
    <cellStyle name="Normal 16 3 7" xfId="36089" xr:uid="{B502A309-BFAB-4F2B-828C-775DA93AED99}"/>
    <cellStyle name="Normal 16 3 8" xfId="38716" xr:uid="{437DA290-57ED-4132-80C2-7E22E2397745}"/>
    <cellStyle name="Normal 16 3_121231-130331" xfId="25863" xr:uid="{7BB0D32E-4EBD-4268-9684-ACEC75586BDD}"/>
    <cellStyle name="Normal 16 4" xfId="25864" xr:uid="{F0FCDE7D-E2E9-4C23-A086-9E2E78608FF8}"/>
    <cellStyle name="Normal 16 4 2" xfId="25865" xr:uid="{2D8AD2A5-DC39-421E-B223-C7B5DA818014}"/>
    <cellStyle name="Normal 16 4 2 2" xfId="25866" xr:uid="{751E4E32-B535-45EE-B765-9ADAB8BEC095}"/>
    <cellStyle name="Normal 16 4 2 2 2" xfId="25867" xr:uid="{2EB42758-7FFC-43B6-8381-609C5163D5FC}"/>
    <cellStyle name="Normal 16 4 2 2_121231-130331" xfId="25868" xr:uid="{25C46151-D3B1-4F4D-938D-37BACDE5C605}"/>
    <cellStyle name="Normal 16 4 2 3" xfId="25869" xr:uid="{75F2DDA3-1763-4EAB-9462-E1EA90A9071C}"/>
    <cellStyle name="Normal 16 4 2 4" xfId="34012" xr:uid="{AB5DD05C-8D1A-4657-83F5-3824A4B799B0}"/>
    <cellStyle name="Normal 16 4 2_121231-130331" xfId="25870" xr:uid="{6CBEB85C-617D-4CD4-9774-828EC6F6C243}"/>
    <cellStyle name="Normal 16 4 3" xfId="25871" xr:uid="{CEB67FA3-2E96-4811-AD91-D772C0CD911D}"/>
    <cellStyle name="Normal 16 4 3 2" xfId="25872" xr:uid="{BF668583-A9E9-4088-95AF-5436D9A6C23E}"/>
    <cellStyle name="Normal 16 4 3_121231-130331" xfId="25873" xr:uid="{81685555-CFAE-4699-8701-DC702C36FFDD}"/>
    <cellStyle name="Normal 16 4 4" xfId="25874" xr:uid="{DB12A31A-3B3F-4C85-94B9-69E80244B147}"/>
    <cellStyle name="Normal 16 4 5" xfId="25875" xr:uid="{0E1A4187-64B1-45F6-B07C-88B6F58B67F6}"/>
    <cellStyle name="Normal 16 4 6" xfId="34013" xr:uid="{595DBBB2-666D-4107-A49A-372EE871E58C}"/>
    <cellStyle name="Normal 16 4 7" xfId="36090" xr:uid="{72C9837A-86DF-4668-9FE4-1EE7CD54476F}"/>
    <cellStyle name="Normal 16 4 8" xfId="38715" xr:uid="{3F4DF32A-038E-40C8-A7BA-8F00B7CB5417}"/>
    <cellStyle name="Normal 16 4_121231-130331" xfId="25876" xr:uid="{1788CF64-0C7C-4461-A0B9-BBC9E42C9EEA}"/>
    <cellStyle name="Normal 16 5" xfId="25877" xr:uid="{07A894A8-8A8F-4EF0-9494-4D722F4F512C}"/>
    <cellStyle name="Normal 16 5 2" xfId="25878" xr:uid="{207EFDEB-D0B0-4F04-B898-E6871ECE102D}"/>
    <cellStyle name="Normal 16 5 2 2" xfId="25879" xr:uid="{2DCDD487-4CD0-4BE5-ACD6-636F3BC7602A}"/>
    <cellStyle name="Normal 16 5 2 2 2" xfId="25880" xr:uid="{16C2B9BD-9F07-4DD8-91A6-07D4FDF7F8A1}"/>
    <cellStyle name="Normal 16 5 2 2_121231-130331" xfId="25881" xr:uid="{3087351E-04DC-442D-9147-4D8E3AF24A2D}"/>
    <cellStyle name="Normal 16 5 2 3" xfId="25882" xr:uid="{41C9F349-B0F5-4817-92F4-9C4776B6F129}"/>
    <cellStyle name="Normal 16 5 2 4" xfId="34014" xr:uid="{4C6C3DF0-7282-46EC-B233-A847A9EFE064}"/>
    <cellStyle name="Normal 16 5 2_121231-130331" xfId="25883" xr:uid="{5A6B7653-16F5-4F72-A60B-12FB4145B3F8}"/>
    <cellStyle name="Normal 16 5 3" xfId="25884" xr:uid="{22D82B2B-E0DE-48ED-8912-8547CB89810B}"/>
    <cellStyle name="Normal 16 5 3 2" xfId="25885" xr:uid="{09AAAA1E-AB03-4033-B263-3425114087A8}"/>
    <cellStyle name="Normal 16 5 3_121231-130331" xfId="25886" xr:uid="{E8C8380E-404E-493A-A3CC-93F8C26615B0}"/>
    <cellStyle name="Normal 16 5 4" xfId="25887" xr:uid="{639D75FB-1589-4649-A66C-ACF510FA2BAC}"/>
    <cellStyle name="Normal 16 5 5" xfId="25888" xr:uid="{17063D8B-4ADB-4424-961E-4119909D375E}"/>
    <cellStyle name="Normal 16 5 6" xfId="34015" xr:uid="{A062BCFB-B8FC-4C65-84CA-B2242226B1E0}"/>
    <cellStyle name="Normal 16 5 7" xfId="36091" xr:uid="{E7ECE53E-45DE-49E4-84A8-787675A520BC}"/>
    <cellStyle name="Normal 16 5 8" xfId="38714" xr:uid="{589DE838-B918-4099-9A4B-26965EF208DA}"/>
    <cellStyle name="Normal 16 5_121231-130331" xfId="25889" xr:uid="{50B05AD4-60E5-4E3E-B33E-F08E4C059A12}"/>
    <cellStyle name="Normal 16 6" xfId="25890" xr:uid="{149E7D32-C89C-4AC1-B213-B41A3D57859E}"/>
    <cellStyle name="Normal 16 6 2" xfId="25891" xr:uid="{B50726C4-44F7-4482-854B-38E9825B192C}"/>
    <cellStyle name="Normal 16 6 2 2" xfId="25892" xr:uid="{1E91B598-38FB-4CDE-B0E4-09F9008955B1}"/>
    <cellStyle name="Normal 16 6 2 3" xfId="34016" xr:uid="{131A5198-A1BD-4773-930E-6EC20B0F526D}"/>
    <cellStyle name="Normal 16 6 2_121231-130331" xfId="25893" xr:uid="{BD01E2C2-B797-4E3D-9E9A-274F90796E3B}"/>
    <cellStyle name="Normal 16 6 3" xfId="25894" xr:uid="{FE06D1CF-E432-41EB-9917-CCDD1D141AAB}"/>
    <cellStyle name="Normal 16 6 3 2" xfId="25895" xr:uid="{FD7585F2-5D96-44DD-92A2-70950ECDE43E}"/>
    <cellStyle name="Normal 16 6 3_121231-130331" xfId="25896" xr:uid="{9B1C6622-10DA-4455-80D5-9823E0167951}"/>
    <cellStyle name="Normal 16 6 4" xfId="25897" xr:uid="{D5201A3B-43CE-4DE7-8635-0FDB57AB6653}"/>
    <cellStyle name="Normal 16 6 5" xfId="25898" xr:uid="{66DAF294-CED2-4EBE-B7D5-7D4513DED7A9}"/>
    <cellStyle name="Normal 16 6 6" xfId="34017" xr:uid="{D0F77F30-6BAC-442E-AAA8-01DA4A9E3689}"/>
    <cellStyle name="Normal 16 6 7" xfId="36092" xr:uid="{56D3648C-21FD-4759-8897-DD6D5D8B4C5C}"/>
    <cellStyle name="Normal 16 6 8" xfId="38713" xr:uid="{12F80609-B59C-4679-9718-BE418979452C}"/>
    <cellStyle name="Normal 16 6_121231-130331" xfId="25899" xr:uid="{C85622E9-1921-4F7B-9DF8-C0BE37EAC9D7}"/>
    <cellStyle name="Normal 16 7" xfId="25900" xr:uid="{55514DEE-2E36-4C45-886C-6296CCF8A4FF}"/>
    <cellStyle name="Normal 16 7 2" xfId="25901" xr:uid="{6ED9171C-BAF3-40A8-AB22-CE9C26652451}"/>
    <cellStyle name="Normal 16 7 2 2" xfId="25902" xr:uid="{150ED50F-08BC-40A7-9B89-5B589DC430D1}"/>
    <cellStyle name="Normal 16 7 2_121231-130331" xfId="25903" xr:uid="{19E1682A-86C0-4507-8CF1-43A061BC5558}"/>
    <cellStyle name="Normal 16 7 3" xfId="25904" xr:uid="{5C602EA5-9C81-439F-B9A8-DDECFC6C7703}"/>
    <cellStyle name="Normal 16 7 4" xfId="34018" xr:uid="{9EBC91A6-C417-4783-B833-41642F8C333B}"/>
    <cellStyle name="Normal 16 7_121231-130331" xfId="25905" xr:uid="{F603C0E3-6971-49A7-9C20-0EEA1C94B63A}"/>
    <cellStyle name="Normal 16 8" xfId="25906" xr:uid="{2CAEBD45-AD63-4748-A0EF-84CEB40FC4E1}"/>
    <cellStyle name="Normal 16 8 2" xfId="25907" xr:uid="{9D8DDBFE-0433-4248-9693-BFC907A74BCB}"/>
    <cellStyle name="Normal 16 8_121231-130331" xfId="25908" xr:uid="{EF47B369-8AEA-46F5-A550-94E8D9BD1579}"/>
    <cellStyle name="Normal 16 9" xfId="25909" xr:uid="{CCD74F11-93B7-4865-A7C9-68C317483D5D}"/>
    <cellStyle name="Normal 16_121231-130331" xfId="25910" xr:uid="{71F02F9C-6F5E-4EA3-A6AC-A0F4FE36C32C}"/>
    <cellStyle name="Normal 160" xfId="50345" xr:uid="{4DC090DC-474B-495D-88A3-0E90B2AFB6F5}"/>
    <cellStyle name="Normal 161" xfId="50348" xr:uid="{7BA5360B-054F-4F94-8078-0FFEA0B9EF20}"/>
    <cellStyle name="Normal 162" xfId="50350" xr:uid="{4CB49984-DA43-40B2-A45A-9D4070501D93}"/>
    <cellStyle name="Normal 163" xfId="50352" xr:uid="{95F082EF-3EFD-4ED9-BEEE-2E0C5E38422C}"/>
    <cellStyle name="Normal 164" xfId="50353" xr:uid="{93C4E6D5-575D-4E9C-AA40-775519119929}"/>
    <cellStyle name="Normal 165" xfId="53202" xr:uid="{86AA0606-D9D0-44A3-9AE2-54998EE99467}"/>
    <cellStyle name="Normal 166" xfId="53205" xr:uid="{E593C59D-116D-449E-BAEB-7DE737886665}"/>
    <cellStyle name="Normal 167" xfId="53212" xr:uid="{774A6805-E300-41AA-A9C0-0222FF146DC4}"/>
    <cellStyle name="Normal 168" xfId="53249" xr:uid="{333FB49C-4E25-4A03-93C5-416DAFBF2B3D}"/>
    <cellStyle name="Normal 169" xfId="53251" xr:uid="{19D9A00B-A610-49FF-9D91-63D2E6EAC04D}"/>
    <cellStyle name="Normal 17" xfId="2163" xr:uid="{AB13963A-B30E-44F9-B760-FBAD49F4E83A}"/>
    <cellStyle name="Normal 17 10" xfId="25911" xr:uid="{00DDB2BC-952F-423A-8B50-3DCAD3908E85}"/>
    <cellStyle name="Normal 17 11" xfId="25912" xr:uid="{D6CBE935-6D2E-4FDF-964F-F9A52F6C1F10}"/>
    <cellStyle name="Normal 17 12" xfId="34019" xr:uid="{C7093FAA-1F01-474B-9C52-3CCD9F48491C}"/>
    <cellStyle name="Normal 17 13" xfId="36093" xr:uid="{571E63E5-3E98-43E9-863B-72214CAEF18C}"/>
    <cellStyle name="Normal 17 14" xfId="47062" xr:uid="{97A85836-BD14-4FE2-93DD-80D0E02880E2}"/>
    <cellStyle name="Normal 17 2" xfId="25913" xr:uid="{B1B59CA6-5DDF-4FD7-9BA2-FECC5A05FEFB}"/>
    <cellStyle name="Normal 17 2 10" xfId="38712" xr:uid="{A2EEA427-59E0-4F6A-A327-9456BCD795F0}"/>
    <cellStyle name="Normal 17 2 2" xfId="25914" xr:uid="{CD9CD7B4-D495-4FE1-A660-26DF4B8AD753}"/>
    <cellStyle name="Normal 17 2 2 2" xfId="25915" xr:uid="{7C1962D3-240F-4794-B56A-A9AE60045F45}"/>
    <cellStyle name="Normal 17 2 2 2 2" xfId="25916" xr:uid="{0EF88D78-2D31-4F70-A4F9-2F89245CF5DB}"/>
    <cellStyle name="Normal 17 2 2 2 3" xfId="34020" xr:uid="{3CA4037E-24AA-4B65-90B6-95FAA61689DC}"/>
    <cellStyle name="Normal 17 2 2 2_121231-130331" xfId="25917" xr:uid="{D28459E9-A8AD-4708-939F-E659D067E1AB}"/>
    <cellStyle name="Normal 17 2 2 3" xfId="25918" xr:uid="{B242C510-A799-4BAA-89EE-7C3661E6A71F}"/>
    <cellStyle name="Normal 17 2 2 3 2" xfId="25919" xr:uid="{436F1FEC-86EB-4884-B7BC-B304EE423B51}"/>
    <cellStyle name="Normal 17 2 2 3_121231-130331" xfId="25920" xr:uid="{F672CB18-2D28-46C8-8DB3-0E965E3DFCDD}"/>
    <cellStyle name="Normal 17 2 2 4" xfId="25921" xr:uid="{B38AFB8F-F6E6-4572-81DE-721A264B5341}"/>
    <cellStyle name="Normal 17 2 2 5" xfId="25922" xr:uid="{7C364215-0301-4992-BD39-E55D02C26C51}"/>
    <cellStyle name="Normal 17 2 2 6" xfId="34021" xr:uid="{B7AD43C3-F430-40C7-97DC-F4BEE0C71EF5}"/>
    <cellStyle name="Normal 17 2 2 7" xfId="36095" xr:uid="{86405F2A-E14A-4A31-B371-4641FD4957D7}"/>
    <cellStyle name="Normal 17 2 2 8" xfId="38711" xr:uid="{E4CDB21B-4404-41C7-83BC-FADE36A2473D}"/>
    <cellStyle name="Normal 17 2 2_121231-130331" xfId="25923" xr:uid="{E0C79DD0-9F13-4591-A7DF-E31F62A96BDB}"/>
    <cellStyle name="Normal 17 2 3" xfId="25924" xr:uid="{426739B8-F6C2-49DF-8EE8-E78420B1FF4B}"/>
    <cellStyle name="Normal 17 2 3 2" xfId="25925" xr:uid="{0AFE136A-3910-4E78-BECB-828343CB6615}"/>
    <cellStyle name="Normal 17 2 3 2 2" xfId="25926" xr:uid="{2E402C11-DD6E-4454-B7AE-7A259895E46E}"/>
    <cellStyle name="Normal 17 2 3 2_121231-130331" xfId="25927" xr:uid="{3790B37C-7316-4B63-AE51-4A20050068AF}"/>
    <cellStyle name="Normal 17 2 3 3" xfId="25928" xr:uid="{E75B5F20-6EC0-4B33-9AC6-F0D7D4CF869D}"/>
    <cellStyle name="Normal 17 2 3 4" xfId="34022" xr:uid="{F096DD97-0C40-4410-B861-A315377A2D90}"/>
    <cellStyle name="Normal 17 2 3_121231-130331" xfId="25929" xr:uid="{2C75FD70-285D-4FF8-BE9F-E9BA0496C00B}"/>
    <cellStyle name="Normal 17 2 4" xfId="25930" xr:uid="{D77C3A7D-17F6-4F2F-B96A-7C12FB823508}"/>
    <cellStyle name="Normal 17 2 4 2" xfId="25931" xr:uid="{E8846CD6-F235-4AD4-8755-F985F1C996BC}"/>
    <cellStyle name="Normal 17 2 4_121231-130331" xfId="25932" xr:uid="{F0CB5F26-5E86-41CC-AA69-A5671506DF0C}"/>
    <cellStyle name="Normal 17 2 5" xfId="25933" xr:uid="{1E3BF355-53C6-43C2-96AC-9990D9CD6DFD}"/>
    <cellStyle name="Normal 17 2 6" xfId="25934" xr:uid="{42E54F5F-4C2B-46AF-BC86-FBCCF361C17A}"/>
    <cellStyle name="Normal 17 2 7" xfId="25935" xr:uid="{DAA24A72-952F-4765-8DB2-36DFCA0FA40C}"/>
    <cellStyle name="Normal 17 2 8" xfId="34023" xr:uid="{06DE8ABF-CAFD-46EB-8B75-ED7014B47BD4}"/>
    <cellStyle name="Normal 17 2 9" xfId="36094" xr:uid="{DD2633BB-4FE4-4E2E-8974-BB86D484E272}"/>
    <cellStyle name="Normal 17 2_121231-130331" xfId="25936" xr:uid="{532F8A14-5E0C-4235-8D95-A6FB7A085F75}"/>
    <cellStyle name="Normal 17 3" xfId="25937" xr:uid="{2A255D6F-1716-4442-824D-8921F59508D9}"/>
    <cellStyle name="Normal 17 3 2" xfId="25938" xr:uid="{5BE74682-BA31-4471-B24D-6F4A172A765D}"/>
    <cellStyle name="Normal 17 3 2 2" xfId="25939" xr:uid="{E7EAE5D9-9752-4EE1-88CB-E5EECD824AA5}"/>
    <cellStyle name="Normal 17 3 2 2 2" xfId="25940" xr:uid="{4B48BB07-3664-4F0F-B570-FE216B0EDE99}"/>
    <cellStyle name="Normal 17 3 2 2_121231-130331" xfId="25941" xr:uid="{3F67997B-7FDA-40BA-AB37-A68F5791680B}"/>
    <cellStyle name="Normal 17 3 2 3" xfId="25942" xr:uid="{ED17CBB0-7107-40CB-A533-1B5C94AE6600}"/>
    <cellStyle name="Normal 17 3 2 4" xfId="34024" xr:uid="{F08FCF24-D990-4162-B4EE-262A539D06DF}"/>
    <cellStyle name="Normal 17 3 2_121231-130331" xfId="25943" xr:uid="{1A274E9D-DCEB-48B8-B654-ECE5F5B5E9E2}"/>
    <cellStyle name="Normal 17 3 3" xfId="25944" xr:uid="{B306B30C-5D74-4AEE-91AE-91D09E32B461}"/>
    <cellStyle name="Normal 17 3 3 2" xfId="25945" xr:uid="{6E61E945-A788-461D-8B37-138D3F311816}"/>
    <cellStyle name="Normal 17 3 3_121231-130331" xfId="25946" xr:uid="{DE606707-5F2D-4F52-BE4F-A3B9A3A8021D}"/>
    <cellStyle name="Normal 17 3 4" xfId="25947" xr:uid="{46406FAE-E566-4848-B4CC-CF61E51E323A}"/>
    <cellStyle name="Normal 17 3 5" xfId="25948" xr:uid="{DA317EC3-CB82-491C-9CEE-D8962095E3A3}"/>
    <cellStyle name="Normal 17 3 6" xfId="34025" xr:uid="{B1B11A87-9CCF-4E12-801A-FEBA0DCA2FA4}"/>
    <cellStyle name="Normal 17 3 7" xfId="36096" xr:uid="{A9AD45C9-6B40-4501-B45C-E1DB4162DD49}"/>
    <cellStyle name="Normal 17 3 8" xfId="38710" xr:uid="{72230FF0-D101-436C-8A2B-AD8D1A60E1F9}"/>
    <cellStyle name="Normal 17 3_121231-130331" xfId="25949" xr:uid="{9560B182-FDE4-4744-A028-191746CF2557}"/>
    <cellStyle name="Normal 17 4" xfId="25950" xr:uid="{726E288F-BB24-4F38-82C8-544F8AF32440}"/>
    <cellStyle name="Normal 17 4 2" xfId="25951" xr:uid="{FFF80728-9D61-4EF0-B78C-AAC9A62BECA1}"/>
    <cellStyle name="Normal 17 4 2 2" xfId="25952" xr:uid="{A167C045-E9E7-49C4-BCCC-1607360E783B}"/>
    <cellStyle name="Normal 17 4 2 2 2" xfId="25953" xr:uid="{E39FB85A-FE28-4030-A038-74CCB876461B}"/>
    <cellStyle name="Normal 17 4 2 2_121231-130331" xfId="25954" xr:uid="{61A5B09B-D984-4D42-A0EA-AB48D458FB61}"/>
    <cellStyle name="Normal 17 4 2 3" xfId="25955" xr:uid="{CDC09825-A9B2-4890-B054-6FDE2E26F088}"/>
    <cellStyle name="Normal 17 4 2 4" xfId="34026" xr:uid="{BDFE4227-00D0-4603-9088-2F9FBB428774}"/>
    <cellStyle name="Normal 17 4 2_121231-130331" xfId="25956" xr:uid="{648CBCE4-FCCA-4C31-8878-BADFB1A2A356}"/>
    <cellStyle name="Normal 17 4 3" xfId="25957" xr:uid="{951CBF10-3F95-4F22-88C4-1DCEE3FF6A34}"/>
    <cellStyle name="Normal 17 4 3 2" xfId="25958" xr:uid="{1435D99C-489F-444B-AAEB-F0058E9E76C0}"/>
    <cellStyle name="Normal 17 4 3_121231-130331" xfId="25959" xr:uid="{7212E74C-344F-4646-9479-5F867415AE9F}"/>
    <cellStyle name="Normal 17 4 4" xfId="25960" xr:uid="{8E3EBCA0-71B8-469B-A052-3222830D70DC}"/>
    <cellStyle name="Normal 17 4 5" xfId="25961" xr:uid="{30A0DB83-B899-4FA3-AC4B-94994D8D661D}"/>
    <cellStyle name="Normal 17 4 6" xfId="34027" xr:uid="{8881F29A-CD03-4941-9A68-39273828A635}"/>
    <cellStyle name="Normal 17 4 7" xfId="36097" xr:uid="{8B3748CE-BBD7-4104-8441-46365C05336A}"/>
    <cellStyle name="Normal 17 4 8" xfId="38709" xr:uid="{6069AEFC-A3B9-475B-BCBB-6B32B4F3370A}"/>
    <cellStyle name="Normal 17 4_121231-130331" xfId="25962" xr:uid="{A6B893F9-884D-4024-88A2-351F81106284}"/>
    <cellStyle name="Normal 17 5" xfId="25963" xr:uid="{8DD85698-181C-4AD7-B679-0100FE28DE4D}"/>
    <cellStyle name="Normal 17 5 2" xfId="25964" xr:uid="{BB7693E2-4D12-4446-A9F6-C0C10BEE9E54}"/>
    <cellStyle name="Normal 17 5 2 2" xfId="25965" xr:uid="{782EB87F-3F7C-4A82-9384-266D5C480B62}"/>
    <cellStyle name="Normal 17 5 2 2 2" xfId="25966" xr:uid="{15B0BCC2-1972-4E57-97E3-B23DB6476EBD}"/>
    <cellStyle name="Normal 17 5 2 2_121231-130331" xfId="25967" xr:uid="{9FF132AC-0460-4F13-BD9E-A87B206D8651}"/>
    <cellStyle name="Normal 17 5 2 3" xfId="25968" xr:uid="{948CDCA3-3127-44C5-A7C3-0454B9875CA7}"/>
    <cellStyle name="Normal 17 5 2 4" xfId="34028" xr:uid="{914527CB-6FEF-4764-95FA-C593284B61F2}"/>
    <cellStyle name="Normal 17 5 2_121231-130331" xfId="25969" xr:uid="{26DCEAB5-EAA2-4BC3-B848-74C19DA1B905}"/>
    <cellStyle name="Normal 17 5 3" xfId="25970" xr:uid="{32A7D58B-A4EC-400E-A99D-83DFED663AB4}"/>
    <cellStyle name="Normal 17 5 3 2" xfId="25971" xr:uid="{DB6496C0-5D51-4D2D-99CF-A4098EE8D3E3}"/>
    <cellStyle name="Normal 17 5 3_121231-130331" xfId="25972" xr:uid="{4A524C3F-B934-4DA6-BE55-4B6B3070E236}"/>
    <cellStyle name="Normal 17 5 4" xfId="25973" xr:uid="{80C0455E-34DF-4F26-A4AB-646B9877D183}"/>
    <cellStyle name="Normal 17 5 5" xfId="25974" xr:uid="{81AFB503-10DF-4FE2-8B83-6FB26C16933F}"/>
    <cellStyle name="Normal 17 5 6" xfId="34029" xr:uid="{09966F14-1ADC-4420-88E5-DFDCF0B9C32D}"/>
    <cellStyle name="Normal 17 5 7" xfId="36098" xr:uid="{26BDC68D-51D0-4462-B466-4EE805B2BAE9}"/>
    <cellStyle name="Normal 17 5 8" xfId="38708" xr:uid="{6488EFAE-2901-4D79-B705-D59FFB9A1037}"/>
    <cellStyle name="Normal 17 5_121231-130331" xfId="25975" xr:uid="{D7590D59-25EB-4E81-A2EE-B7FE1FE7558B}"/>
    <cellStyle name="Normal 17 6" xfId="25976" xr:uid="{A81B0AFC-E60D-4F3D-992B-43EFE9F3E2AD}"/>
    <cellStyle name="Normal 17 6 2" xfId="25977" xr:uid="{A6EF7D6B-EE13-4C46-BE84-2B3943A0767C}"/>
    <cellStyle name="Normal 17 6 2 2" xfId="25978" xr:uid="{969E350D-6BC6-46B8-951E-24124011AB4E}"/>
    <cellStyle name="Normal 17 6 2 3" xfId="34030" xr:uid="{7A3FB3CA-9CDF-47F6-96C5-2250BAC76F72}"/>
    <cellStyle name="Normal 17 6 2_121231-130331" xfId="25979" xr:uid="{EDE00A7A-EFE7-453F-B262-7DA204964871}"/>
    <cellStyle name="Normal 17 6 3" xfId="25980" xr:uid="{4D76765C-1E53-42C2-BEEF-38685B015B9F}"/>
    <cellStyle name="Normal 17 6 3 2" xfId="25981" xr:uid="{823EB541-8F67-418C-8144-336E03D1B685}"/>
    <cellStyle name="Normal 17 6 3_121231-130331" xfId="25982" xr:uid="{249C71BD-1951-400A-AC4E-F8D01AA45642}"/>
    <cellStyle name="Normal 17 6 4" xfId="25983" xr:uid="{403D95D4-6CB1-4220-8E74-971E8FD9363B}"/>
    <cellStyle name="Normal 17 6 5" xfId="25984" xr:uid="{674055C3-9130-4568-BE48-B6B229164F9B}"/>
    <cellStyle name="Normal 17 6 6" xfId="34031" xr:uid="{819D686F-E255-44ED-AED1-4800B36D1D52}"/>
    <cellStyle name="Normal 17 6 7" xfId="36099" xr:uid="{78462616-3EA7-4D8A-B8C4-4F69A3C66858}"/>
    <cellStyle name="Normal 17 6 8" xfId="38707" xr:uid="{456BCA0C-CF2D-4AED-9848-49153838B948}"/>
    <cellStyle name="Normal 17 6_121231-130331" xfId="25985" xr:uid="{2EFB93BF-F1E1-49A9-A4E1-646F753FF11B}"/>
    <cellStyle name="Normal 17 7" xfId="25986" xr:uid="{6E85F3E0-E06F-4E7C-AAC7-36D5949403E7}"/>
    <cellStyle name="Normal 17 7 2" xfId="25987" xr:uid="{2CFC776F-263A-46F3-8A51-2BA303211378}"/>
    <cellStyle name="Normal 17 7 2 2" xfId="25988" xr:uid="{08C83A44-D957-48E3-B44B-F0C6E08DB761}"/>
    <cellStyle name="Normal 17 7 2_121231-130331" xfId="25989" xr:uid="{64FAB0DC-EBBD-4E9D-996D-A951B9D21574}"/>
    <cellStyle name="Normal 17 7 3" xfId="25990" xr:uid="{672465FB-E689-48DC-8473-A73B037CA2E7}"/>
    <cellStyle name="Normal 17 7 4" xfId="34032" xr:uid="{2BCEB403-B43B-400A-88FC-1DF0E1A7F206}"/>
    <cellStyle name="Normal 17 7_121231-130331" xfId="25991" xr:uid="{1E9BD2FC-E2AB-4552-A472-D9AB61BF2584}"/>
    <cellStyle name="Normal 17 8" xfId="25992" xr:uid="{E394E454-9514-46C6-8F0E-FC8B48C7DF90}"/>
    <cellStyle name="Normal 17 8 2" xfId="25993" xr:uid="{0267A0F4-E919-4A81-B8F4-DF7B33348CEB}"/>
    <cellStyle name="Normal 17 8_121231-130331" xfId="25994" xr:uid="{075EBABA-8171-4BE1-96BA-655ABE34285C}"/>
    <cellStyle name="Normal 17 9" xfId="25995" xr:uid="{CF9BB408-816D-465E-BA93-1D3B3CEEBB9F}"/>
    <cellStyle name="Normal 17_121231-130331" xfId="25996" xr:uid="{15434AE6-FE58-4AEA-A99C-17F63B34E120}"/>
    <cellStyle name="Normal 170" xfId="53253" xr:uid="{5E0BA89D-3F14-4FBD-BBCF-D4C32B5E9E38}"/>
    <cellStyle name="Normal 171" xfId="53254" xr:uid="{6988858C-49A4-4181-BE9C-3A62A5BFC9C3}"/>
    <cellStyle name="Normal 172" xfId="53255" xr:uid="{D4FA275F-9A6C-4E59-A84C-2542E0AF3755}"/>
    <cellStyle name="Normal 173" xfId="53256" xr:uid="{F38D327E-CCD9-4625-9A8A-AB1CF934D553}"/>
    <cellStyle name="Normal 174" xfId="53257" xr:uid="{30291022-DF1D-4269-8A0E-4BC073ED3089}"/>
    <cellStyle name="Normal 175" xfId="53258" xr:uid="{3AA9723C-1B3C-40D7-8715-883D4A0006BE}"/>
    <cellStyle name="Normal 176" xfId="53259" xr:uid="{629B12F5-D365-46C6-8816-102702FCABF4}"/>
    <cellStyle name="Normal 177" xfId="53260" xr:uid="{9C8BAC74-769B-4DAA-A837-8D64C8484074}"/>
    <cellStyle name="Normal 178" xfId="53261" xr:uid="{2D12A3A9-D111-4C4D-A081-00A7336A3E6C}"/>
    <cellStyle name="Normal 179" xfId="53262" xr:uid="{31396A2A-7009-4734-AF0A-460876053CB8}"/>
    <cellStyle name="Normal 18" xfId="2164" xr:uid="{10BB237D-4A6A-47B3-86EC-1551BA6094A3}"/>
    <cellStyle name="Normal 18 10" xfId="25997" xr:uid="{04BB0B2C-89B9-436A-A473-66C67F416588}"/>
    <cellStyle name="Normal 18 11" xfId="34033" xr:uid="{53551871-AAEC-4DFB-B66B-3FE3D5FB876C}"/>
    <cellStyle name="Normal 18 12" xfId="36100" xr:uid="{E1085923-25E5-4052-80FE-EC1EB2DE619D}"/>
    <cellStyle name="Normal 18 13" xfId="47063" xr:uid="{175F4AD1-8210-4C54-8C83-4C32A714F0F8}"/>
    <cellStyle name="Normal 18 2" xfId="25998" xr:uid="{CC107796-F3B3-4ED6-B2A4-B58C88D209D2}"/>
    <cellStyle name="Normal 18 2 2" xfId="25999" xr:uid="{864D0E80-6CC6-48FB-BDFB-47F6C8477797}"/>
    <cellStyle name="Normal 18 2 2 2" xfId="26000" xr:uid="{6241A6F7-303D-4C5B-9A86-309DB81AD72B}"/>
    <cellStyle name="Normal 18 2 2 2 2" xfId="26001" xr:uid="{AC297098-A928-455B-8976-D9FDBCC974B7}"/>
    <cellStyle name="Normal 18 2 2 2 3" xfId="34034" xr:uid="{B7672B4A-04E0-4C75-9ECA-B0C3AA743D75}"/>
    <cellStyle name="Normal 18 2 2 2_121231-130331" xfId="26002" xr:uid="{0F854CD2-C237-4905-9CC1-1243C73ADD74}"/>
    <cellStyle name="Normal 18 2 2 3" xfId="26003" xr:uid="{0F1303FF-00D6-46BF-A521-60E614125417}"/>
    <cellStyle name="Normal 18 2 2 3 2" xfId="26004" xr:uid="{A36E845D-1D01-4521-BA64-C2682999C391}"/>
    <cellStyle name="Normal 18 2 2 3_121231-130331" xfId="26005" xr:uid="{C990AB06-1720-4760-96BB-B184EF296C2F}"/>
    <cellStyle name="Normal 18 2 2 4" xfId="26006" xr:uid="{21651C2E-640B-48E5-8D22-4864F74743D7}"/>
    <cellStyle name="Normal 18 2 2 5" xfId="26007" xr:uid="{BA6CEF39-3FBF-41AE-BC07-AC28CD5AB6D8}"/>
    <cellStyle name="Normal 18 2 2 6" xfId="34035" xr:uid="{EE9A852B-AB47-42CF-8D0B-BD3A8A72EA07}"/>
    <cellStyle name="Normal 18 2 2 7" xfId="36102" xr:uid="{D9CD0DA0-7AFC-41F1-86A4-AFC4C0AD7DB3}"/>
    <cellStyle name="Normal 18 2 2 8" xfId="38705" xr:uid="{578CDAB5-C0A8-45F5-853C-1EEB963BE0DB}"/>
    <cellStyle name="Normal 18 2 2_121231-130331" xfId="26008" xr:uid="{14A40A7C-102A-4AA0-A863-8F72BEE8277F}"/>
    <cellStyle name="Normal 18 2 3" xfId="26009" xr:uid="{CA1A37C2-621E-4D68-98F3-D2FE46D88859}"/>
    <cellStyle name="Normal 18 2 3 2" xfId="26010" xr:uid="{D8B9DD4E-9F15-4CFD-A125-9AD5203B87D6}"/>
    <cellStyle name="Normal 18 2 3 2 2" xfId="26011" xr:uid="{5F0A7472-5591-4477-B8BE-EC719450155E}"/>
    <cellStyle name="Normal 18 2 3 2_121231-130331" xfId="26012" xr:uid="{69F0043E-31C0-480F-A05A-C7C409BBCF32}"/>
    <cellStyle name="Normal 18 2 3 3" xfId="26013" xr:uid="{99480B2D-ACA4-4B2F-84A0-71F5FC17A089}"/>
    <cellStyle name="Normal 18 2 3 4" xfId="34036" xr:uid="{E74B9A05-0723-40D8-8026-33B55E0796D7}"/>
    <cellStyle name="Normal 18 2 3_121231-130331" xfId="26014" xr:uid="{BBF77F1A-2512-4CFE-BCC0-2387EA487086}"/>
    <cellStyle name="Normal 18 2 4" xfId="26015" xr:uid="{2451A74C-AF0B-4653-87AC-48CDA5AC5575}"/>
    <cellStyle name="Normal 18 2 4 2" xfId="26016" xr:uid="{C416AB80-4603-4860-BB5F-AE2224D7A1EE}"/>
    <cellStyle name="Normal 18 2 4_121231-130331" xfId="26017" xr:uid="{5D07B0B5-5CC3-46C4-B0B6-CF764C61C3AF}"/>
    <cellStyle name="Normal 18 2 5" xfId="26018" xr:uid="{2AE39605-662A-41D5-9354-6E408F16C24A}"/>
    <cellStyle name="Normal 18 2 6" xfId="26019" xr:uid="{AF637F4C-4FAD-4D4E-86FF-C6AD5201B1A4}"/>
    <cellStyle name="Normal 18 2 7" xfId="34037" xr:uid="{AA50D285-5677-4241-BF88-F702BE0D1AC2}"/>
    <cellStyle name="Normal 18 2 8" xfId="36101" xr:uid="{F51685FB-834B-4D33-B71E-AE29700D8E42}"/>
    <cellStyle name="Normal 18 2 9" xfId="38706" xr:uid="{22886841-7798-4EA3-9D1E-18D355061C3E}"/>
    <cellStyle name="Normal 18 2_121231-130331" xfId="26020" xr:uid="{7FE9FE1D-3B2A-48A6-A0D7-270BFC2A1DB5}"/>
    <cellStyle name="Normal 18 3" xfId="26021" xr:uid="{29FC17CC-7C52-41A7-AA5B-B342B903BDCA}"/>
    <cellStyle name="Normal 18 3 2" xfId="26022" xr:uid="{1A9CE3DF-3915-4BAF-973B-F346508C5127}"/>
    <cellStyle name="Normal 18 3 2 2" xfId="26023" xr:uid="{D950DCEC-7424-4D28-814A-D6DA5234DFE3}"/>
    <cellStyle name="Normal 18 3 2 2 2" xfId="26024" xr:uid="{7250F95B-E6DB-47E8-A09A-C608E609D429}"/>
    <cellStyle name="Normal 18 3 2 2_121231-130331" xfId="26025" xr:uid="{792CA343-C88F-4759-B233-FCF2355ED2A0}"/>
    <cellStyle name="Normal 18 3 2 3" xfId="26026" xr:uid="{B5B78B5F-43E7-4F75-804A-6AF63A1A1DCE}"/>
    <cellStyle name="Normal 18 3 2 4" xfId="34038" xr:uid="{EBCF507A-34BE-44A8-883C-4E08C531F2B7}"/>
    <cellStyle name="Normal 18 3 2_121231-130331" xfId="26027" xr:uid="{AEE6DA07-9F6E-4057-90E9-4899898F434F}"/>
    <cellStyle name="Normal 18 3 3" xfId="26028" xr:uid="{89ABAF5B-51D3-4180-A175-EFE6FCDD4E37}"/>
    <cellStyle name="Normal 18 3 3 2" xfId="26029" xr:uid="{D46C0506-8612-4E78-ACE8-16DD0E83C2E6}"/>
    <cellStyle name="Normal 18 3 3_121231-130331" xfId="26030" xr:uid="{5BBA104A-4276-42BE-85AD-361E2F0CC8FF}"/>
    <cellStyle name="Normal 18 3 4" xfId="26031" xr:uid="{BD15BF4F-E521-4553-91C2-F45B9F3BCA16}"/>
    <cellStyle name="Normal 18 3 5" xfId="26032" xr:uid="{96C129D3-C40B-48E8-826B-CCD8EB9A295A}"/>
    <cellStyle name="Normal 18 3 6" xfId="34039" xr:uid="{DC1CEF56-5193-472E-94AD-35B704A729DB}"/>
    <cellStyle name="Normal 18 3 7" xfId="36103" xr:uid="{D60A12BA-B2BC-4EC1-9711-1774B001961B}"/>
    <cellStyle name="Normal 18 3 8" xfId="38704" xr:uid="{83B049F5-4CF3-4427-B44C-4C438524751A}"/>
    <cellStyle name="Normal 18 3_121231-130331" xfId="26033" xr:uid="{9C52E9B4-9D68-499D-9862-DCBA37ACBCE3}"/>
    <cellStyle name="Normal 18 4" xfId="26034" xr:uid="{B26FA660-6E62-431F-ACA4-E5C75CF09808}"/>
    <cellStyle name="Normal 18 4 2" xfId="26035" xr:uid="{F36058C0-03E8-4935-B3F9-04B7A3288B5C}"/>
    <cellStyle name="Normal 18 4 2 2" xfId="26036" xr:uid="{BB19B606-C482-436B-A8DE-4D150696C93E}"/>
    <cellStyle name="Normal 18 4 2 2 2" xfId="26037" xr:uid="{D2074393-3031-4E98-A3D3-8B96FCA8E93E}"/>
    <cellStyle name="Normal 18 4 2 2_121231-130331" xfId="26038" xr:uid="{EEF0FCD5-B317-49EF-8EA9-9C7FAC32FA13}"/>
    <cellStyle name="Normal 18 4 2 3" xfId="26039" xr:uid="{C986CFFE-9C6A-4E49-8CAD-61B3B5C7D0C5}"/>
    <cellStyle name="Normal 18 4 2 4" xfId="34040" xr:uid="{D8AD2F94-B5E0-4E2C-A331-12578C58E950}"/>
    <cellStyle name="Normal 18 4 2_121231-130331" xfId="26040" xr:uid="{33D1E3B6-C34E-44CA-B9E2-160F5D6CD11C}"/>
    <cellStyle name="Normal 18 4 3" xfId="26041" xr:uid="{AA470AD1-FC16-4E4A-AD4C-1BE0D5B0A20A}"/>
    <cellStyle name="Normal 18 4 3 2" xfId="26042" xr:uid="{595D320E-3B9F-4BCB-AC72-C49ED78413D0}"/>
    <cellStyle name="Normal 18 4 3_121231-130331" xfId="26043" xr:uid="{A277EFF9-5359-4E78-9412-386E0CB7E318}"/>
    <cellStyle name="Normal 18 4 4" xfId="26044" xr:uid="{91C50FD4-F4AF-4D2D-9040-B88142FE635E}"/>
    <cellStyle name="Normal 18 4 5" xfId="26045" xr:uid="{8CDA03DD-085B-4DBD-8547-FDEEFE1475FE}"/>
    <cellStyle name="Normal 18 4 6" xfId="34041" xr:uid="{F4C9E228-635B-49FB-B743-A592F1AFD4C6}"/>
    <cellStyle name="Normal 18 4 7" xfId="36104" xr:uid="{1B67A15D-6D5F-402B-B0D8-274C5C56B981}"/>
    <cellStyle name="Normal 18 4 8" xfId="38703" xr:uid="{FD874BA8-15E9-41FE-BFF2-5BE738D6EC47}"/>
    <cellStyle name="Normal 18 4_121231-130331" xfId="26046" xr:uid="{C338286F-4D5A-478E-883B-48981408DD55}"/>
    <cellStyle name="Normal 18 5" xfId="26047" xr:uid="{171B3D88-269F-469A-9137-47B95312DEEB}"/>
    <cellStyle name="Normal 18 5 2" xfId="26048" xr:uid="{35DE19B2-42DD-4D12-900F-A694AF281482}"/>
    <cellStyle name="Normal 18 5 2 2" xfId="26049" xr:uid="{78305293-D844-4E33-86AC-D562647EBAE5}"/>
    <cellStyle name="Normal 18 5 2 2 2" xfId="26050" xr:uid="{FE7B57A2-6EB1-4AA7-8271-28006310E6D0}"/>
    <cellStyle name="Normal 18 5 2 2_121231-130331" xfId="26051" xr:uid="{3D54D6FB-BC7F-4468-8C85-47A5C9202713}"/>
    <cellStyle name="Normal 18 5 2 3" xfId="26052" xr:uid="{5230C34E-11CC-4D73-B839-1957844B6526}"/>
    <cellStyle name="Normal 18 5 2 4" xfId="34042" xr:uid="{DF305A5F-17A5-4479-8AA1-0989C55F8064}"/>
    <cellStyle name="Normal 18 5 2_121231-130331" xfId="26053" xr:uid="{D03AD050-F939-436D-929F-865A10332ACA}"/>
    <cellStyle name="Normal 18 5 3" xfId="26054" xr:uid="{91AB046C-9828-4889-852C-815A4C5B5BE1}"/>
    <cellStyle name="Normal 18 5 3 2" xfId="26055" xr:uid="{1842B1AA-DDDA-4C92-A7AA-7E67F0537E51}"/>
    <cellStyle name="Normal 18 5 3_121231-130331" xfId="26056" xr:uid="{03E9FC19-4DF2-4BA5-8381-F125CD239AB9}"/>
    <cellStyle name="Normal 18 5 4" xfId="26057" xr:uid="{E56B7F69-BA04-4156-AE18-82961C1736EC}"/>
    <cellStyle name="Normal 18 5 5" xfId="26058" xr:uid="{889AF8F9-5F9B-4FEA-950A-85E27442F88B}"/>
    <cellStyle name="Normal 18 5 6" xfId="34043" xr:uid="{4728F998-0726-4247-9CBD-1611AF2FE26C}"/>
    <cellStyle name="Normal 18 5 7" xfId="36105" xr:uid="{D1D69D6C-17F2-453C-B699-B58604F58453}"/>
    <cellStyle name="Normal 18 5 8" xfId="38702" xr:uid="{E5928426-4243-4994-ABD1-1B6C0BAA1FB4}"/>
    <cellStyle name="Normal 18 5_121231-130331" xfId="26059" xr:uid="{392067ED-8FC5-41D1-8D91-1D55983CCBFA}"/>
    <cellStyle name="Normal 18 6" xfId="26060" xr:uid="{A5749863-2382-49A6-B14A-59CAEB94722E}"/>
    <cellStyle name="Normal 18 6 2" xfId="26061" xr:uid="{838F0F86-C08D-478A-AC9A-BA0387E7AE4D}"/>
    <cellStyle name="Normal 18 6 2 2" xfId="26062" xr:uid="{4BA33656-E02F-4C88-8001-4CD359B9EBCC}"/>
    <cellStyle name="Normal 18 6 2 3" xfId="34044" xr:uid="{DC94396C-FB9D-4275-A121-85B6BEFAFF4E}"/>
    <cellStyle name="Normal 18 6 2_121231-130331" xfId="26063" xr:uid="{4B348F4C-40C5-4E2E-897E-8B3B6ABB577B}"/>
    <cellStyle name="Normal 18 6 3" xfId="26064" xr:uid="{C98D3652-2C3F-4385-8A06-926FA262A940}"/>
    <cellStyle name="Normal 18 6 3 2" xfId="26065" xr:uid="{DAC8C019-EF16-4B54-BA67-9C3442DEB9BA}"/>
    <cellStyle name="Normal 18 6 3_121231-130331" xfId="26066" xr:uid="{BE5B9B60-1215-4AC4-9987-1022C3B82EB7}"/>
    <cellStyle name="Normal 18 6 4" xfId="26067" xr:uid="{086D1593-812E-40DC-944E-566109839779}"/>
    <cellStyle name="Normal 18 6 5" xfId="26068" xr:uid="{8EA6C209-9F50-432A-B7FD-EE5F7C769407}"/>
    <cellStyle name="Normal 18 6 6" xfId="34045" xr:uid="{75108608-DA14-4F46-B3FA-6CFD6B897809}"/>
    <cellStyle name="Normal 18 6 7" xfId="36106" xr:uid="{8222E1D6-4A0F-4C49-B543-78D755347761}"/>
    <cellStyle name="Normal 18 6 8" xfId="38701" xr:uid="{E9429B03-BC68-4CC8-8854-D87C4E1159B2}"/>
    <cellStyle name="Normal 18 6_121231-130331" xfId="26069" xr:uid="{E21231F1-DB56-450E-AFB2-375FFC412501}"/>
    <cellStyle name="Normal 18 7" xfId="26070" xr:uid="{236D614F-3112-4BDD-8387-07938DA09941}"/>
    <cellStyle name="Normal 18 7 2" xfId="26071" xr:uid="{FDEA92A1-2ADA-4146-A200-B61432507120}"/>
    <cellStyle name="Normal 18 7 2 2" xfId="26072" xr:uid="{7B2A4EED-73B3-4FA4-9F11-6BF06EFAA4B9}"/>
    <cellStyle name="Normal 18 7 2_121231-130331" xfId="26073" xr:uid="{274EB4C9-12FB-4A40-835D-B75DDA632CF9}"/>
    <cellStyle name="Normal 18 7 3" xfId="26074" xr:uid="{AB8D8E53-87B3-4C77-BDC7-BF57E328F166}"/>
    <cellStyle name="Normal 18 7 4" xfId="34046" xr:uid="{35763BA1-3BB1-4417-8FFB-B255665CE9C6}"/>
    <cellStyle name="Normal 18 7_121231-130331" xfId="26075" xr:uid="{726F915C-FA3F-41A3-B60F-4472D9643276}"/>
    <cellStyle name="Normal 18 8" xfId="26076" xr:uid="{60D8E97E-F873-4475-9E2D-F2C302F74C26}"/>
    <cellStyle name="Normal 18 8 2" xfId="26077" xr:uid="{BDBB3AAD-B2D5-4898-859D-9719819DEAB9}"/>
    <cellStyle name="Normal 18 8_121231-130331" xfId="26078" xr:uid="{062CCA7E-E4BD-4705-806D-52AD07DF5572}"/>
    <cellStyle name="Normal 18 9" xfId="26079" xr:uid="{041006C6-34CE-42B5-9820-84D62F8EC71F}"/>
    <cellStyle name="Normal 18_121231-130331" xfId="26080" xr:uid="{9A8111C7-FF56-4595-B396-0D579512A69A}"/>
    <cellStyle name="Normal 180" xfId="53263" xr:uid="{7DF7295B-6710-4779-8696-A6A7206AA849}"/>
    <cellStyle name="Normal 181" xfId="53264" xr:uid="{77200CA3-796B-40BD-9BA9-4791A9C478B3}"/>
    <cellStyle name="Normal 182" xfId="53265" xr:uid="{C3A4C62C-B582-4DC3-910B-771C526F5618}"/>
    <cellStyle name="Normal 183" xfId="53266" xr:uid="{949D34BF-23FF-422F-9303-96D2BFAD7619}"/>
    <cellStyle name="Normal 184" xfId="53267" xr:uid="{EF2FAE1D-A2E1-4415-B5FA-350A5BC37CFA}"/>
    <cellStyle name="Normal 185" xfId="53268" xr:uid="{EE69BD6E-51DF-4EE9-A47F-ECD2B14C3100}"/>
    <cellStyle name="Normal 186" xfId="53269" xr:uid="{3D225CF4-53CD-463E-8A03-32D22431CC1D}"/>
    <cellStyle name="Normal 187" xfId="53270" xr:uid="{7D247B47-FBE0-4327-A43F-7B2603A97800}"/>
    <cellStyle name="Normal 188" xfId="53271" xr:uid="{074BD721-3C2F-4FC9-BAD3-FD5799A16C89}"/>
    <cellStyle name="Normal 189" xfId="53272" xr:uid="{FFBBF9A4-6FC0-4D2F-84FD-7C2940C820CD}"/>
    <cellStyle name="Normal 19" xfId="2165" xr:uid="{BB445E7E-ED67-4799-8041-FF28D09BEAC8}"/>
    <cellStyle name="Normal 19 10" xfId="36107" xr:uid="{819FDD8C-245F-4FAF-90B0-754AC688E7B4}"/>
    <cellStyle name="Normal 19 11" xfId="47064" xr:uid="{D4351CE9-22BB-4144-98D0-A4D0755E5094}"/>
    <cellStyle name="Normal 19 2" xfId="26081" xr:uid="{5EC70B06-FD52-41A9-8D8D-1A9B1E7D3262}"/>
    <cellStyle name="Normal 19 2 2" xfId="26082" xr:uid="{490EC7BD-8D76-4C62-806C-96804E9C2B43}"/>
    <cellStyle name="Normal 19 2 2 2" xfId="26083" xr:uid="{85674217-0FD9-4820-894E-DB4DD61B6079}"/>
    <cellStyle name="Normal 19 2 2 3" xfId="34047" xr:uid="{9B0AA973-38ED-48C2-9CAE-B4F7BB538AB3}"/>
    <cellStyle name="Normal 19 2 2_121231-130331" xfId="26084" xr:uid="{258BD50B-EA26-4894-902B-6CB944914412}"/>
    <cellStyle name="Normal 19 2 3" xfId="26085" xr:uid="{3A0DC7A3-067D-4C20-9285-24C4ED9E1273}"/>
    <cellStyle name="Normal 19 2 3 2" xfId="26086" xr:uid="{286B5655-826E-4F6E-8744-AF9C613F57B1}"/>
    <cellStyle name="Normal 19 2 3_121231-130331" xfId="26087" xr:uid="{B0152817-A302-4A51-A674-F548CF96CD53}"/>
    <cellStyle name="Normal 19 2 4" xfId="26088" xr:uid="{DE69C1A2-722F-4FD3-B8A2-0D531507405C}"/>
    <cellStyle name="Normal 19 2 5" xfId="26089" xr:uid="{84BAF005-ABE3-4D04-B482-43BCD362C9BA}"/>
    <cellStyle name="Normal 19 2 6" xfId="34048" xr:uid="{13C9F54A-0CD3-409C-A1A1-9D6BAEC927BE}"/>
    <cellStyle name="Normal 19 2 7" xfId="36108" xr:uid="{05A43633-77AA-4710-80C1-A2E049B1F806}"/>
    <cellStyle name="Normal 19 2 8" xfId="38700" xr:uid="{ECF4C5AC-3740-4D3C-918B-24FC8FE258D0}"/>
    <cellStyle name="Normal 19 2_121231-130331" xfId="26090" xr:uid="{DA5A1832-127A-430D-A295-53DD21BA0A69}"/>
    <cellStyle name="Normal 19 3" xfId="26091" xr:uid="{C128AF36-1761-464C-9909-A2037942F185}"/>
    <cellStyle name="Normal 19 3 2" xfId="26092" xr:uid="{1338C70C-91C8-470C-89F6-6A96BEE5EEFF}"/>
    <cellStyle name="Normal 19 3 2 2" xfId="26093" xr:uid="{A336404E-409B-4D67-A114-2E80278C3D4D}"/>
    <cellStyle name="Normal 19 3 2 3" xfId="34049" xr:uid="{C410FE12-8F4F-4BBC-9854-D36E6098D824}"/>
    <cellStyle name="Normal 19 3 2_121231-130331" xfId="26094" xr:uid="{8427C54F-8771-4E40-A409-CB6428CEF2A0}"/>
    <cellStyle name="Normal 19 3 3" xfId="26095" xr:uid="{110714E0-7CD1-47F6-BDF8-D3BD923126BD}"/>
    <cellStyle name="Normal 19 3 3 2" xfId="26096" xr:uid="{3D965060-4AA4-4172-8C92-2786CF69B329}"/>
    <cellStyle name="Normal 19 3 3_121231-130331" xfId="26097" xr:uid="{1632FF23-130E-492A-AD62-639C3D0C3F62}"/>
    <cellStyle name="Normal 19 3 4" xfId="26098" xr:uid="{02DF1D51-45C7-405D-ADB6-6969BBBE2E54}"/>
    <cellStyle name="Normal 19 3 5" xfId="26099" xr:uid="{A91904FF-99F4-41C8-9D79-1049116886FD}"/>
    <cellStyle name="Normal 19 3 6" xfId="34050" xr:uid="{87F54791-44C8-4380-9ACF-582AF08B0F49}"/>
    <cellStyle name="Normal 19 3 7" xfId="36109" xr:uid="{69E9CFAE-BD02-4825-AA03-D154018E5503}"/>
    <cellStyle name="Normal 19 3 8" xfId="38699" xr:uid="{182ECADE-21EF-4FD5-A6CF-2D2273F268FC}"/>
    <cellStyle name="Normal 19 3_121231-130331" xfId="26100" xr:uid="{BB16EEDF-0DB3-4CAF-B434-311DEA4A3F67}"/>
    <cellStyle name="Normal 19 4" xfId="26101" xr:uid="{13C892D9-3E54-4A34-926E-E04A2675CDBE}"/>
    <cellStyle name="Normal 19 4 2" xfId="26102" xr:uid="{A9CA59FE-023E-4CF8-9653-68958D3CE96B}"/>
    <cellStyle name="Normal 19 4 2 2" xfId="26103" xr:uid="{BBAFA2E2-1A15-4AD2-B259-362F79BD8195}"/>
    <cellStyle name="Normal 19 4 2_121231-130331" xfId="26104" xr:uid="{69F261AF-EFA9-4CD7-8B46-B16A6AA56EB3}"/>
    <cellStyle name="Normal 19 4 3" xfId="26105" xr:uid="{260AA6CD-C08C-45DB-BD36-F0C74C3987E9}"/>
    <cellStyle name="Normal 19 4 4" xfId="34051" xr:uid="{A4B1BA28-5BFB-42C9-8339-665FDFEC2000}"/>
    <cellStyle name="Normal 19 4_121231-130331" xfId="26106" xr:uid="{EAEE1A03-AD73-4D15-A760-3249A76FE254}"/>
    <cellStyle name="Normal 19 5" xfId="26107" xr:uid="{908925FB-957E-4938-AEA2-1E7382FCEEA2}"/>
    <cellStyle name="Normal 19 5 2" xfId="26108" xr:uid="{A1FEEA1E-A424-43CE-BC11-DFC975C3007B}"/>
    <cellStyle name="Normal 19 5 3" xfId="26109" xr:uid="{F182854D-A18D-43F5-9314-DCACDDCD6E2D}"/>
    <cellStyle name="Normal 19 5_121231-130331" xfId="26110" xr:uid="{5E0BAB10-27B5-49B0-B67D-741976E4FF5A}"/>
    <cellStyle name="Normal 19 6" xfId="26111" xr:uid="{445A0DCC-C197-44D5-A61C-A54094205FF8}"/>
    <cellStyle name="Normal 19 6 2" xfId="26112" xr:uid="{FFD95618-016A-461E-93C3-E1AB1C83C189}"/>
    <cellStyle name="Normal 19 6 3" xfId="26113" xr:uid="{14D658FF-9210-4E73-821F-819CE0BF84B4}"/>
    <cellStyle name="Normal 19 6_AAL 2014-06" xfId="45497" xr:uid="{06FC09AB-414D-4069-B08F-9FA6B7F3DCB4}"/>
    <cellStyle name="Normal 19 7" xfId="26114" xr:uid="{3114C917-C988-4E70-8DC8-FD4F7427799E}"/>
    <cellStyle name="Normal 19 7 2" xfId="26115" xr:uid="{283AB8BE-D52F-442B-94EB-3FE80F67E797}"/>
    <cellStyle name="Normal 19 7 3" xfId="26116" xr:uid="{77AD503D-98C6-4FBF-887E-63B011E7A02D}"/>
    <cellStyle name="Normal 19 7_AAL 2014-06" xfId="45498" xr:uid="{3B5337FA-E7A7-47FE-AE88-EA11396D4DCE}"/>
    <cellStyle name="Normal 19 8" xfId="26117" xr:uid="{0477581F-5ADA-4D6A-B576-202D42E42197}"/>
    <cellStyle name="Normal 19 9" xfId="26118" xr:uid="{E32B1019-7403-4DE0-ABB2-2FC6502A519F}"/>
    <cellStyle name="Normal 19_121231-130331" xfId="26119" xr:uid="{F0EC2D69-B8F2-4A98-9F98-4F5619E9490C}"/>
    <cellStyle name="Normal 190" xfId="53273" xr:uid="{AE1A5743-6EB3-4860-8273-5BA6E2B2A2E8}"/>
    <cellStyle name="Normal 191" xfId="53274" xr:uid="{83F989C4-9712-49BE-B9DC-DA3583E10A09}"/>
    <cellStyle name="Normal 192" xfId="53275" xr:uid="{79C8D9F5-166A-4E25-BA72-FCFB0D22D0A3}"/>
    <cellStyle name="Normal 193" xfId="53276" xr:uid="{34DE36E6-68FB-4749-9121-F1FFF4BA8BEF}"/>
    <cellStyle name="Normal 194" xfId="53277" xr:uid="{D7761181-08B8-4E4E-9B4F-407684A2AEFF}"/>
    <cellStyle name="Normal 195" xfId="53278" xr:uid="{BA1F3239-7AE4-4AF8-829C-662CB0E5EE0B}"/>
    <cellStyle name="Normal 196" xfId="53279" xr:uid="{A85B5F29-3188-4DF7-BFED-085D54A31176}"/>
    <cellStyle name="Normal 197" xfId="53280" xr:uid="{47062E7E-1751-42E4-B3EC-6CFD6919CC6B}"/>
    <cellStyle name="Normal 198" xfId="53281" xr:uid="{EC6E6A72-1E9A-4BA5-AE7B-CD59B783AB5A}"/>
    <cellStyle name="Normal 199" xfId="36" xr:uid="{789212F9-EE41-4B26-A4EF-9168B813E5C2}"/>
    <cellStyle name="Normal 2" xfId="1" xr:uid="{00000000-0005-0000-0000-000002000000}"/>
    <cellStyle name="Normal 2 10" xfId="2960" xr:uid="{5376E7D8-5C98-44D7-9793-3A4B3B881FB0}"/>
    <cellStyle name="Normal 2 10 2" xfId="26120" xr:uid="{5B9AD665-1CE0-4883-8AC0-378B90C8D981}"/>
    <cellStyle name="Normal 2 10 3" xfId="34052" xr:uid="{78407B82-C585-402D-80C7-254E7E7DB3CD}"/>
    <cellStyle name="Normal 2 10 4" xfId="47794" xr:uid="{65B5C194-3D3F-4D95-9327-0121A7DBB0F7}"/>
    <cellStyle name="Normal 2 10_2. Property deals" xfId="26121" xr:uid="{BDEB641E-74AC-4128-9236-7279A1396707}"/>
    <cellStyle name="Normal 2 11" xfId="26122" xr:uid="{AC49800C-7AA0-4E92-9276-D28571641C4F}"/>
    <cellStyle name="Normal 2 11 2" xfId="26123" xr:uid="{2DA9F148-BE22-40F3-BDBC-9E0017E5A3F0}"/>
    <cellStyle name="Normal 2 11 3" xfId="47795" xr:uid="{54FA580C-0F1D-471F-BB5E-B9C4261498EF}"/>
    <cellStyle name="Normal 2 11_3. Loans" xfId="26124" xr:uid="{4D6C7089-9636-467A-BDB0-994185345990}"/>
    <cellStyle name="Normal 2 12" xfId="26125" xr:uid="{E68C5D09-012E-44A0-A2D2-BE82D8307021}"/>
    <cellStyle name="Normal 2 12 2" xfId="47796" xr:uid="{0BA37616-098D-47F8-80EA-3C1F3D101ADD}"/>
    <cellStyle name="Normal 2 12_Sold condos Germany" xfId="50334" xr:uid="{A9569706-4C98-43D5-BD8A-3F589A984C70}"/>
    <cellStyle name="Normal 2 13" xfId="36110" xr:uid="{48150976-D2DD-437A-8369-C163D5809D1D}"/>
    <cellStyle name="Normal 2 14" xfId="38698" xr:uid="{0B974C93-29BF-479B-8D6E-503C01CBA735}"/>
    <cellStyle name="Normal 2 15" xfId="44742" xr:uid="{DB0C7570-B676-4A00-AE91-5C90C64CF402}"/>
    <cellStyle name="Normal 2 16" xfId="44822" xr:uid="{12E26971-74AC-4CFD-977A-FE3B8DDCA22B}"/>
    <cellStyle name="Normal 2 17" xfId="44721" xr:uid="{AD51E94E-48FF-4685-BDA0-CEDC5FAA4A26}"/>
    <cellStyle name="Normal 2 18" xfId="45620" xr:uid="{B0625FCE-5612-4F67-8AFB-535B5B293A04}"/>
    <cellStyle name="Normal 2 19" xfId="50347" xr:uid="{CE4D14A4-A578-4EF6-AFB4-48474D0050E3}"/>
    <cellStyle name="Normal 2 2" xfId="4" xr:uid="{00000000-0005-0000-0000-000003000000}"/>
    <cellStyle name="Normal 2 2 10" xfId="26126" xr:uid="{A3C5F35B-E643-40E3-BFE1-AA951381F451}"/>
    <cellStyle name="Normal 2 2 10 2" xfId="26127" xr:uid="{943837A3-E9C1-4D9B-81A6-1ED22D721AF4}"/>
    <cellStyle name="Normal 2 2 10 3" xfId="26128" xr:uid="{5D37AA65-ED23-4CA2-B23B-B46668400EAB}"/>
    <cellStyle name="Normal 2 2 10 4" xfId="47797" xr:uid="{86682D9A-1827-4350-8788-AE9954754379}"/>
    <cellStyle name="Normal 2 2 10_2. Property deals" xfId="26129" xr:uid="{35CD359C-7DE1-441D-B82D-34AE9251ADC5}"/>
    <cellStyle name="Normal 2 2 11" xfId="26130" xr:uid="{C1DF80CD-AA7F-43C1-B562-B7E8F6ABC8ED}"/>
    <cellStyle name="Normal 2 2 11 2" xfId="26131" xr:uid="{87E80353-33D6-42F9-853B-EE09C7B75E14}"/>
    <cellStyle name="Normal 2 2 11_EQL_AAL" xfId="31511" xr:uid="{AA9A2AF7-8FDC-4483-9629-4C79D7C7015B}"/>
    <cellStyle name="Normal 2 2 12" xfId="36111" xr:uid="{339783B4-573D-4F2B-BCE6-12170863F734}"/>
    <cellStyle name="Normal 2 2 13" xfId="38697" xr:uid="{DFBAC442-2F21-46EF-A981-A0536ACC22FF}"/>
    <cellStyle name="Normal 2 2 14" xfId="44743" xr:uid="{A8BB454F-E109-4B08-963A-6D08395E3C5C}"/>
    <cellStyle name="Normal 2 2 15" xfId="44823" xr:uid="{3A1EFB45-5D2F-42ED-83F5-BCCD7654C57F}"/>
    <cellStyle name="Normal 2 2 16" xfId="44722" xr:uid="{63FE950A-454D-4B70-B999-A1F7CA420354}"/>
    <cellStyle name="Normal 2 2 17" xfId="47065" xr:uid="{C6060556-8851-4E1F-A4BC-C02AEE5CE08A}"/>
    <cellStyle name="Normal 2 2 18" xfId="200" xr:uid="{FD7B71A4-EB74-46B6-B822-98E27F8B214D}"/>
    <cellStyle name="Normal 2 2 2" xfId="201" xr:uid="{602FB5DB-938F-4C24-BBBB-B9AC1A8791AC}"/>
    <cellStyle name="Normal 2 2 2 10" xfId="44744" xr:uid="{6725F439-0155-4C4D-B0BA-F1B698D60AAA}"/>
    <cellStyle name="Normal 2 2 2 11" xfId="47066" xr:uid="{236A0E74-B8C7-4F54-AF30-1D239B40B1C0}"/>
    <cellStyle name="Normal 2 2 2 2" xfId="26132" xr:uid="{4037A9E7-561A-426C-AEDB-041C30BC2E47}"/>
    <cellStyle name="Normal 2 2 2 2 2" xfId="26133" xr:uid="{50141968-8C24-43FA-80D3-336E0888769F}"/>
    <cellStyle name="Normal 2 2 2 2 2 2" xfId="26134" xr:uid="{3E553A3A-DE58-42D6-AD3D-40B874EDF182}"/>
    <cellStyle name="Normal 2 2 2 2 2 2 2" xfId="26135" xr:uid="{39C2917A-69B3-43D9-9ECA-03964AF4908F}"/>
    <cellStyle name="Normal 2 2 2 2 2 2 2 2" xfId="26136" xr:uid="{96BFBF4C-8A77-47B6-BD4E-0A65446ABBE8}"/>
    <cellStyle name="Normal 2 2 2 2 2 2 2 3" xfId="26137" xr:uid="{336D2DE9-4665-4F50-BD8A-612BCBFA4D41}"/>
    <cellStyle name="Normal 2 2 2 2 2 2 2 4" xfId="26138" xr:uid="{365F3CCC-EC71-435E-90BF-EA9A59AAF4C4}"/>
    <cellStyle name="Normal 2 2 2 2 2 2 2 5" xfId="26139" xr:uid="{424D2428-1F02-45F3-8283-EEDE30D776AD}"/>
    <cellStyle name="Normal 2 2 2 2 2 2 2_EQL_AAL" xfId="31514" xr:uid="{96318176-11AD-4DDD-B2E9-C13C137FC847}"/>
    <cellStyle name="Normal 2 2 2 2 2 2 3" xfId="26140" xr:uid="{719BCEF9-2865-4F12-B2F6-DBA7EE8C7A3B}"/>
    <cellStyle name="Normal 2 2 2 2 2 2 4" xfId="26141" xr:uid="{E3C08619-B786-4B43-B5D5-A62206DD27CA}"/>
    <cellStyle name="Normal 2 2 2 2 2 2 4 2" xfId="26142" xr:uid="{D159BC4C-19CF-443E-8216-7EDB4A553E16}"/>
    <cellStyle name="Normal 2 2 2 2 2 2 4_EQL_AAL" xfId="31515" xr:uid="{AE44B150-73D4-43FD-A793-60C802144214}"/>
    <cellStyle name="Normal 2 2 2 2 2 2 5" xfId="26143" xr:uid="{12C09050-A0A1-4849-A4BD-49865D4EACC8}"/>
    <cellStyle name="Normal 2 2 2 2 2 2 5 2" xfId="26144" xr:uid="{E9BBE8B5-73A8-470B-A111-982D2EAB8C79}"/>
    <cellStyle name="Normal 2 2 2 2 2 2 5_EQL_AAL" xfId="31516" xr:uid="{0F722BF5-0D52-4B5B-9E79-19643A34DDC8}"/>
    <cellStyle name="Normal 2 2 2 2 2 2_EQL_AAL" xfId="31513" xr:uid="{7966841E-3EA6-4193-BE24-D445845D0890}"/>
    <cellStyle name="Normal 2 2 2 2 2 3" xfId="26145" xr:uid="{CCD35389-04C4-4420-B6A4-1FB087DDE653}"/>
    <cellStyle name="Normal 2 2 2 2 2 3 2" xfId="26146" xr:uid="{DE83B4CF-314F-4A46-9518-366F5E8040FA}"/>
    <cellStyle name="Normal 2 2 2 2 2 3_EQL_AAL" xfId="31517" xr:uid="{C0951B10-207E-4BE3-8C46-CDB19433AD57}"/>
    <cellStyle name="Normal 2 2 2 2 2 4" xfId="26147" xr:uid="{9120C0AE-5538-4EF5-BBD7-38B60E0B4337}"/>
    <cellStyle name="Normal 2 2 2 2 2 5" xfId="26148" xr:uid="{43BD4F60-89F9-4C30-BD53-05436E505075}"/>
    <cellStyle name="Normal 2 2 2 2 2 6" xfId="26149" xr:uid="{C421103B-68E2-4377-9DDD-B37F9E1B7168}"/>
    <cellStyle name="Normal 2 2 2 2 2 7" xfId="47068" xr:uid="{372D87E2-9296-4EE6-9EAD-15E0DD546B41}"/>
    <cellStyle name="Normal 2 2 2 2 2 8" xfId="46062" xr:uid="{AD35C1D0-90E4-4854-8A72-C5AE1F9AC4C0}"/>
    <cellStyle name="Normal 2 2 2 2 2_EQL_AAL" xfId="31512" xr:uid="{D58FDAA2-C9CC-4F19-B513-EDE2EFF0EF6D}"/>
    <cellStyle name="Normal 2 2 2 2 3" xfId="26150" xr:uid="{016AD4AE-6236-4679-8101-BA4E564C36F8}"/>
    <cellStyle name="Normal 2 2 2 2 4" xfId="26151" xr:uid="{660BBA4B-9942-4FCC-A524-9CF27350846E}"/>
    <cellStyle name="Normal 2 2 2 2 5" xfId="26152" xr:uid="{B1ECD66D-397D-43FE-A455-EC056843777C}"/>
    <cellStyle name="Normal 2 2 2 2 5 2" xfId="26153" xr:uid="{FE7E87EB-FAFA-4FDB-9B7A-72470380BB51}"/>
    <cellStyle name="Normal 2 2 2 2 5_EQL_AAL" xfId="31518" xr:uid="{DC261795-64A4-4B4A-82E6-02DAA9039D50}"/>
    <cellStyle name="Normal 2 2 2 2 6" xfId="26154" xr:uid="{FCF2FCD4-3061-43FA-8528-A7C78F859286}"/>
    <cellStyle name="Normal 2 2 2 2 6 2" xfId="26155" xr:uid="{0165190A-B48A-49C0-8683-5B878FA4969C}"/>
    <cellStyle name="Normal 2 2 2 2 6_EQL_AAL" xfId="31519" xr:uid="{31516C31-2E45-41BD-ABD5-A03D8E0E58FB}"/>
    <cellStyle name="Normal 2 2 2 2 7" xfId="47067" xr:uid="{EA8C164E-E32F-4F1B-B448-5752E00D6922}"/>
    <cellStyle name="Normal 2 2 2 2 8" xfId="46063" xr:uid="{B0374DC6-BDED-4692-A883-3BBAF45278F9}"/>
    <cellStyle name="Normal 2 2 2 2_2. Property deals" xfId="26156" xr:uid="{9EDA7083-1F90-4726-9E69-49310AF9CA52}"/>
    <cellStyle name="Normal 2 2 2 3" xfId="26157" xr:uid="{66E766EB-9A85-431C-A7A0-A2024C41CCC3}"/>
    <cellStyle name="Normal 2 2 2 3 2" xfId="26158" xr:uid="{C38F7EC4-AE6B-4527-9B52-3BD6EA30B0EC}"/>
    <cellStyle name="Normal 2 2 2 3 3" xfId="26159" xr:uid="{606EECF2-DBDA-409E-8A2B-075E619FA03E}"/>
    <cellStyle name="Normal 2 2 2 3 4" xfId="47069" xr:uid="{5C62DC78-1C6E-42D3-99E9-9340934D9B41}"/>
    <cellStyle name="Normal 2 2 2 3_AAL Report" xfId="26160" xr:uid="{4396CEA2-51D2-40B2-8BC8-63277084AA53}"/>
    <cellStyle name="Normal 2 2 2 4" xfId="26161" xr:uid="{F04229C5-48CC-410F-B2CC-28EF6F6347CB}"/>
    <cellStyle name="Normal 2 2 2 4 2" xfId="26162" xr:uid="{9014C206-41D6-4357-AA74-C4CFA2BE6DE5}"/>
    <cellStyle name="Normal 2 2 2 4 3" xfId="47070" xr:uid="{ADF766A1-346D-495F-A418-9A294F6BC398}"/>
    <cellStyle name="Normal 2 2 2 4_EQL_AAL" xfId="31520" xr:uid="{B3A610FB-F21D-41A3-AD36-2A776740C35D}"/>
    <cellStyle name="Normal 2 2 2 5" xfId="26163" xr:uid="{1A2E96E6-5F23-4038-9439-D4D9F84B081B}"/>
    <cellStyle name="Normal 2 2 2 6" xfId="26164" xr:uid="{A6F7B0F8-8F46-4F1F-92DE-7EF3AF3BDC33}"/>
    <cellStyle name="Normal 2 2 2 7" xfId="26165" xr:uid="{73F786F9-3ACD-4C7A-B9B0-7A2A63280152}"/>
    <cellStyle name="Normal 2 2 2 8" xfId="36112" xr:uid="{7B91A77E-3D8E-48D3-B025-5E32941F1DCE}"/>
    <cellStyle name="Normal 2 2 2 9" xfId="38696" xr:uid="{A60AAB39-44F8-40F4-89AC-CF8512EE9B32}"/>
    <cellStyle name="Normal 2 2 2_121231-130331" xfId="26166" xr:uid="{4D66C632-729D-4A41-8F28-184D4D2F0073}"/>
    <cellStyle name="Normal 2 2 3" xfId="202" xr:uid="{7B761A11-4A9C-4910-8C8D-A7C7B6224399}"/>
    <cellStyle name="Normal 2 2 3 2" xfId="26167" xr:uid="{5875C578-2EC5-4FA5-B123-D03CEF1F9975}"/>
    <cellStyle name="Normal 2 2 3 2 2" xfId="47072" xr:uid="{E090C565-C9A3-487F-BD8B-03F17EE46D17}"/>
    <cellStyle name="Normal 2 2 3 3" xfId="26168" xr:uid="{F2C626BF-3111-4A6F-95B8-4F8B805E9817}"/>
    <cellStyle name="Normal 2 2 3 4" xfId="26169" xr:uid="{2AFD5791-87C4-4444-A8CC-827C025385CE}"/>
    <cellStyle name="Normal 2 2 3 5" xfId="36113" xr:uid="{C664B4B3-C70E-4ABC-B5E5-33499DE98777}"/>
    <cellStyle name="Normal 2 2 3 6" xfId="44745" xr:uid="{E32AC4CD-296D-4C65-93C2-0F1998CFE9D1}"/>
    <cellStyle name="Normal 2 2 3_2. Property deals" xfId="26170" xr:uid="{97C97083-A97A-4704-AF4C-49003D0C2254}"/>
    <cellStyle name="Normal 2 2 4" xfId="2166" xr:uid="{3499146B-9FFB-4400-9C5B-3E71EB5BBEE2}"/>
    <cellStyle name="Normal 2 2 4 2" xfId="26171" xr:uid="{E1D923C0-D965-434B-AD84-433B9DB7BF43}"/>
    <cellStyle name="Normal 2 2 4 3" xfId="26172" xr:uid="{089F511C-24E7-48E2-ACC2-FBC941D49F7D}"/>
    <cellStyle name="Normal 2 2 4 4" xfId="26173" xr:uid="{715B3D19-9F5B-49E9-8787-B57F62295DCB}"/>
    <cellStyle name="Normal 2 2 4 5" xfId="36114" xr:uid="{C831FEB2-C89C-4703-8DC0-A0C38CF3CD6F}"/>
    <cellStyle name="Normal 2 2 4 6" xfId="47073" xr:uid="{0220EDCE-08F8-4076-8CC2-30174DAC7301}"/>
    <cellStyle name="Normal 2 2 4_2. Property deals" xfId="26174" xr:uid="{220F6452-274E-4B3B-B1CA-9FF753D80362}"/>
    <cellStyle name="Normal 2 2 5" xfId="2167" xr:uid="{72921EC6-690C-4667-A46C-117E30D4338A}"/>
    <cellStyle name="Normal 2 2 5 2" xfId="26175" xr:uid="{A9713CD7-5DCA-415A-9D33-54634B221DC0}"/>
    <cellStyle name="Normal 2 2 5 3" xfId="26176" xr:uid="{4EF94C37-E393-45F0-9E02-DE0D8847F523}"/>
    <cellStyle name="Normal 2 2 5 4" xfId="26177" xr:uid="{23C3AC4B-38BC-45EE-9B85-2EE41E85F183}"/>
    <cellStyle name="Normal 2 2 5 5" xfId="36115" xr:uid="{50941862-B938-41BF-8047-2C857AB656E0}"/>
    <cellStyle name="Normal 2 2 5 6" xfId="47074" xr:uid="{C31EB134-F845-4AE0-AD05-A43592F51134}"/>
    <cellStyle name="Normal 2 2 5_2. Property deals" xfId="26178" xr:uid="{62DEDED4-97DB-4DFD-A07C-3D4E3FDC1338}"/>
    <cellStyle name="Normal 2 2 6" xfId="2168" xr:uid="{70879680-C079-415B-B941-C57808317EAF}"/>
    <cellStyle name="Normal 2 2 6 2" xfId="26179" xr:uid="{15ED9B30-AD27-4930-842F-8F4DC6080BC3}"/>
    <cellStyle name="Normal 2 2 6 3" xfId="26180" xr:uid="{2BAD9324-925E-4877-870D-FC8860641B33}"/>
    <cellStyle name="Normal 2 2 6 4" xfId="26181" xr:uid="{4F0979D4-C566-4DF7-832B-7F00EC4EA476}"/>
    <cellStyle name="Normal 2 2 6 5" xfId="34053" xr:uid="{DA3270F3-FB73-482A-9B26-6994D1C91AC1}"/>
    <cellStyle name="Normal 2 2 6 6" xfId="47075" xr:uid="{6A487F74-33A9-4826-9902-E534A5876B6E}"/>
    <cellStyle name="Normal 2 2 6_2. Property deals" xfId="26182" xr:uid="{219703F2-A870-4DB5-A774-7B9BA81DF6E0}"/>
    <cellStyle name="Normal 2 2 7" xfId="2169" xr:uid="{B3C2F5AD-6C4B-492D-9AE8-147C69860D16}"/>
    <cellStyle name="Normal 2 2 7 2" xfId="26183" xr:uid="{0CA90705-1555-48EC-B3E9-AB1CFB940040}"/>
    <cellStyle name="Normal 2 2 7 3" xfId="26184" xr:uid="{D8C4F3DF-0518-4B9D-BD45-F662E5203E03}"/>
    <cellStyle name="Normal 2 2 7 4" xfId="26185" xr:uid="{719F67E8-FFAA-42A7-824C-E4ECDFD55D07}"/>
    <cellStyle name="Normal 2 2 7 5" xfId="34054" xr:uid="{16B1DB89-7FDE-47DE-8BA0-5653A18183C0}"/>
    <cellStyle name="Normal 2 2 7_2. Property deals" xfId="26186" xr:uid="{388A0EF4-85D4-44D0-9E52-6F6EA9736295}"/>
    <cellStyle name="Normal 2 2 8" xfId="2170" xr:uid="{F488C562-84C8-47B2-AC77-530F55E65BCD}"/>
    <cellStyle name="Normal 2 2 8 2" xfId="26187" xr:uid="{67CA87E9-2DD2-4C57-894C-9491E897D6F1}"/>
    <cellStyle name="Normal 2 2 8 3" xfId="34055" xr:uid="{198234F6-1592-4985-BCB8-5EB3D8B0FA82}"/>
    <cellStyle name="Normal 2 2 8_2. Property deals" xfId="26188" xr:uid="{77C73A0D-27C6-45A4-BD65-4C4C8B5D2107}"/>
    <cellStyle name="Normal 2 2 9" xfId="2171" xr:uid="{77C947C8-9D2E-430D-BF3D-67CFE5452DB1}"/>
    <cellStyle name="Normal 2 2 9 2" xfId="26189" xr:uid="{E9C8D76D-1886-47C7-B027-464C2745E253}"/>
    <cellStyle name="Normal 2 2 9 3" xfId="47078" xr:uid="{56FB276D-10DD-476B-975B-6E97BD617DEE}"/>
    <cellStyle name="Normal 2 2 9_2. Property deals" xfId="26190" xr:uid="{00A295A9-36B2-40DE-8350-4207F4A43417}"/>
    <cellStyle name="Normal 2 2_11" xfId="203" xr:uid="{379CF7AE-6961-4BC1-A03C-FBDE7B423A04}"/>
    <cellStyle name="Normal 2 20" xfId="50349" xr:uid="{8FFBED87-8145-4C9C-81AE-03407043E170}"/>
    <cellStyle name="Normal 2 21" xfId="50351" xr:uid="{F4787D60-0AFC-4964-8DB8-DD932D073AE6}"/>
    <cellStyle name="Normal 2 22" xfId="50354" xr:uid="{DD58A64C-6354-4E51-82D0-B3505B7F45F9}"/>
    <cellStyle name="Normal 2 23" xfId="50355" xr:uid="{0A8046C4-7309-41F8-8027-3C3B47B34198}"/>
    <cellStyle name="Normal 2 24" xfId="42" xr:uid="{51F35174-11F2-46B3-A38C-97ED67E845FD}"/>
    <cellStyle name="Normal 2 3" xfId="5" xr:uid="{00000000-0005-0000-0000-000004000000}"/>
    <cellStyle name="Normal 2 3 10" xfId="34056" xr:uid="{2119F246-3217-4495-8826-05C5DF9CE9EA}"/>
    <cellStyle name="Normal 2 3 11" xfId="36116" xr:uid="{C5DCF1B9-57B4-4DDF-879F-008721047B78}"/>
    <cellStyle name="Normal 2 3 12" xfId="44746" xr:uid="{C874038A-495D-46B0-A099-86BAAC0E5424}"/>
    <cellStyle name="Normal 2 3 13" xfId="47079" xr:uid="{674E55E8-9D1F-4E18-B1CE-0F23D5E42DE8}"/>
    <cellStyle name="Normal 2 3 14" xfId="50346" xr:uid="{00A723DB-FC37-4129-A88B-6461E1048135}"/>
    <cellStyle name="Normal 2 3 15" xfId="204" xr:uid="{B64E447A-A5B9-4662-BF18-03DE6D8684BF}"/>
    <cellStyle name="Normal 2 3 16" xfId="53283" xr:uid="{425F1912-4359-4E76-A113-689B22FDE0DF}"/>
    <cellStyle name="Normal 2 3 2" xfId="2172" xr:uid="{D2FA2DF2-0F9D-4125-BD33-58EE52BA08F6}"/>
    <cellStyle name="Normal 2 3 2 2" xfId="26191" xr:uid="{7DD8A9BF-34CD-4D3D-8561-9CBE5F507E28}"/>
    <cellStyle name="Normal 2 3 2 2 2" xfId="26192" xr:uid="{0A853B40-2B84-43A8-B13A-934A94C151A5}"/>
    <cellStyle name="Normal 2 3 2 2 3" xfId="34057" xr:uid="{F2B8FA98-DDDA-47CE-8763-0999AEE955C7}"/>
    <cellStyle name="Normal 2 3 2 2 4" xfId="47081" xr:uid="{E7A795B9-E066-4E84-94B3-5B7283751BFC}"/>
    <cellStyle name="Normal 2 3 2 2_121231-130331" xfId="26193" xr:uid="{D3B55DD2-B8E7-4CEE-979C-6879000D0DA6}"/>
    <cellStyle name="Normal 2 3 2 3" xfId="26194" xr:uid="{FA4E0669-E22E-47D1-A612-FA5568554F11}"/>
    <cellStyle name="Normal 2 3 2 3 2" xfId="26195" xr:uid="{A254F780-C439-40A6-93E3-E5397A3A4FC2}"/>
    <cellStyle name="Normal 2 3 2 3_121231-130331" xfId="26196" xr:uid="{20EB92FA-4930-4477-B0C7-8D8F5FE874B9}"/>
    <cellStyle name="Normal 2 3 2 4" xfId="26197" xr:uid="{1B442967-41ED-4985-AB4B-E91C0EDD5454}"/>
    <cellStyle name="Normal 2 3 2 5" xfId="26198" xr:uid="{6364372E-41C7-4A9A-A6ED-C76B46EDA033}"/>
    <cellStyle name="Normal 2 3 2 6" xfId="34058" xr:uid="{8B34CA6E-7A1A-4CAD-A627-E74811A9CF32}"/>
    <cellStyle name="Normal 2 3 2 7" xfId="36117" xr:uid="{DF779856-459B-4433-B569-51DB950674D9}"/>
    <cellStyle name="Normal 2 3 2 8" xfId="38695" xr:uid="{9DC8581F-5851-4D64-9E2C-4A13ED33A582}"/>
    <cellStyle name="Normal 2 3 2 9" xfId="47080" xr:uid="{9CFD8710-D072-4533-A2B8-E52E5D213BE2}"/>
    <cellStyle name="Normal 2 3 2_1" xfId="52317" xr:uid="{4E53DF72-DE97-48A8-A92A-F8DA123E1B04}"/>
    <cellStyle name="Normal 2 3 3" xfId="2173" xr:uid="{AEC7AB65-914A-4DF8-A1F9-F4038140182A}"/>
    <cellStyle name="Normal 2 3 3 2" xfId="26199" xr:uid="{295EF4F9-9363-4721-97DC-AA81ABC3F84E}"/>
    <cellStyle name="Normal 2 3 3 2 2" xfId="26200" xr:uid="{BF294AA8-BD7D-4E39-A8D6-811F1F2A6564}"/>
    <cellStyle name="Normal 2 3 3 2 3" xfId="47798" xr:uid="{9144F16D-F9F7-40E6-BEDD-725A425245F4}"/>
    <cellStyle name="Normal 2 3 3 2_3. Loans" xfId="26201" xr:uid="{8C1CE622-B90F-45F5-9D25-DDB110288863}"/>
    <cellStyle name="Normal 2 3 3 3" xfId="26202" xr:uid="{B7635E8D-E4D3-491E-9BC9-99CE1872B0E3}"/>
    <cellStyle name="Normal 2 3 3 4" xfId="36118" xr:uid="{A8026B62-9775-4E39-A341-F54F0B6E11A1}"/>
    <cellStyle name="Normal 2 3 3 5" xfId="38694" xr:uid="{72448EFA-19C8-4AEF-BC5D-644CCA4F57CE}"/>
    <cellStyle name="Normal 2 3 3 6" xfId="47082" xr:uid="{06D7A155-A63B-496C-9F71-D771F40D1F7B}"/>
    <cellStyle name="Normal 2 3 3 7" xfId="46057" xr:uid="{E64B7E27-D617-41E6-A597-C199FA2B50ED}"/>
    <cellStyle name="Normal 2 3 3_2. Property deals" xfId="26203" xr:uid="{7F95A874-BFDA-4DDA-9C25-29F1CFF2A933}"/>
    <cellStyle name="Normal 2 3 4" xfId="2174" xr:uid="{3FDB8525-9C1B-4B12-B82B-3A6742C72940}"/>
    <cellStyle name="Normal 2 3 4 2" xfId="26204" xr:uid="{DF5499E1-A295-4A49-8622-4D235289603B}"/>
    <cellStyle name="Normal 2 3 4 3" xfId="34059" xr:uid="{C83FE718-1CF2-4652-9C80-793C7D3686FA}"/>
    <cellStyle name="Normal 2 3 4 4" xfId="47083" xr:uid="{961E3DA8-5FAE-456A-8048-041B2063158C}"/>
    <cellStyle name="Normal 2 3 4_1" xfId="52318" xr:uid="{B2F322B0-D4F3-48DD-83D4-DF93FDCA887B}"/>
    <cellStyle name="Normal 2 3 5" xfId="26205" xr:uid="{E1BA5958-F211-40B3-A4BF-4D218C9F748B}"/>
    <cellStyle name="Normal 2 3 5 2" xfId="26206" xr:uid="{44B7AAE8-E150-480B-9E90-DFC0EB8E523B}"/>
    <cellStyle name="Normal 2 3 5 3" xfId="47084" xr:uid="{CC485693-7491-4B85-A68D-042952721066}"/>
    <cellStyle name="Normal 2 3 5_2. Property deals" xfId="26207" xr:uid="{77B36A2A-6FFC-4F88-A50F-537E69F9DD56}"/>
    <cellStyle name="Normal 2 3 6" xfId="26208" xr:uid="{B77C02C9-2155-48A2-ACC6-7BE0D4B3989E}"/>
    <cellStyle name="Normal 2 3 6 2" xfId="26209" xr:uid="{CFE3DC5E-D8A0-41C1-8F09-02BC49B276CE}"/>
    <cellStyle name="Normal 2 3 6 3" xfId="47085" xr:uid="{CCF7CB9A-C453-4DFE-B550-D2E6F71FB2E5}"/>
    <cellStyle name="Normal 2 3 6_3. Loans" xfId="26210" xr:uid="{EC444571-B17E-499A-9098-96CEFCD27545}"/>
    <cellStyle name="Normal 2 3 7" xfId="26211" xr:uid="{3018FE82-0B4F-48A1-9ED8-BD9B954A0C37}"/>
    <cellStyle name="Normal 2 3 7 2" xfId="47086" xr:uid="{02FD4B94-5841-4150-AC50-62566A69A987}"/>
    <cellStyle name="Normal 2 3 8" xfId="34060" xr:uid="{C3133BCD-A4ED-4969-ACEA-66B41157BB2F}"/>
    <cellStyle name="Normal 2 3 8 2" xfId="47087" xr:uid="{3B50801D-860B-4773-B00B-36C1AFDE409F}"/>
    <cellStyle name="Normal 2 3 9" xfId="34061" xr:uid="{95199E2E-D1E1-4373-921D-4B3CB2CCA3F9}"/>
    <cellStyle name="Normal 2 3 9 2" xfId="47088" xr:uid="{8D5E6A37-D883-4600-8F94-276013ECAC62}"/>
    <cellStyle name="Normal 2 3_1" xfId="49533" xr:uid="{3CB5B492-DD52-43D9-A165-FBF7763BA3AE}"/>
    <cellStyle name="Normal 2 4" xfId="205" xr:uid="{99DD792D-CC9D-466B-A274-27C298F1FA19}"/>
    <cellStyle name="Normal 2 4 10" xfId="46056" xr:uid="{03B24CD6-EEF8-4B15-88BB-4D803BCD5789}"/>
    <cellStyle name="Normal 2 4 2" xfId="2175" xr:uid="{40BE2DB7-9350-4533-B4FE-D3BC217CB78B}"/>
    <cellStyle name="Normal 2 4 2 2" xfId="26212" xr:uid="{4470CD84-389C-4223-B601-EEB6F51A60C2}"/>
    <cellStyle name="Normal 2 4 2 2 2" xfId="26213" xr:uid="{A5331F39-7AAA-438D-A6CA-A70B3831D0AA}"/>
    <cellStyle name="Normal 2 4 2 2 3" xfId="47799" xr:uid="{A24E88C7-CB55-483B-BB4C-4C52D6B2C731}"/>
    <cellStyle name="Normal 2 4 2 2_3. Loans" xfId="26214" xr:uid="{8BDB7052-FA10-4981-BD1E-B8542F31FA18}"/>
    <cellStyle name="Normal 2 4 2 3" xfId="26215" xr:uid="{30DDDFC2-F94D-4E05-A5F1-90978999170E}"/>
    <cellStyle name="Normal 2 4 2 4" xfId="47090" xr:uid="{6E5187F6-CBC9-4BD7-AA70-82768A57610A}"/>
    <cellStyle name="Normal 2 4 2 5" xfId="46055" xr:uid="{6C159668-63BC-4976-8DF2-820EECF50BA0}"/>
    <cellStyle name="Normal 2 4 2_1" xfId="52319" xr:uid="{711C8365-9F0C-46B7-83FC-640D90D275A9}"/>
    <cellStyle name="Normal 2 4 3" xfId="2176" xr:uid="{07D6E5FC-3193-4B6C-A4D3-6363A27B55ED}"/>
    <cellStyle name="Normal 2 4 3 2" xfId="26216" xr:uid="{D920CC30-1502-452C-8825-025EA7237029}"/>
    <cellStyle name="Normal 2 4 3 2 2" xfId="26217" xr:uid="{6B8B7487-7F22-43AE-BD0B-0C0D059D6338}"/>
    <cellStyle name="Normal 2 4 3 2 3" xfId="47800" xr:uid="{00E9B919-4F2A-477D-BA82-184539A2EEF8}"/>
    <cellStyle name="Normal 2 4 3 2_3. Loans" xfId="26218" xr:uid="{DBA657D5-D48E-462E-B1A0-52E108E92B66}"/>
    <cellStyle name="Normal 2 4 3 3" xfId="26219" xr:uid="{6ECD2CA0-BDC3-4482-91E7-9B8D1F371645}"/>
    <cellStyle name="Normal 2 4 3 4" xfId="47091" xr:uid="{4B1AA2F5-A24D-4437-8551-6722EB4CA52A}"/>
    <cellStyle name="Normal 2 4 3_2. Property deals" xfId="26220" xr:uid="{A1309F38-BFBF-431B-85B4-593807B293F1}"/>
    <cellStyle name="Normal 2 4 4" xfId="26221" xr:uid="{5E4CC742-C72A-4728-97D6-3C05BF2FF1F7}"/>
    <cellStyle name="Normal 2 4 4 2" xfId="26222" xr:uid="{AE9BA242-F968-4666-9CD1-55AB02B3C445}"/>
    <cellStyle name="Normal 2 4 4 3" xfId="47801" xr:uid="{5EF46403-ABB1-4F4C-8C15-21931CBD5D6C}"/>
    <cellStyle name="Normal 2 4 4_3. Loans" xfId="26223" xr:uid="{A2C3A1AD-60F5-4DA9-8985-CAB5CBBD4097}"/>
    <cellStyle name="Normal 2 4 5" xfId="26224" xr:uid="{41B888CC-CB6F-4F8D-8313-98C85DF2B1F5}"/>
    <cellStyle name="Normal 2 4 6" xfId="44747" xr:uid="{621F3F24-98F8-4FAD-8D22-6031BA54613E}"/>
    <cellStyle name="Normal 2 4 7" xfId="44824" xr:uid="{9B76E22C-ADE3-49E6-81BA-9F017E4DB572}"/>
    <cellStyle name="Normal 2 4 8" xfId="44725" xr:uid="{41F3989B-73DF-4134-B1B2-261FC29DB56D}"/>
    <cellStyle name="Normal 2 4 9" xfId="47089" xr:uid="{9814485F-830C-410F-A798-FB160D561CD9}"/>
    <cellStyle name="Normal 2 4_1" xfId="49534" xr:uid="{B0657037-A496-470D-B1B4-0AC9A58C249E}"/>
    <cellStyle name="Normal 2 5" xfId="2177" xr:uid="{4019A198-F6B7-490A-BCB4-DCC446781510}"/>
    <cellStyle name="Normal 2 5 2" xfId="2178" xr:uid="{86ACC8FD-3B04-427A-B4CE-29C2D837D742}"/>
    <cellStyle name="Normal 2 5 2 2" xfId="26225" xr:uid="{3DA02E0E-13C5-41F6-BB4C-B8B179048DB4}"/>
    <cellStyle name="Normal 2 5 2 2 2" xfId="26226" xr:uid="{22D7B206-FCD5-4213-822B-03175FEFC78A}"/>
    <cellStyle name="Normal 2 5 2 2 3" xfId="47802" xr:uid="{185C8A13-DC81-4356-93C4-7B99E0C992B4}"/>
    <cellStyle name="Normal 2 5 2 2_3. Loans" xfId="26227" xr:uid="{F4F0C15C-DA58-48EC-BEB3-3C7B37745AA6}"/>
    <cellStyle name="Normal 2 5 2 3" xfId="26228" xr:uid="{AFF42C78-7242-4684-80EF-5D97549A5309}"/>
    <cellStyle name="Normal 2 5 2 4" xfId="47093" xr:uid="{9663AE8D-0044-4271-A5F8-549A7588C524}"/>
    <cellStyle name="Normal 2 5 2_1" xfId="52320" xr:uid="{635393D8-E9AA-4C4E-89BD-17D988DDFCCE}"/>
    <cellStyle name="Normal 2 5 3" xfId="2179" xr:uid="{CE26747A-0D13-4371-93DB-A22A6E36B9C2}"/>
    <cellStyle name="Normal 2 5 3 2" xfId="26229" xr:uid="{69D384DE-D447-40AD-924C-298913F2ABC8}"/>
    <cellStyle name="Normal 2 5 3 2 2" xfId="26230" xr:uid="{ADBED075-686B-41E1-89D8-0269B9DF210D}"/>
    <cellStyle name="Normal 2 5 3 2 3" xfId="47803" xr:uid="{07E5701A-E614-4175-9482-F099EB73BC96}"/>
    <cellStyle name="Normal 2 5 3 2_3. Loans" xfId="26231" xr:uid="{6782FA05-C057-401D-93CD-02F6C932B761}"/>
    <cellStyle name="Normal 2 5 3 3" xfId="26232" xr:uid="{5D010220-7329-461F-B975-E036883DD63F}"/>
    <cellStyle name="Normal 2 5 3 4" xfId="47094" xr:uid="{BC3E1312-1194-4395-8A6B-D7220346DCD7}"/>
    <cellStyle name="Normal 2 5 3_2. Property deals" xfId="26233" xr:uid="{B0C37F1D-B7E2-4671-8D86-081AE8A48515}"/>
    <cellStyle name="Normal 2 5 4" xfId="26234" xr:uid="{87C378EC-3695-4713-A5B9-C09059D43403}"/>
    <cellStyle name="Normal 2 5 4 2" xfId="26235" xr:uid="{5D941213-1A19-4EB1-A3A5-8400BEEDFA63}"/>
    <cellStyle name="Normal 2 5 4 3" xfId="47804" xr:uid="{FDB02F09-31F4-4C50-A63E-344EF6AAFB2C}"/>
    <cellStyle name="Normal 2 5 4_3. Loans" xfId="26236" xr:uid="{FC97B51A-419D-452A-A561-8DD0A4EF266B}"/>
    <cellStyle name="Normal 2 5 5" xfId="26237" xr:uid="{1EA30D22-26D3-4A69-A1AE-977779666C8D}"/>
    <cellStyle name="Normal 2 5 6" xfId="47092" xr:uid="{D9C63DAF-FB60-4A63-B313-1452253FFC76}"/>
    <cellStyle name="Normal 2 5 7" xfId="46052" xr:uid="{97A343BE-D9AE-41D2-BF7B-97DBA0958C77}"/>
    <cellStyle name="Normal 2 5_1" xfId="49535" xr:uid="{3C649A2B-C806-4AF3-B1DD-B3C66BBD5CCA}"/>
    <cellStyle name="Normal 2 6" xfId="2180" xr:uid="{3D3D68ED-966E-4519-B38D-8BA329710EF7}"/>
    <cellStyle name="Normal 2 6 2" xfId="2181" xr:uid="{378EFC1C-00A4-4CAC-B7DB-2219FF9CC68C}"/>
    <cellStyle name="Normal 2 6 2 2" xfId="26238" xr:uid="{8D76A8EF-BBCF-4FE5-B97C-8D312C69ADD9}"/>
    <cellStyle name="Normal 2 6 2 2 2" xfId="26239" xr:uid="{1354E8BF-2728-48B1-980B-63D614BA32BC}"/>
    <cellStyle name="Normal 2 6 2 2 3" xfId="47805" xr:uid="{0381CF5F-3C69-4C09-B849-20DC380D34D4}"/>
    <cellStyle name="Normal 2 6 2 2_3. Loans" xfId="26240" xr:uid="{0FE67F0E-B6C9-4DB4-BD2B-5A9BE5AA65D1}"/>
    <cellStyle name="Normal 2 6 2 3" xfId="26241" xr:uid="{3A73580E-FADA-4E1B-BAA4-EBA6573AD3F3}"/>
    <cellStyle name="Normal 2 6 2 4" xfId="47096" xr:uid="{B0F5F196-E7F1-4071-9ACF-70A4FCDAFB94}"/>
    <cellStyle name="Normal 2 6 2_1" xfId="52321" xr:uid="{2F20073E-3ADF-4C53-B239-515BDA0C4E63}"/>
    <cellStyle name="Normal 2 6 3" xfId="26242" xr:uid="{BD51BE5D-E1F3-4FB6-9F24-E572500FD54A}"/>
    <cellStyle name="Normal 2 6 3 2" xfId="26243" xr:uid="{FF836A3A-1C64-439F-9D3A-AD68B290E87C}"/>
    <cellStyle name="Normal 2 6 3 3" xfId="47806" xr:uid="{F26CAF96-15F0-4A9E-B18A-7D44C0B1EABF}"/>
    <cellStyle name="Normal 2 6 3_3. Loans" xfId="26244" xr:uid="{5D5232D2-5203-4444-BD97-6CFF67832D49}"/>
    <cellStyle name="Normal 2 6 4" xfId="26245" xr:uid="{5F138269-633B-42E0-9508-0D94F2D2C0EA}"/>
    <cellStyle name="Normal 2 6 5" xfId="47095" xr:uid="{17E3DFBA-E187-4CC7-9A48-A8E5CBA44C70}"/>
    <cellStyle name="Normal 2 6 6" xfId="46051" xr:uid="{428C12CB-14F2-41BE-A104-B8704FCF6DE4}"/>
    <cellStyle name="Normal 2 6_1" xfId="49536" xr:uid="{69EEC34D-0F98-4360-ACDB-4893CD0915DB}"/>
    <cellStyle name="Normal 2 7" xfId="2182" xr:uid="{996B95F8-68E4-414D-9640-659CDF72E564}"/>
    <cellStyle name="Normal 2 7 2" xfId="26246" xr:uid="{0F075179-8E4F-4CC4-BA7F-9AAAA076B222}"/>
    <cellStyle name="Normal 2 7 2 2" xfId="26247" xr:uid="{E53E702A-9985-487A-8473-E357757D59D6}"/>
    <cellStyle name="Normal 2 7 2 3" xfId="47807" xr:uid="{9EE6310F-7533-46CA-AABE-ECF247BC8177}"/>
    <cellStyle name="Normal 2 7 2_3. Loans" xfId="26248" xr:uid="{7440C501-53A2-4634-A391-BAC99A8E2E78}"/>
    <cellStyle name="Normal 2 7 3" xfId="26249" xr:uid="{E3076953-CDD0-4F21-9EB8-7F83D15B7584}"/>
    <cellStyle name="Normal 2 7 3 2" xfId="26250" xr:uid="{B9964D00-671A-4332-83D9-582CE18639A2}"/>
    <cellStyle name="Normal 2 7 3_3. Loans" xfId="26251" xr:uid="{A262DAB2-D0C1-413B-A2D5-79F525B46203}"/>
    <cellStyle name="Normal 2 7 4" xfId="26252" xr:uid="{4D799967-0A71-4AE6-A1B6-66D2464E62A3}"/>
    <cellStyle name="Normal 2 7 5" xfId="47097" xr:uid="{BC095EB3-298C-4560-9FE7-192951E2CCD7}"/>
    <cellStyle name="Normal 2 7 6" xfId="46050" xr:uid="{2190BF8D-D269-496A-A7F2-290C4F5DF69E}"/>
    <cellStyle name="Normal 2 7_1" xfId="52322" xr:uid="{B369FBF3-61AA-40C6-BF41-A34D2F2C4C7A}"/>
    <cellStyle name="Normal 2 8" xfId="2183" xr:uid="{A66CF066-A4AF-4379-8FBE-A1F766973CF5}"/>
    <cellStyle name="Normal 2 8 2" xfId="26253" xr:uid="{B7E0890D-546E-44D1-B16C-814E27A6AEC8}"/>
    <cellStyle name="Normal 2 8 2 2" xfId="26254" xr:uid="{E4D9025A-1EEE-4A82-A943-00872ADA96A7}"/>
    <cellStyle name="Normal 2 8 2 3" xfId="47808" xr:uid="{723C43BC-26FA-4304-A000-AEB9861A351E}"/>
    <cellStyle name="Normal 2 8 2_3. Loans" xfId="26255" xr:uid="{E2B9EC48-48FD-44AF-9E18-A19A069CEF41}"/>
    <cellStyle name="Normal 2 8 3" xfId="26256" xr:uid="{60AE5B5A-EA80-4B51-8F73-02C3955E7C44}"/>
    <cellStyle name="Normal 2 8 4" xfId="47098" xr:uid="{40FD9CBB-6911-41EF-B35B-4BB13727BE38}"/>
    <cellStyle name="Normal 2 8 5" xfId="46049" xr:uid="{630752AB-5971-4924-A4BE-0B45C0148A4B}"/>
    <cellStyle name="Normal 2 8_1" xfId="52323" xr:uid="{0AB3B467-143C-4BF8-A900-35936A56F651}"/>
    <cellStyle name="Normal 2 9" xfId="2184" xr:uid="{A0FA14BC-160A-4B74-B5FB-35EFFC356C0E}"/>
    <cellStyle name="Normal 2 9 2" xfId="26257" xr:uid="{5E9123F6-5B3A-46BF-AAF6-BC1FFA113CBD}"/>
    <cellStyle name="Normal 2 9 2 2" xfId="26258" xr:uid="{A1A5AECF-A67C-445C-95F9-F15CC1A783BB}"/>
    <cellStyle name="Normal 2 9 2 3" xfId="47809" xr:uid="{BC19170D-5643-4299-B838-633001B74AB0}"/>
    <cellStyle name="Normal 2 9 2_3. Loans" xfId="26259" xr:uid="{C5A8C336-AA21-4699-83A2-67AD8D32DD04}"/>
    <cellStyle name="Normal 2 9 3" xfId="26260" xr:uid="{E1675B09-50F4-4847-893F-A9769856CE09}"/>
    <cellStyle name="Normal 2 9 4" xfId="47099" xr:uid="{7A4B0474-9102-4077-B73C-BCD5E277E72D}"/>
    <cellStyle name="Normal 2 9 5" xfId="46048" xr:uid="{F4FAC5DA-541D-47EF-9B9F-E4BED3E653AC}"/>
    <cellStyle name="Normal 2 9_1" xfId="52324" xr:uid="{37706C8C-F838-463B-BA5D-D23C4FFA2FF0}"/>
    <cellStyle name="Normal 2_1" xfId="49537" xr:uid="{C380AE1E-8399-45B5-A547-F20C492B7C8B}"/>
    <cellStyle name="Normal 20" xfId="2185" xr:uid="{3546B6CF-6D14-4744-9792-F7978BF8349D}"/>
    <cellStyle name="Normal 20 10" xfId="26261" xr:uid="{36B48AF7-39B3-492A-837D-AA10F6D06D97}"/>
    <cellStyle name="Normal 20 11" xfId="34062" xr:uid="{47B9E4EB-F651-4051-8B0B-28AD8853C118}"/>
    <cellStyle name="Normal 20 12" xfId="36119" xr:uid="{DEB4A5AF-8653-46FF-BA37-A4F782B75CD5}"/>
    <cellStyle name="Normal 20 13" xfId="47100" xr:uid="{6AA8758F-2328-4EB9-A55C-7AFC3F85F5B9}"/>
    <cellStyle name="Normal 20 2" xfId="26262" xr:uid="{BF2D4C45-BEC2-4D8B-8B28-B77090DAE3A8}"/>
    <cellStyle name="Normal 20 2 2" xfId="26263" xr:uid="{CD6EDDF4-F7E7-4CDA-B3CC-274ECFD7312D}"/>
    <cellStyle name="Normal 20 2 2 2" xfId="26264" xr:uid="{B9E09B8B-5858-43F6-BDCA-80F93C52E3AC}"/>
    <cellStyle name="Normal 20 2 2 3" xfId="34063" xr:uid="{154FDC5F-DC4D-4A1C-87DF-A46310AF513D}"/>
    <cellStyle name="Normal 20 2 2_121231-130331" xfId="26265" xr:uid="{89CBB849-AD0F-4A12-9692-8F96A0DBAA0F}"/>
    <cellStyle name="Normal 20 2 3" xfId="26266" xr:uid="{B51F4365-6ED3-4D2C-8977-B6E6C4F9E55D}"/>
    <cellStyle name="Normal 20 2 3 2" xfId="26267" xr:uid="{BA4E463A-1293-4153-8627-295E5E382C71}"/>
    <cellStyle name="Normal 20 2 3_121231-130331" xfId="26268" xr:uid="{577A9FD2-2CA7-48D0-8054-F6D0F898C3A8}"/>
    <cellStyle name="Normal 20 2 4" xfId="26269" xr:uid="{1AFA0D0B-BE7C-4E57-82B2-BCD445244A83}"/>
    <cellStyle name="Normal 20 2 5" xfId="26270" xr:uid="{E7CB5189-46A0-446F-84EB-F0FFAE4BC290}"/>
    <cellStyle name="Normal 20 2 6" xfId="34064" xr:uid="{53A41487-EF34-47D5-AE84-974AD2B0A06A}"/>
    <cellStyle name="Normal 20 2 7" xfId="36120" xr:uid="{726141F5-3587-4BE0-A7FE-A96715321324}"/>
    <cellStyle name="Normal 20 2 8" xfId="38693" xr:uid="{50FB308B-16D9-4A2C-BE30-B61892468578}"/>
    <cellStyle name="Normal 20 2_121231-130331" xfId="26271" xr:uid="{85C73B97-CCEF-4523-8F57-CAF9619974D7}"/>
    <cellStyle name="Normal 20 3" xfId="26272" xr:uid="{6291A33B-D5A6-4158-B2BD-D6756660515F}"/>
    <cellStyle name="Normal 20 3 2" xfId="26273" xr:uid="{F2B7A717-E41B-4DF1-8E55-EB66679C4679}"/>
    <cellStyle name="Normal 20 3 2 2" xfId="26274" xr:uid="{36E47683-9D63-40E2-98C2-83593BE859B4}"/>
    <cellStyle name="Normal 20 3 2 3" xfId="34065" xr:uid="{33FE34B0-0B56-48EA-872F-0E08680380CE}"/>
    <cellStyle name="Normal 20 3 2_121231-130331" xfId="26275" xr:uid="{76285172-47C9-471A-9A96-17B0871C83D2}"/>
    <cellStyle name="Normal 20 3 3" xfId="26276" xr:uid="{7FB4FEEC-5640-41F4-91F0-31DA8434FBB1}"/>
    <cellStyle name="Normal 20 3 3 2" xfId="26277" xr:uid="{335AD693-EC20-4E5E-8398-D32F45D4BFD1}"/>
    <cellStyle name="Normal 20 3 3_121231-130331" xfId="26278" xr:uid="{E2D5BEB3-3EAF-48C8-A9E0-3F8B958643C9}"/>
    <cellStyle name="Normal 20 3 4" xfId="26279" xr:uid="{C834AFC5-E107-462B-BA0F-68792B75EC57}"/>
    <cellStyle name="Normal 20 3 5" xfId="26280" xr:uid="{F29C0D37-D62B-43FA-ACB7-8211CA0FF28B}"/>
    <cellStyle name="Normal 20 3 6" xfId="34066" xr:uid="{DFD0E3FF-A73E-4D02-AE24-4076693FF3D5}"/>
    <cellStyle name="Normal 20 3 7" xfId="36121" xr:uid="{71DB1DF2-B030-4D2D-A351-F1FDC416049B}"/>
    <cellStyle name="Normal 20 3 8" xfId="38692" xr:uid="{8532F7F0-40D0-4F2C-9BB2-4D2360DD2DB7}"/>
    <cellStyle name="Normal 20 3_121231-130331" xfId="26281" xr:uid="{9DC35FC2-0ED9-46C7-980C-F1411B823A87}"/>
    <cellStyle name="Normal 20 4" xfId="26282" xr:uid="{D6E110DE-DE8D-45D6-9554-F074B855083E}"/>
    <cellStyle name="Normal 20 4 2" xfId="26283" xr:uid="{12800617-8DE2-41DA-8727-325C0FB1CEED}"/>
    <cellStyle name="Normal 20 4 2 2" xfId="26284" xr:uid="{C80E6239-41C2-4771-9EB5-F1A44C9F7979}"/>
    <cellStyle name="Normal 20 4 2_121231-130331" xfId="26285" xr:uid="{11DA5F40-B968-41A7-8C5E-5D694A70E8A1}"/>
    <cellStyle name="Normal 20 4 3" xfId="26286" xr:uid="{0E10E3A1-8A72-45CA-AEFE-E6BC599FB94B}"/>
    <cellStyle name="Normal 20 4 4" xfId="34067" xr:uid="{7C9C8B49-A3BE-4A67-B204-9FDF31B8D919}"/>
    <cellStyle name="Normal 20 4_121231-130331" xfId="26287" xr:uid="{AD003859-37E4-4652-8466-E24636D4BADB}"/>
    <cellStyle name="Normal 20 5" xfId="26288" xr:uid="{F5775733-0F76-4D77-917A-FF4E6509FE1C}"/>
    <cellStyle name="Normal 20 5 2" xfId="26289" xr:uid="{D4DADC28-B3A3-483B-A7C7-A9BF697CC9C1}"/>
    <cellStyle name="Normal 20 5 3" xfId="26290" xr:uid="{E28E5108-E12B-450D-9FD5-93D1A8125662}"/>
    <cellStyle name="Normal 20 5_121231-130331" xfId="26291" xr:uid="{0F10840C-2459-441D-BC88-EC80B1BFF2E9}"/>
    <cellStyle name="Normal 20 6" xfId="26292" xr:uid="{492AAF87-DDA6-4888-9FB2-EE14A13E99E9}"/>
    <cellStyle name="Normal 20 6 2" xfId="26293" xr:uid="{DE0DA16E-AC20-4A36-BA2B-C627C03D244D}"/>
    <cellStyle name="Normal 20 6 3" xfId="26294" xr:uid="{41168179-5906-4559-8858-567C2D24336E}"/>
    <cellStyle name="Normal 20 6_AAL 2014-06" xfId="45499" xr:uid="{9B477CEC-703C-4502-9265-08E12A1A630E}"/>
    <cellStyle name="Normal 20 7" xfId="26295" xr:uid="{891846C1-5EB3-4CFF-A2F5-6799FC1ED426}"/>
    <cellStyle name="Normal 20 7 2" xfId="26296" xr:uid="{F4B634F4-810E-425F-A44D-53929941CBEF}"/>
    <cellStyle name="Normal 20 7 3" xfId="26297" xr:uid="{F1AF71F9-5E67-4A56-8AD5-1C5A0D34713B}"/>
    <cellStyle name="Normal 20 7_AAL 2014-06" xfId="45500" xr:uid="{28D5C3E7-57C1-46B2-B7C4-6EF41AB723AD}"/>
    <cellStyle name="Normal 20 8" xfId="26298" xr:uid="{DE6CF44C-32B9-479A-AF28-D4CB864C6396}"/>
    <cellStyle name="Normal 20 9" xfId="26299" xr:uid="{F8BF7F90-E967-4796-90FE-62522177E355}"/>
    <cellStyle name="Normal 20_121231-130331" xfId="26300" xr:uid="{6D0D026F-A02E-49D6-A297-59B4F2C8D901}"/>
    <cellStyle name="Normal 21" xfId="2958" xr:uid="{2F5BC6A8-6629-4768-B42C-E8519588FDB7}"/>
    <cellStyle name="Normal 21 10" xfId="36122" xr:uid="{1EEE9B51-281B-42CC-9ECD-E24D3B5CEF72}"/>
    <cellStyle name="Normal 21 11" xfId="47101" xr:uid="{0A20F4A4-0C0F-44B3-800F-B5453513A10F}"/>
    <cellStyle name="Normal 21 2" xfId="26301" xr:uid="{E7748C3C-4D3C-4AE9-86B0-D24EBF61FFE6}"/>
    <cellStyle name="Normal 21 2 2" xfId="26302" xr:uid="{763DB71F-DB29-4E8F-A3B9-13C37854F5CA}"/>
    <cellStyle name="Normal 21 2 2 2" xfId="26303" xr:uid="{0B5085E5-92A2-4512-B595-E5364E080455}"/>
    <cellStyle name="Normal 21 2 2 3" xfId="34068" xr:uid="{CDAE7140-4D03-4D13-BC25-62BC5EEC7B67}"/>
    <cellStyle name="Normal 21 2 2_121231-130331" xfId="26304" xr:uid="{209B60C0-6681-421B-BE80-5EFDE99772B3}"/>
    <cellStyle name="Normal 21 2 3" xfId="26305" xr:uid="{F01C9A85-4269-4631-915B-7F7EA198A418}"/>
    <cellStyle name="Normal 21 2 3 2" xfId="26306" xr:uid="{5DE9B425-DCB3-4EDA-990C-BA9FDF62C95F}"/>
    <cellStyle name="Normal 21 2 3_121231-130331" xfId="26307" xr:uid="{194048A2-2AF2-4F24-89BE-74F4F8AE4FE5}"/>
    <cellStyle name="Normal 21 2 4" xfId="26308" xr:uid="{0B451470-6373-4FE1-8633-66736BEC97D0}"/>
    <cellStyle name="Normal 21 2 5" xfId="26309" xr:uid="{B480E646-0D0B-4852-8657-A992FE06F594}"/>
    <cellStyle name="Normal 21 2 6" xfId="34069" xr:uid="{9BF87256-78BB-4EC5-A42E-DA79A1C46362}"/>
    <cellStyle name="Normal 21 2 7" xfId="36123" xr:uid="{7B402CFF-B853-482C-92B8-4F3DE8D3F01D}"/>
    <cellStyle name="Normal 21 2 8" xfId="38691" xr:uid="{241C3CC8-9D10-44AD-9B01-2BFFD37951D5}"/>
    <cellStyle name="Normal 21 2_121231-130331" xfId="26310" xr:uid="{AF67D38C-CF9A-4BC1-96F1-5C67DA960FA5}"/>
    <cellStyle name="Normal 21 3" xfId="26311" xr:uid="{35ACE3DB-887D-49A0-B7E5-A02C239CC245}"/>
    <cellStyle name="Normal 21 3 2" xfId="26312" xr:uid="{AC112BA1-0CDD-4CF5-9ED2-57E8F567B04E}"/>
    <cellStyle name="Normal 21 3 2 2" xfId="26313" xr:uid="{21ADF17D-E674-40BA-A72F-048AFD8EB3FA}"/>
    <cellStyle name="Normal 21 3 2 3" xfId="34070" xr:uid="{9637A488-B20E-48DA-814E-FCB83856F9FD}"/>
    <cellStyle name="Normal 21 3 2_121231-130331" xfId="26314" xr:uid="{8CB3CAB1-376B-46DA-9368-5348EF6ADF35}"/>
    <cellStyle name="Normal 21 3 3" xfId="26315" xr:uid="{A9BF12DD-4D93-4490-BA0F-CE4C3B0BFF7F}"/>
    <cellStyle name="Normal 21 3 3 2" xfId="26316" xr:uid="{B55CD841-7A8F-4002-B4C3-50389714BF35}"/>
    <cellStyle name="Normal 21 3 3_121231-130331" xfId="26317" xr:uid="{5758DF51-2A04-451B-B37C-198A79406320}"/>
    <cellStyle name="Normal 21 3 4" xfId="26318" xr:uid="{B469486D-57CF-4BFD-926C-CABA540D9403}"/>
    <cellStyle name="Normal 21 3 5" xfId="26319" xr:uid="{47371A84-E9B5-41D3-AF9F-698F7A96C01C}"/>
    <cellStyle name="Normal 21 3 6" xfId="34071" xr:uid="{F2CF1F9D-AD8A-4FF4-8E07-4A818870CF33}"/>
    <cellStyle name="Normal 21 3 7" xfId="36124" xr:uid="{EFD82DB7-3659-47BC-B7D8-F8CCD29FD9F8}"/>
    <cellStyle name="Normal 21 3 8" xfId="38690" xr:uid="{5FCA8C92-9445-4DF1-BF2A-D396CFC1CDDF}"/>
    <cellStyle name="Normal 21 3_121231-130331" xfId="26320" xr:uid="{E806227A-AF59-4F51-9F1D-7042FE083FDA}"/>
    <cellStyle name="Normal 21 4" xfId="26321" xr:uid="{3A530239-6ABA-4255-889D-FC70D3F414AF}"/>
    <cellStyle name="Normal 21 4 2" xfId="26322" xr:uid="{09C756CD-548E-4C7F-BA7F-FD6E0DB8629E}"/>
    <cellStyle name="Normal 21 4 2 2" xfId="26323" xr:uid="{6FF418B9-F9CE-48A9-8B1A-4EB8407B6C7D}"/>
    <cellStyle name="Normal 21 4 2_121231-130331" xfId="26324" xr:uid="{6CA66EEF-EBDA-424F-8C80-4DAFCD03E429}"/>
    <cellStyle name="Normal 21 4 3" xfId="26325" xr:uid="{D1BEEB73-094C-4A62-B8F7-6345FEB8BB96}"/>
    <cellStyle name="Normal 21 4 4" xfId="26326" xr:uid="{EF1EF0D6-D261-4547-B13A-2DBDB052B2C4}"/>
    <cellStyle name="Normal 21 4 5" xfId="34072" xr:uid="{852E42E7-3DE8-4F47-B5C2-AE3FF60E93EC}"/>
    <cellStyle name="Normal 21 4_121231-130331" xfId="26327" xr:uid="{8F84C728-16F2-44B2-AF5F-872FEA316FE7}"/>
    <cellStyle name="Normal 21 5" xfId="26328" xr:uid="{0BAE5576-16F3-4F07-980B-C413301E61DF}"/>
    <cellStyle name="Normal 21 5 2" xfId="26329" xr:uid="{0342E009-350F-4AA0-9BEB-6EC86E6B1721}"/>
    <cellStyle name="Normal 21 5 3" xfId="26330" xr:uid="{E0336C13-416C-4D3B-B4AE-07B8F2F6D076}"/>
    <cellStyle name="Normal 21 5_121231-130331" xfId="26331" xr:uid="{B95DEA3D-9AB6-446D-B6A6-4B8C19C4DB0D}"/>
    <cellStyle name="Normal 21 6" xfId="26332" xr:uid="{AF596BDE-39B8-45AC-8B10-191FC642E0C3}"/>
    <cellStyle name="Normal 21 6 2" xfId="26333" xr:uid="{134A6EC4-13C0-446E-B42D-230287518995}"/>
    <cellStyle name="Normal 21 6 3" xfId="26334" xr:uid="{CA2C4263-256C-4557-88F6-9AB66E693573}"/>
    <cellStyle name="Normal 21 6_AAL 2014-06" xfId="45501" xr:uid="{5DEBF259-62D9-4231-A104-FAC4FC1562AF}"/>
    <cellStyle name="Normal 21 7" xfId="26335" xr:uid="{80D695D9-943A-41A2-98D1-1F5000F3333C}"/>
    <cellStyle name="Normal 21 7 2" xfId="26336" xr:uid="{509335E9-5F0D-4212-A7CB-710257CDC0E5}"/>
    <cellStyle name="Normal 21 7 3" xfId="26337" xr:uid="{1B5828CA-3739-4FD9-9352-F959FC8075BA}"/>
    <cellStyle name="Normal 21 7_AAL 2014-06" xfId="45502" xr:uid="{B3955F44-AEB7-4106-8E3F-C1525B397429}"/>
    <cellStyle name="Normal 21 8" xfId="26338" xr:uid="{86A8EE21-C3B7-4BE6-9C30-8C900BBE48CF}"/>
    <cellStyle name="Normal 21 9" xfId="26339" xr:uid="{910AA90C-099E-43B6-86E4-5C76217404F5}"/>
    <cellStyle name="Normal 21_121231-130331" xfId="26340" xr:uid="{E36DF90A-B278-441E-8FB9-CCDC0DB08F92}"/>
    <cellStyle name="Normal 22" xfId="2966" xr:uid="{366CAD6E-8CAB-4B84-B548-281894BB0D9F}"/>
    <cellStyle name="Normal 22 10" xfId="36125" xr:uid="{79423630-A82A-401F-90E1-E85EC09270CB}"/>
    <cellStyle name="Normal 22 11" xfId="47102" xr:uid="{EDBE8445-58EF-4B0E-B644-6F07DCBAC5FE}"/>
    <cellStyle name="Normal 22 2" xfId="26341" xr:uid="{D06B7B1F-3D6F-48DE-8324-90CE8D7E5A6B}"/>
    <cellStyle name="Normal 22 2 2" xfId="26342" xr:uid="{C2D8C550-1CC1-4B76-BDA1-78200D787844}"/>
    <cellStyle name="Normal 22 2 2 2" xfId="26343" xr:uid="{2581B03F-608A-4753-B433-AFB61C5C4FB7}"/>
    <cellStyle name="Normal 22 2 2 3" xfId="34073" xr:uid="{B3D6EE6E-7504-41EF-9B38-3750E0CD7D8B}"/>
    <cellStyle name="Normal 22 2 2_121231-130331" xfId="26344" xr:uid="{489245FC-DF44-4F15-92C7-6C35928F0BA1}"/>
    <cellStyle name="Normal 22 2 3" xfId="26345" xr:uid="{4666F399-1A9C-4744-895E-DC95AB79D1F9}"/>
    <cellStyle name="Normal 22 2 3 2" xfId="26346" xr:uid="{EAF6B80E-6C9B-4BC9-9B78-D66C2F5F3C35}"/>
    <cellStyle name="Normal 22 2 3_121231-130331" xfId="26347" xr:uid="{EDBA2C66-B797-4D14-9365-12711D582E2C}"/>
    <cellStyle name="Normal 22 2 4" xfId="26348" xr:uid="{927B1EF4-C133-4543-BE9E-B4A56CF55FAD}"/>
    <cellStyle name="Normal 22 2 5" xfId="26349" xr:uid="{3A4B5D90-FEDA-4136-BC1C-A4D3029719B1}"/>
    <cellStyle name="Normal 22 2 6" xfId="34074" xr:uid="{8A9B61CA-C0F4-4C21-A5E1-E0066A7385CB}"/>
    <cellStyle name="Normal 22 2 7" xfId="36126" xr:uid="{C44E9EC1-AA27-4979-85CE-BB2F078A41CE}"/>
    <cellStyle name="Normal 22 2 8" xfId="38689" xr:uid="{1910E7B8-4347-4511-8148-E93906104E4C}"/>
    <cellStyle name="Normal 22 2_121231-130331" xfId="26350" xr:uid="{4A23B814-2C8B-438D-B7EE-BEA8419ABD6C}"/>
    <cellStyle name="Normal 22 3" xfId="26351" xr:uid="{A66B0807-F0B9-44A2-ABB5-0CA0B5611454}"/>
    <cellStyle name="Normal 22 3 2" xfId="26352" xr:uid="{755FD2F8-5078-4CE4-B357-EEBA679CBB99}"/>
    <cellStyle name="Normal 22 3 2 2" xfId="26353" xr:uid="{7E525498-82C2-4F0D-A626-A9CE43B18D01}"/>
    <cellStyle name="Normal 22 3 2 3" xfId="34075" xr:uid="{95E0C040-E13B-4D3C-9F92-E40F6F24288D}"/>
    <cellStyle name="Normal 22 3 2_121231-130331" xfId="26354" xr:uid="{E28D051D-F934-462E-A3C0-0DF2B6B4EFE6}"/>
    <cellStyle name="Normal 22 3 3" xfId="26355" xr:uid="{0CA92733-0B11-4C99-818E-5C863948C7FA}"/>
    <cellStyle name="Normal 22 3 3 2" xfId="26356" xr:uid="{476D2DFA-FD20-44E0-A926-7A93A0823496}"/>
    <cellStyle name="Normal 22 3 3_121231-130331" xfId="26357" xr:uid="{025B1BC9-3DDF-4189-845E-8B866E829188}"/>
    <cellStyle name="Normal 22 3 4" xfId="26358" xr:uid="{880D6B25-D143-47A3-986A-45370D991BF2}"/>
    <cellStyle name="Normal 22 3 5" xfId="26359" xr:uid="{CD15E7AE-6F03-4950-8E94-DB3C2BD64197}"/>
    <cellStyle name="Normal 22 3 6" xfId="34076" xr:uid="{8FF28073-4E7D-4393-9361-EF66002E8648}"/>
    <cellStyle name="Normal 22 3 7" xfId="36127" xr:uid="{89236125-9211-4496-9DDC-79347D9BE86C}"/>
    <cellStyle name="Normal 22 3 8" xfId="38688" xr:uid="{A6E754BB-8EAE-490E-93F6-35E4899503B7}"/>
    <cellStyle name="Normal 22 3_121231-130331" xfId="26360" xr:uid="{99920412-C3E7-4EAE-8063-D81445583D86}"/>
    <cellStyle name="Normal 22 4" xfId="26361" xr:uid="{2B2D315A-E7E6-4435-A088-5AD27311E216}"/>
    <cellStyle name="Normal 22 4 2" xfId="26362" xr:uid="{5B5B2431-526D-46D2-8B48-28CAEFC14838}"/>
    <cellStyle name="Normal 22 4 2 2" xfId="26363" xr:uid="{B23ED5AF-2C4F-4B44-A256-DA626DD71CBC}"/>
    <cellStyle name="Normal 22 4 2_121231-130331" xfId="26364" xr:uid="{5D0D6889-FA2A-4305-9237-B656C950F91F}"/>
    <cellStyle name="Normal 22 4 3" xfId="26365" xr:uid="{AE31DECB-8D38-471C-A596-C6C5FD7C31B4}"/>
    <cellStyle name="Normal 22 4 4" xfId="34077" xr:uid="{2AB2FF16-9154-4C1E-ACA7-21D046BF955B}"/>
    <cellStyle name="Normal 22 4_121231-130331" xfId="26366" xr:uid="{25D2E49C-E3CA-4ABF-BB4E-4554F18F6F2D}"/>
    <cellStyle name="Normal 22 5" xfId="26367" xr:uid="{EAAC2781-9966-43D1-AC2A-21E267060137}"/>
    <cellStyle name="Normal 22 5 2" xfId="26368" xr:uid="{363CB976-3E17-4085-9DB4-2A631526CD7C}"/>
    <cellStyle name="Normal 22 5 3" xfId="26369" xr:uid="{E25E5109-9AA9-4CA9-B48D-B5832976A0E9}"/>
    <cellStyle name="Normal 22 5_121231-130331" xfId="26370" xr:uid="{73201EAB-5C19-4E1A-94C9-840EDDD133FB}"/>
    <cellStyle name="Normal 22 6" xfId="26371" xr:uid="{58492A05-2DEC-4C0A-B2AB-9CD844FA6789}"/>
    <cellStyle name="Normal 22 6 2" xfId="26372" xr:uid="{F750771A-CB98-48A0-87D2-5920F8C0C76B}"/>
    <cellStyle name="Normal 22 6 3" xfId="26373" xr:uid="{0DB4EED4-B279-45B8-8C94-AE41A71A7577}"/>
    <cellStyle name="Normal 22 6_AAL 2014-06" xfId="45503" xr:uid="{8C14E371-E6AD-43A2-A7A4-D555CB35A53E}"/>
    <cellStyle name="Normal 22 7" xfId="26374" xr:uid="{08EC1269-4F01-487E-856C-82F9785F39D7}"/>
    <cellStyle name="Normal 22 7 2" xfId="26375" xr:uid="{B6FB9D2E-26CA-47C9-A1D7-94B8369E1932}"/>
    <cellStyle name="Normal 22 7 3" xfId="26376" xr:uid="{FEC5911D-CC13-4C35-ACE8-26E56DA2F1FB}"/>
    <cellStyle name="Normal 22 7_AAL 2014-06" xfId="45504" xr:uid="{55663BB2-5E85-48CC-A4E0-04AEE445A230}"/>
    <cellStyle name="Normal 22 8" xfId="26377" xr:uid="{5F5E9DDE-9BDF-49CE-8BA4-7CC2A754D418}"/>
    <cellStyle name="Normal 22 9" xfId="26378" xr:uid="{84267C0A-1D1D-438E-81F6-BDAD07D76452}"/>
    <cellStyle name="Normal 22_121231-130331" xfId="26379" xr:uid="{A02635A6-2A21-4CE7-8121-27869B8E9FC7}"/>
    <cellStyle name="Normal 23" xfId="26380" xr:uid="{BF690897-623F-4790-A3F8-0C71F1022A3B}"/>
    <cellStyle name="Normal 23 10" xfId="36128" xr:uid="{DDA67836-2EEF-43CB-B67C-EA7ED2E002E9}"/>
    <cellStyle name="Normal 23 11" xfId="47103" xr:uid="{6FD58FA4-3DCE-4FF0-8050-EF7FDFFE4D13}"/>
    <cellStyle name="Normal 23 2" xfId="26381" xr:uid="{B3A93BC0-91BF-4A35-94F8-0410BD407522}"/>
    <cellStyle name="Normal 23 2 2" xfId="26382" xr:uid="{C6469F17-521A-44B6-914A-31FB164A6544}"/>
    <cellStyle name="Normal 23 2 2 2" xfId="26383" xr:uid="{8A4FD004-41A1-4656-B8BE-96F6956DACF4}"/>
    <cellStyle name="Normal 23 2 2 3" xfId="34078" xr:uid="{6F9002B7-B7B2-488C-83C0-22DD73C2B794}"/>
    <cellStyle name="Normal 23 2 2_121231-130331" xfId="26384" xr:uid="{7041354C-8E2C-4B3E-B594-5A9AE11F2F18}"/>
    <cellStyle name="Normal 23 2 3" xfId="26385" xr:uid="{39199D3B-6273-41CD-9B5B-EF7FB19F3E41}"/>
    <cellStyle name="Normal 23 2 3 2" xfId="26386" xr:uid="{22B9C469-2D36-4B49-A817-9CA96CA7A0C8}"/>
    <cellStyle name="Normal 23 2 3_121231-130331" xfId="26387" xr:uid="{1F5C7199-900F-4706-8100-7AB9D1461C0C}"/>
    <cellStyle name="Normal 23 2 4" xfId="26388" xr:uid="{B651AC26-F8E9-4AB8-A19F-1B45F6D6E265}"/>
    <cellStyle name="Normal 23 2 5" xfId="26389" xr:uid="{17460A3C-DEC4-4D21-97DD-F4F47D80B186}"/>
    <cellStyle name="Normal 23 2 6" xfId="34079" xr:uid="{03F08BFA-35A6-4042-9777-D32B8CD021B6}"/>
    <cellStyle name="Normal 23 2 7" xfId="36129" xr:uid="{2E7CECF2-D53F-4628-85F8-9E7DC0DCA624}"/>
    <cellStyle name="Normal 23 2 8" xfId="38687" xr:uid="{777CE986-D440-404D-8E59-DBA560FEDFB1}"/>
    <cellStyle name="Normal 23 2_121231-130331" xfId="26390" xr:uid="{94346969-879C-490B-BB1C-97B13C6B5F35}"/>
    <cellStyle name="Normal 23 3" xfId="26391" xr:uid="{9F9BD7B1-C2A0-4481-B56A-3EF1B2073454}"/>
    <cellStyle name="Normal 23 3 2" xfId="26392" xr:uid="{A53B2603-2820-4F6A-BC23-AB164E67B9BB}"/>
    <cellStyle name="Normal 23 3 2 2" xfId="26393" xr:uid="{270269FD-4A3E-4424-B106-90FB3BE806F9}"/>
    <cellStyle name="Normal 23 3 2 3" xfId="34080" xr:uid="{B1614ACD-AB00-4BED-92D3-FBD5B515941C}"/>
    <cellStyle name="Normal 23 3 2_121231-130331" xfId="26394" xr:uid="{06416F3F-2B56-47CB-840D-66FC6A542C31}"/>
    <cellStyle name="Normal 23 3 3" xfId="26395" xr:uid="{9200C564-3849-477C-8989-20998D9026FE}"/>
    <cellStyle name="Normal 23 3 3 2" xfId="26396" xr:uid="{CD1764A7-71D7-41AA-AE71-15B382A3E5ED}"/>
    <cellStyle name="Normal 23 3 3_121231-130331" xfId="26397" xr:uid="{2E27D3B8-FF64-4E48-99C9-81BD6753BD29}"/>
    <cellStyle name="Normal 23 3 4" xfId="26398" xr:uid="{40B2382B-B9B8-415F-A35B-1EDFEB64EE4B}"/>
    <cellStyle name="Normal 23 3 5" xfId="26399" xr:uid="{DF13189C-EB9E-4EE8-9735-21DA0119B2E7}"/>
    <cellStyle name="Normal 23 3 6" xfId="34081" xr:uid="{FE4BFA3C-274E-488A-8E4F-33DB06DAA6A1}"/>
    <cellStyle name="Normal 23 3 7" xfId="36130" xr:uid="{95AD85A7-B304-4B9C-8F4A-46C3B188E8B5}"/>
    <cellStyle name="Normal 23 3 8" xfId="38686" xr:uid="{7CAA6D72-3743-4906-96C6-360252D0CFB6}"/>
    <cellStyle name="Normal 23 3_121231-130331" xfId="26400" xr:uid="{389CC37F-A809-4DBB-B4D3-FA85CA1AEE26}"/>
    <cellStyle name="Normal 23 4" xfId="26401" xr:uid="{44B65866-62C5-4F88-9D32-3CA4DEA3B65B}"/>
    <cellStyle name="Normal 23 4 2" xfId="26402" xr:uid="{AEB7700A-E9DF-4B2D-80B3-1EA35329CB0E}"/>
    <cellStyle name="Normal 23 4 2 2" xfId="26403" xr:uid="{F66B73A0-AB1C-42CA-B358-C61D8FD7F502}"/>
    <cellStyle name="Normal 23 4 2_121231-130331" xfId="26404" xr:uid="{B23B2DE3-5C15-4AD4-AD08-6BEDF47A300D}"/>
    <cellStyle name="Normal 23 4 3" xfId="26405" xr:uid="{9935FD13-353E-4168-A030-851F7360002F}"/>
    <cellStyle name="Normal 23 4 4" xfId="34082" xr:uid="{62FB8C86-5F15-4E60-AAC7-EB099206A713}"/>
    <cellStyle name="Normal 23 4_121231-130331" xfId="26406" xr:uid="{F5254129-A1C7-4A4B-886A-5E6CE35EAFAF}"/>
    <cellStyle name="Normal 23 5" xfId="26407" xr:uid="{BBADAA75-DC81-483F-931F-36CB4667FC0A}"/>
    <cellStyle name="Normal 23 5 2" xfId="26408" xr:uid="{97210C61-B80F-423A-A600-FD3C16676DBC}"/>
    <cellStyle name="Normal 23 5 3" xfId="26409" xr:uid="{9B9F36EB-91D6-4715-A14B-72CF902B5D4D}"/>
    <cellStyle name="Normal 23 5_121231-130331" xfId="26410" xr:uid="{B8B6D91E-C3A3-48D6-A390-025736971264}"/>
    <cellStyle name="Normal 23 6" xfId="26411" xr:uid="{1D430F51-2CBD-4214-A44F-1BE700421578}"/>
    <cellStyle name="Normal 23 6 2" xfId="26412" xr:uid="{CE08E87B-CB52-4A01-9C7A-8E975F197740}"/>
    <cellStyle name="Normal 23 6 3" xfId="26413" xr:uid="{35BBEFDE-E5A3-47CC-AE1A-1FB74C7A9A40}"/>
    <cellStyle name="Normal 23 6_AAL 2014-06" xfId="45505" xr:uid="{E5C074A0-C1D7-41DD-AFCC-849F2DE6EA02}"/>
    <cellStyle name="Normal 23 7" xfId="26414" xr:uid="{17E9CAD7-7504-479E-8800-02245DCD0EA6}"/>
    <cellStyle name="Normal 23 7 2" xfId="26415" xr:uid="{FCF4A8E5-862C-4E17-86FC-6157F173D670}"/>
    <cellStyle name="Normal 23 7 3" xfId="26416" xr:uid="{6B53F9A2-6E2E-41F1-9F46-470BFF47AE43}"/>
    <cellStyle name="Normal 23 7_AAL 2014-06" xfId="45506" xr:uid="{00ABD962-8304-4759-990C-DACA5F9E5854}"/>
    <cellStyle name="Normal 23 8" xfId="26417" xr:uid="{5B2C6192-C3C4-4283-BDCE-8B5FEB701149}"/>
    <cellStyle name="Normal 23 9" xfId="26418" xr:uid="{667DB8D3-4F37-49F7-8E5A-46FAF9DC808C}"/>
    <cellStyle name="Normal 23_121231-130331" xfId="26419" xr:uid="{E6A41652-42EB-4916-BBE6-BC4712F2ECCA}"/>
    <cellStyle name="Normal 24" xfId="26420" xr:uid="{DE5B561C-A3FB-4C48-863F-BA6CBB43E09D}"/>
    <cellStyle name="Normal 24 10" xfId="36131" xr:uid="{E909F7F0-9D75-4BC1-B7A6-2527799DABB2}"/>
    <cellStyle name="Normal 24 11" xfId="47104" xr:uid="{BCA3FFAD-AC2C-4E42-8E3C-51D1503E6FD0}"/>
    <cellStyle name="Normal 24 2" xfId="26421" xr:uid="{DED02CA6-7ECD-47AC-8698-DE8A3008ECEA}"/>
    <cellStyle name="Normal 24 2 2" xfId="26422" xr:uid="{39446755-3E14-419D-9DF4-5F4389E8F753}"/>
    <cellStyle name="Normal 24 2 2 2" xfId="26423" xr:uid="{690DE2C8-1DA4-4D1B-9343-1FCF7C74B4E3}"/>
    <cellStyle name="Normal 24 2 2 3" xfId="34083" xr:uid="{8A935173-B352-4542-9A04-7748DA122BD0}"/>
    <cellStyle name="Normal 24 2 2_121231-130331" xfId="26424" xr:uid="{895CBDEA-C880-4C4E-A478-5CBD548E42C8}"/>
    <cellStyle name="Normal 24 2 3" xfId="26425" xr:uid="{387A0761-93C9-4A87-A814-22E83193DED0}"/>
    <cellStyle name="Normal 24 2 3 2" xfId="26426" xr:uid="{E6213BA4-E4BE-4561-AC40-117D5B9B255F}"/>
    <cellStyle name="Normal 24 2 3_121231-130331" xfId="26427" xr:uid="{0E18D073-DBF5-4FF2-B712-0C8CEF2AFA39}"/>
    <cellStyle name="Normal 24 2 4" xfId="26428" xr:uid="{E7630F4C-EED1-40B5-A7D0-5E20CD6453B2}"/>
    <cellStyle name="Normal 24 2 5" xfId="26429" xr:uid="{996F6064-6807-4A93-91DE-1EEA1429D674}"/>
    <cellStyle name="Normal 24 2 6" xfId="34084" xr:uid="{A3D2E387-03A9-417C-9BFC-45AAE6E3723F}"/>
    <cellStyle name="Normal 24 2 7" xfId="36132" xr:uid="{ECC15D82-AF02-4A28-8850-C3CB088F3B7F}"/>
    <cellStyle name="Normal 24 2 8" xfId="38685" xr:uid="{73D32256-BC73-4096-9C99-9B4C0888ED37}"/>
    <cellStyle name="Normal 24 2_121231-130331" xfId="26430" xr:uid="{E21F59F9-C413-4345-A0FC-0FEC26F2DCFD}"/>
    <cellStyle name="Normal 24 3" xfId="26431" xr:uid="{23F58D26-5593-4C21-8CA0-E98DB2469997}"/>
    <cellStyle name="Normal 24 3 2" xfId="26432" xr:uid="{F937037E-3E61-4607-ABAD-EF0EB989342F}"/>
    <cellStyle name="Normal 24 3 2 2" xfId="26433" xr:uid="{D656CCE4-E2FE-486F-9330-501BC791F2FE}"/>
    <cellStyle name="Normal 24 3 2 3" xfId="34085" xr:uid="{C9752F44-3FF8-47E8-BC27-DEA461CD625D}"/>
    <cellStyle name="Normal 24 3 2_121231-130331" xfId="26434" xr:uid="{C1A08D01-284D-4328-A140-D33606885231}"/>
    <cellStyle name="Normal 24 3 3" xfId="26435" xr:uid="{CE83788D-8540-4A87-A2B6-4DF6F91E16B5}"/>
    <cellStyle name="Normal 24 3 3 2" xfId="26436" xr:uid="{32C279F8-3DC5-4E05-A4F8-5D490A91AB66}"/>
    <cellStyle name="Normal 24 3 3_121231-130331" xfId="26437" xr:uid="{59571CF1-281B-4DF2-B32C-B64A5755F7BB}"/>
    <cellStyle name="Normal 24 3 4" xfId="26438" xr:uid="{81BAEF9C-03D7-4C7D-B2F4-0B52EF48F333}"/>
    <cellStyle name="Normal 24 3 5" xfId="26439" xr:uid="{EF95E308-0CFA-43B9-8C10-D3A046B574E3}"/>
    <cellStyle name="Normal 24 3 6" xfId="34086" xr:uid="{3968F59B-6680-4F7D-9916-F343A7E5A559}"/>
    <cellStyle name="Normal 24 3 7" xfId="36133" xr:uid="{5D77C6B8-A922-429A-A5B7-30860BD371D0}"/>
    <cellStyle name="Normal 24 3 8" xfId="38684" xr:uid="{4211FB51-F573-42E8-8EC1-39DF14E85552}"/>
    <cellStyle name="Normal 24 3_121231-130331" xfId="26440" xr:uid="{6A96FBE6-569E-45C4-91D5-B700A286D7DE}"/>
    <cellStyle name="Normal 24 4" xfId="26441" xr:uid="{2E7E299E-D206-4847-8430-E4A601AA6490}"/>
    <cellStyle name="Normal 24 4 2" xfId="26442" xr:uid="{72815B2B-177B-4DA7-9E39-2B48E9C7CB6E}"/>
    <cellStyle name="Normal 24 4 2 2" xfId="26443" xr:uid="{437F5E33-83C3-4506-91EB-D9833C64A2AA}"/>
    <cellStyle name="Normal 24 4 2_121231-130331" xfId="26444" xr:uid="{FF870A7A-32EA-4FD3-8578-4D377D005467}"/>
    <cellStyle name="Normal 24 4 3" xfId="26445" xr:uid="{3C737047-BCAD-46C9-AE36-C8ED9091062E}"/>
    <cellStyle name="Normal 24 4 4" xfId="34087" xr:uid="{99F4E419-0A75-4AAC-B21D-1D795E898D9C}"/>
    <cellStyle name="Normal 24 4_121231-130331" xfId="26446" xr:uid="{41CFB57C-BC8D-46B8-94D3-0A6216FB77E3}"/>
    <cellStyle name="Normal 24 5" xfId="26447" xr:uid="{409DE0FE-B882-4242-9A05-C851ED27CCC3}"/>
    <cellStyle name="Normal 24 5 2" xfId="26448" xr:uid="{3FD37B36-429F-4B94-BC79-7A7E61191115}"/>
    <cellStyle name="Normal 24 5 3" xfId="26449" xr:uid="{751EC243-7F40-4A12-AB5D-3DABF0428D6B}"/>
    <cellStyle name="Normal 24 5_121231-130331" xfId="26450" xr:uid="{5DF594B5-0773-4F0A-9B50-5EDB9CB58075}"/>
    <cellStyle name="Normal 24 6" xfId="26451" xr:uid="{E7C4C28A-A496-42A5-B6C1-7FE35CAA5F53}"/>
    <cellStyle name="Normal 24 6 2" xfId="26452" xr:uid="{D8A1AE2D-5F1E-4494-88B0-0583F9FEF704}"/>
    <cellStyle name="Normal 24 6 3" xfId="26453" xr:uid="{91AB8169-1E48-4B5A-B5C9-302579F69CAB}"/>
    <cellStyle name="Normal 24 6_AAL 2014-06" xfId="45507" xr:uid="{DD38E1CC-7C30-45E2-A16C-56B2DA40DB26}"/>
    <cellStyle name="Normal 24 7" xfId="26454" xr:uid="{29619E08-6491-4849-A0B0-F747BC20A30B}"/>
    <cellStyle name="Normal 24 7 2" xfId="26455" xr:uid="{A0891942-ABCC-47BC-BDF4-AE25771DD0AD}"/>
    <cellStyle name="Normal 24 7 3" xfId="26456" xr:uid="{A7FF9245-08AF-4A1E-8464-F16AC7BE9028}"/>
    <cellStyle name="Normal 24 7_AAL 2014-06" xfId="45508" xr:uid="{F724DD1B-24D5-4F0D-BA0F-18809FF875EB}"/>
    <cellStyle name="Normal 24 8" xfId="26457" xr:uid="{D0C71679-CE60-483A-8A9A-8F2BE471AEB1}"/>
    <cellStyle name="Normal 24 9" xfId="26458" xr:uid="{2C780B3D-F258-4CE9-A931-A8338C2A5121}"/>
    <cellStyle name="Normal 24_121231-130331" xfId="26459" xr:uid="{13148C0C-74F5-471C-9592-B32C63F62FCC}"/>
    <cellStyle name="Normal 25" xfId="26460" xr:uid="{4B4522CD-0B6D-4308-BF8C-9ECE7D2710E8}"/>
    <cellStyle name="Normal 25 10" xfId="36134" xr:uid="{C9D0C24E-0D35-4AC0-BC7E-813B35B34BC4}"/>
    <cellStyle name="Normal 25 11" xfId="47105" xr:uid="{01F1A3EB-BA13-444B-9BDD-258DD423CF66}"/>
    <cellStyle name="Normal 25 2" xfId="26461" xr:uid="{B99BE178-3BD6-414A-8F5E-715F540BBE5F}"/>
    <cellStyle name="Normal 25 2 2" xfId="26462" xr:uid="{170AE929-8049-428C-A81D-1017D68749F6}"/>
    <cellStyle name="Normal 25 2 2 2" xfId="26463" xr:uid="{018AFA1A-B41C-4EC6-A849-FB2E91ECC5CF}"/>
    <cellStyle name="Normal 25 2 2 3" xfId="34088" xr:uid="{1F012D27-EF99-4B72-81E3-EB8CE9018399}"/>
    <cellStyle name="Normal 25 2 2_121231-130331" xfId="26464" xr:uid="{12E16F21-4442-46BA-9069-DB094336A82D}"/>
    <cellStyle name="Normal 25 2 3" xfId="26465" xr:uid="{6231514A-745B-4DEE-8030-DA8AE899AE62}"/>
    <cellStyle name="Normal 25 2 3 2" xfId="26466" xr:uid="{905A8B32-62E9-44A2-9005-CC93C479FBF7}"/>
    <cellStyle name="Normal 25 2 3_121231-130331" xfId="26467" xr:uid="{11544D01-5243-4DB6-9854-98EF4292A9F3}"/>
    <cellStyle name="Normal 25 2 4" xfId="26468" xr:uid="{AEA246C7-6547-4111-804E-89D38EF37E8B}"/>
    <cellStyle name="Normal 25 2 5" xfId="26469" xr:uid="{14B6275E-C440-435A-A95A-EE2E00C5F5EB}"/>
    <cellStyle name="Normal 25 2 6" xfId="34089" xr:uid="{F73218F1-44DB-41A1-B3F7-7FDC174750B7}"/>
    <cellStyle name="Normal 25 2 7" xfId="36135" xr:uid="{86260053-B5CF-4F07-88B9-1ED2F2538E99}"/>
    <cellStyle name="Normal 25 2 8" xfId="38683" xr:uid="{4453D4A9-0607-4CB8-B799-84916F23B042}"/>
    <cellStyle name="Normal 25 2_121231-130331" xfId="26470" xr:uid="{B7AD2616-E125-4151-8DC1-FBBFA65B8A73}"/>
    <cellStyle name="Normal 25 3" xfId="26471" xr:uid="{46313753-603F-4600-9EE5-E1373DB4CDF2}"/>
    <cellStyle name="Normal 25 3 2" xfId="26472" xr:uid="{7EE2DE66-581A-4923-B06E-30C389A71B56}"/>
    <cellStyle name="Normal 25 3 2 2" xfId="26473" xr:uid="{287F42D7-CA7B-493A-97A9-272213E5B97A}"/>
    <cellStyle name="Normal 25 3 2 3" xfId="34090" xr:uid="{D5BA42A3-9188-4447-8FEC-297E7BA5B23F}"/>
    <cellStyle name="Normal 25 3 2_121231-130331" xfId="26474" xr:uid="{A89869E0-6C28-4239-AB6A-730D411D3349}"/>
    <cellStyle name="Normal 25 3 3" xfId="26475" xr:uid="{241B41F1-6921-432F-B2DF-0131BDB5E5DD}"/>
    <cellStyle name="Normal 25 3 3 2" xfId="26476" xr:uid="{E5C4DC63-F561-436C-BD6E-69BC0E98DDC2}"/>
    <cellStyle name="Normal 25 3 3_121231-130331" xfId="26477" xr:uid="{5CB54616-FDB5-4AAD-958D-81DBA9D57EDC}"/>
    <cellStyle name="Normal 25 3 4" xfId="26478" xr:uid="{58D1D0FE-D57E-45CA-A343-2978127A2A85}"/>
    <cellStyle name="Normal 25 3 5" xfId="26479" xr:uid="{06F8E7C7-97EB-479D-A62B-93D8DA15136D}"/>
    <cellStyle name="Normal 25 3 6" xfId="34091" xr:uid="{A4504F7A-ED23-4D91-B06F-AF3F1E1C3ED7}"/>
    <cellStyle name="Normal 25 3 7" xfId="36136" xr:uid="{95CAF414-53F5-4E7D-94BF-8FB3045DDA07}"/>
    <cellStyle name="Normal 25 3 8" xfId="38682" xr:uid="{D57FEC33-0312-4278-BEA5-7396B50AAD99}"/>
    <cellStyle name="Normal 25 3_121231-130331" xfId="26480" xr:uid="{373C0A98-D619-4840-983D-8BEEB043D669}"/>
    <cellStyle name="Normal 25 4" xfId="26481" xr:uid="{57E41F01-6F86-4F45-8422-D50C29778C39}"/>
    <cellStyle name="Normal 25 4 2" xfId="26482" xr:uid="{39F54DEE-36EC-4CA9-8B56-FBD6FF3950A8}"/>
    <cellStyle name="Normal 25 4 2 2" xfId="26483" xr:uid="{5FCAAFF8-BD49-4E30-855D-CA7FEA1675DC}"/>
    <cellStyle name="Normal 25 4 2_121231-130331" xfId="26484" xr:uid="{C0B54874-4D42-42AC-8A6D-0861A40625E1}"/>
    <cellStyle name="Normal 25 4 3" xfId="26485" xr:uid="{0C91850A-6763-43C1-BD2F-4EFEE981CB8B}"/>
    <cellStyle name="Normal 25 4 4" xfId="34092" xr:uid="{AE1F4FC3-0FEA-4480-9B94-E2C82E0A5A33}"/>
    <cellStyle name="Normal 25 4_121231-130331" xfId="26486" xr:uid="{544DDC3E-BC60-4058-ADA9-CADE1B6D80B2}"/>
    <cellStyle name="Normal 25 5" xfId="26487" xr:uid="{CBBEC1DA-8A3C-43B5-A107-00240EE6E143}"/>
    <cellStyle name="Normal 25 5 2" xfId="26488" xr:uid="{75D7331B-0E87-439B-9648-EFE11C32D5EC}"/>
    <cellStyle name="Normal 25 5 3" xfId="26489" xr:uid="{D7B25B43-82D8-4807-A34C-00E523DF1B25}"/>
    <cellStyle name="Normal 25 5_121231-130331" xfId="26490" xr:uid="{0D736977-6D95-4F57-8261-843B6A6AAEBD}"/>
    <cellStyle name="Normal 25 6" xfId="26491" xr:uid="{0E0E0898-789C-4110-8B2D-6FE19ECABF91}"/>
    <cellStyle name="Normal 25 6 2" xfId="26492" xr:uid="{E9331EA2-A5E7-4633-980B-2761957AE87B}"/>
    <cellStyle name="Normal 25 6 3" xfId="26493" xr:uid="{FFF4F8A0-8936-4910-9840-5AFF153BD8AC}"/>
    <cellStyle name="Normal 25 6_AAL 2014-06" xfId="45509" xr:uid="{35506A35-4C16-4EB2-893B-9ABF7E9A71C3}"/>
    <cellStyle name="Normal 25 7" xfId="26494" xr:uid="{52A20F1A-355E-4E11-987A-6D16D8A4B934}"/>
    <cellStyle name="Normal 25 7 2" xfId="26495" xr:uid="{9628FDBC-909D-446A-8F14-DB820A88105B}"/>
    <cellStyle name="Normal 25 7 3" xfId="26496" xr:uid="{DFA59123-2435-4DE2-BADA-069E506A5D8A}"/>
    <cellStyle name="Normal 25 7_AAL 2014-06" xfId="45510" xr:uid="{4AA57C13-0C40-4A42-BF9D-7AE95EC6ACD6}"/>
    <cellStyle name="Normal 25 8" xfId="26497" xr:uid="{F7B21E1A-386B-4338-BD8D-45095B215694}"/>
    <cellStyle name="Normal 25 9" xfId="26498" xr:uid="{84489EED-C536-4E64-B6CB-598A5E82D1D4}"/>
    <cellStyle name="Normal 25_121231-130331" xfId="26499" xr:uid="{0AC4225F-B7F3-4105-8CF2-1F2CB05C0995}"/>
    <cellStyle name="Normal 26" xfId="26500" xr:uid="{D0ACA528-AF2A-4B8C-BF4A-9EAD0DEE8988}"/>
    <cellStyle name="Normal 26 10" xfId="36137" xr:uid="{6640B9A7-8032-44E8-B25C-4B936895A9D2}"/>
    <cellStyle name="Normal 26 11" xfId="47106" xr:uid="{6F9CF974-E60F-48B5-A94A-A6FEA82A92E8}"/>
    <cellStyle name="Normal 26 2" xfId="26501" xr:uid="{2688F2FE-95BB-4387-B591-3AFC7565E408}"/>
    <cellStyle name="Normal 26 2 2" xfId="26502" xr:uid="{612103A4-3E8A-4E52-836D-7821E4605819}"/>
    <cellStyle name="Normal 26 2 2 2" xfId="26503" xr:uid="{5099CCC2-6A43-499C-93FD-5EF9F6403618}"/>
    <cellStyle name="Normal 26 2 2 3" xfId="34093" xr:uid="{0751C6D6-A2EE-4788-9B63-46A71308C526}"/>
    <cellStyle name="Normal 26 2 2_121231-130331" xfId="26504" xr:uid="{C7FD5558-8526-4FDE-BB04-7D378FFAF941}"/>
    <cellStyle name="Normal 26 2 3" xfId="26505" xr:uid="{DAD035C7-3C05-41E7-952E-889DABDC5205}"/>
    <cellStyle name="Normal 26 2 3 2" xfId="26506" xr:uid="{9512BCCA-2770-4B8F-A252-0844F916228C}"/>
    <cellStyle name="Normal 26 2 3_121231-130331" xfId="26507" xr:uid="{C7912057-875D-4CFB-9CD0-E2E49B2A5C77}"/>
    <cellStyle name="Normal 26 2 4" xfId="26508" xr:uid="{5ABECE50-5CAA-40A7-88D8-7B1A1766BBFA}"/>
    <cellStyle name="Normal 26 2 5" xfId="26509" xr:uid="{BC8CD675-FE2B-48F3-9E03-F466088C177F}"/>
    <cellStyle name="Normal 26 2 6" xfId="34094" xr:uid="{D446D38F-BAE2-4683-BCD3-7579C96924FF}"/>
    <cellStyle name="Normal 26 2 7" xfId="36138" xr:uid="{98BA5F5B-900E-49D1-958D-F387E8BB61E1}"/>
    <cellStyle name="Normal 26 2 8" xfId="38681" xr:uid="{F6414BFA-72F6-4712-9754-D772247F1E62}"/>
    <cellStyle name="Normal 26 2_121231-130331" xfId="26510" xr:uid="{DF255DE1-2D67-4168-9B7E-41C1299C293C}"/>
    <cellStyle name="Normal 26 3" xfId="26511" xr:uid="{7F1A1689-5893-4E62-91E7-78C056529BFC}"/>
    <cellStyle name="Normal 26 3 2" xfId="26512" xr:uid="{B39B92CA-AF13-4B2A-8B79-0EC077C4AEA1}"/>
    <cellStyle name="Normal 26 3 2 2" xfId="26513" xr:uid="{3D5B8664-98E4-480A-A843-552322D6AF01}"/>
    <cellStyle name="Normal 26 3 2 3" xfId="34095" xr:uid="{DE207F9B-ECF6-42EE-8269-66982D756818}"/>
    <cellStyle name="Normal 26 3 2_121231-130331" xfId="26514" xr:uid="{D3AE4A6A-CCF9-42D6-88C1-DFC318C89FC5}"/>
    <cellStyle name="Normal 26 3 3" xfId="26515" xr:uid="{53AC3ACE-7F69-432F-8340-9027D56BA7C6}"/>
    <cellStyle name="Normal 26 3 3 2" xfId="26516" xr:uid="{4D6E9C90-4B0B-4301-BA94-4044C595FA08}"/>
    <cellStyle name="Normal 26 3 3_121231-130331" xfId="26517" xr:uid="{3E38CE9C-155A-4674-B609-25E527B3B440}"/>
    <cellStyle name="Normal 26 3 4" xfId="26518" xr:uid="{42F2C913-B700-4B3E-B6BE-2AE415C50915}"/>
    <cellStyle name="Normal 26 3 5" xfId="26519" xr:uid="{6CA114BF-03CA-4BFA-BD37-0917D90DD792}"/>
    <cellStyle name="Normal 26 3 6" xfId="34096" xr:uid="{D5044807-D292-4EF6-9BA0-27024900E93E}"/>
    <cellStyle name="Normal 26 3 7" xfId="36139" xr:uid="{84673A84-0CF8-4065-9403-A0C208500BAA}"/>
    <cellStyle name="Normal 26 3 8" xfId="38680" xr:uid="{E1186822-BF0A-4EE5-A201-E2335EC8D38C}"/>
    <cellStyle name="Normal 26 3_121231-130331" xfId="26520" xr:uid="{909DDA44-874D-4E0B-B5C5-BF1C14E64307}"/>
    <cellStyle name="Normal 26 4" xfId="26521" xr:uid="{537B880E-7C60-4006-B995-2C4485855DED}"/>
    <cellStyle name="Normal 26 4 2" xfId="26522" xr:uid="{4DECE9F9-9521-44D1-92BE-938E5A435394}"/>
    <cellStyle name="Normal 26 4 2 2" xfId="26523" xr:uid="{635DFF33-0DBE-436C-A493-8470CC6678F0}"/>
    <cellStyle name="Normal 26 4 2_121231-130331" xfId="26524" xr:uid="{A98A1854-7371-4214-9AA3-821DE7337959}"/>
    <cellStyle name="Normal 26 4 3" xfId="26525" xr:uid="{0BE644E8-29A2-4613-BA15-B677134C4E8D}"/>
    <cellStyle name="Normal 26 4 4" xfId="34097" xr:uid="{38CB7F5D-CB2E-4A72-8BED-6933EC12E729}"/>
    <cellStyle name="Normal 26 4_121231-130331" xfId="26526" xr:uid="{002C65FD-5D08-4DEB-9857-59565453DABE}"/>
    <cellStyle name="Normal 26 5" xfId="26527" xr:uid="{E26BBE39-7553-4CE3-BAA1-A9D4687354F9}"/>
    <cellStyle name="Normal 26 5 2" xfId="26528" xr:uid="{F93E084E-4839-4F9B-88A1-097C46829564}"/>
    <cellStyle name="Normal 26 5 3" xfId="26529" xr:uid="{B405A92A-177C-4D56-8F13-6CFDADF7A365}"/>
    <cellStyle name="Normal 26 5_121231-130331" xfId="26530" xr:uid="{E934F007-C2BB-4DD0-AFB3-A98F102E5C86}"/>
    <cellStyle name="Normal 26 6" xfId="26531" xr:uid="{1471EB90-72EB-4779-A775-85B40C40B608}"/>
    <cellStyle name="Normal 26 6 2" xfId="26532" xr:uid="{470FC215-4CC7-47A3-B189-519F0A47D2CB}"/>
    <cellStyle name="Normal 26 6 3" xfId="26533" xr:uid="{0788526E-6F82-4897-9D32-757A919A3AC1}"/>
    <cellStyle name="Normal 26 6_AAL 2014-06" xfId="45511" xr:uid="{B312A544-FFC3-4B72-AD05-1ABA49C00200}"/>
    <cellStyle name="Normal 26 7" xfId="26534" xr:uid="{8815ECA6-52D7-449B-8D4D-28D4E74B9C31}"/>
    <cellStyle name="Normal 26 7 2" xfId="26535" xr:uid="{B780971E-BEB3-4374-BE21-9A0669D8A06A}"/>
    <cellStyle name="Normal 26 7 3" xfId="26536" xr:uid="{63DCB631-DEDA-47B0-B960-3E8AF8AFAF08}"/>
    <cellStyle name="Normal 26 7_AAL 2014-06" xfId="45512" xr:uid="{89C66F3E-102B-44DF-A871-A9AD30582A87}"/>
    <cellStyle name="Normal 26 8" xfId="26537" xr:uid="{79B13DBA-0A8C-4454-87D0-809D106FD3F5}"/>
    <cellStyle name="Normal 26 9" xfId="26538" xr:uid="{9FBF81F9-ABC2-416D-BCE6-0FDB6A8659F3}"/>
    <cellStyle name="Normal 26_121231-130331" xfId="26539" xr:uid="{889DB62D-99E1-4D6A-A03B-F5E8CE8606B2}"/>
    <cellStyle name="Normal 27" xfId="26540" xr:uid="{E68D3F5D-52C4-4090-B9C6-E98BB9F05E8D}"/>
    <cellStyle name="Normal 27 10" xfId="36140" xr:uid="{1C577696-EC62-40B8-A33A-4397746CA341}"/>
    <cellStyle name="Normal 27 11" xfId="47107" xr:uid="{53AF899D-8BFF-4E33-9021-0ACB3B359D08}"/>
    <cellStyle name="Normal 27 2" xfId="26541" xr:uid="{56B52090-6395-4B24-B9DD-1490BD9FBA15}"/>
    <cellStyle name="Normal 27 2 2" xfId="26542" xr:uid="{7490FA75-1FA4-4B23-8B14-C43AC39E59B9}"/>
    <cellStyle name="Normal 27 2 2 2" xfId="26543" xr:uid="{3549F19D-BBC1-4FD9-B88B-6F3671413560}"/>
    <cellStyle name="Normal 27 2 2 3" xfId="34098" xr:uid="{490E3C97-9E1F-4A67-8D1B-310AE7B4AEE7}"/>
    <cellStyle name="Normal 27 2 2_121231-130331" xfId="26544" xr:uid="{148F563B-C0D5-4A40-A814-5D0DCFDF13BA}"/>
    <cellStyle name="Normal 27 2 3" xfId="26545" xr:uid="{2DAF99C7-FF91-47BA-8C7A-02926539A35C}"/>
    <cellStyle name="Normal 27 2 3 2" xfId="26546" xr:uid="{BC98004B-9FB8-4C7A-A9E0-F49DC5D40717}"/>
    <cellStyle name="Normal 27 2 3_121231-130331" xfId="26547" xr:uid="{DB92213E-535D-4A78-9373-89122C324108}"/>
    <cellStyle name="Normal 27 2 4" xfId="26548" xr:uid="{0A4E49CA-BA98-44CC-BA06-E5FD0C8A0F46}"/>
    <cellStyle name="Normal 27 2 5" xfId="26549" xr:uid="{B57F9003-2009-44D8-BEA6-C23DE587B004}"/>
    <cellStyle name="Normal 27 2 6" xfId="34099" xr:uid="{A382BD6D-27DD-4085-A745-B106B5F180EB}"/>
    <cellStyle name="Normal 27 2 7" xfId="36141" xr:uid="{6C86E7C4-C7C4-4F29-9FD6-F5C573FA5ACF}"/>
    <cellStyle name="Normal 27 2 8" xfId="38679" xr:uid="{38BF0CA1-B278-4615-994F-8FEBB0C6B847}"/>
    <cellStyle name="Normal 27 2_121231-130331" xfId="26550" xr:uid="{FFC71EC4-25C7-4D1C-A65C-D37892030F53}"/>
    <cellStyle name="Normal 27 3" xfId="26551" xr:uid="{E45B6B1D-2068-41F9-BD9D-A8B3458E1F30}"/>
    <cellStyle name="Normal 27 3 2" xfId="26552" xr:uid="{780C6D7C-CF86-4309-8A7F-08A3868A5561}"/>
    <cellStyle name="Normal 27 3 2 2" xfId="26553" xr:uid="{DAD62036-51A9-4B91-9789-8C7DC676DC0B}"/>
    <cellStyle name="Normal 27 3 2 3" xfId="34100" xr:uid="{B9B25B09-2864-44E2-BF6F-0E244C282433}"/>
    <cellStyle name="Normal 27 3 2_121231-130331" xfId="26554" xr:uid="{08A90437-1320-4E72-9A9E-1ED492840F8F}"/>
    <cellStyle name="Normal 27 3 3" xfId="26555" xr:uid="{76066D7D-550C-4820-BE79-E1FD5DC0E7B5}"/>
    <cellStyle name="Normal 27 3 3 2" xfId="26556" xr:uid="{23F44A1E-A9AB-4A2B-8C39-4F2E30F0B8C3}"/>
    <cellStyle name="Normal 27 3 3_121231-130331" xfId="26557" xr:uid="{49DB63D8-557E-47A0-9749-2936D6B2EB6B}"/>
    <cellStyle name="Normal 27 3 4" xfId="26558" xr:uid="{7556E050-C08F-49A0-8BD7-FE5B3F38DFC0}"/>
    <cellStyle name="Normal 27 3 5" xfId="26559" xr:uid="{6113537F-3262-4AC2-B554-E489B04CAF10}"/>
    <cellStyle name="Normal 27 3 6" xfId="34101" xr:uid="{ADC1F76F-AFDA-4355-89BD-AEE4B1F13DE8}"/>
    <cellStyle name="Normal 27 3 7" xfId="36142" xr:uid="{9D7ECA92-E20E-4D54-87C9-7DADAB3AA41C}"/>
    <cellStyle name="Normal 27 3 8" xfId="38678" xr:uid="{938233DD-7AE6-4C5F-8623-798CF2E67E80}"/>
    <cellStyle name="Normal 27 3_121231-130331" xfId="26560" xr:uid="{31B899EE-A636-4627-A8B9-0AE1835B7B23}"/>
    <cellStyle name="Normal 27 4" xfId="26561" xr:uid="{0C893FA1-B902-430B-B88B-FF0105B44C28}"/>
    <cellStyle name="Normal 27 4 2" xfId="26562" xr:uid="{C8FFA559-D078-416C-8399-A1E998A862DE}"/>
    <cellStyle name="Normal 27 4 2 2" xfId="26563" xr:uid="{7FB9F17B-7F98-43DC-B8F3-6ADD37FB00C6}"/>
    <cellStyle name="Normal 27 4 2_121231-130331" xfId="26564" xr:uid="{0B7F18DF-1E01-4192-95E0-C8D3A61F636D}"/>
    <cellStyle name="Normal 27 4 3" xfId="26565" xr:uid="{2B804885-6F15-4733-A775-7123BB094D12}"/>
    <cellStyle name="Normal 27 4 4" xfId="34102" xr:uid="{B31F7229-71B8-4A69-A061-28E3D3CED594}"/>
    <cellStyle name="Normal 27 4_121231-130331" xfId="26566" xr:uid="{B2BF5B3C-9201-42DB-BF7E-754551175756}"/>
    <cellStyle name="Normal 27 5" xfId="26567" xr:uid="{14474F88-421C-4CFF-9A98-AB53108EB673}"/>
    <cellStyle name="Normal 27 5 2" xfId="26568" xr:uid="{9341C8EB-431A-4702-A8E1-F6EE8086EA55}"/>
    <cellStyle name="Normal 27 5 3" xfId="26569" xr:uid="{62E8AEE0-4DA3-47B4-92A2-65AF77B1B0EB}"/>
    <cellStyle name="Normal 27 5_121231-130331" xfId="26570" xr:uid="{BDE9189B-1A24-4D53-A556-CB9751CDADA7}"/>
    <cellStyle name="Normal 27 6" xfId="26571" xr:uid="{A56F2976-4D74-4A9A-9BB5-DA90EBC5DEB9}"/>
    <cellStyle name="Normal 27 6 2" xfId="26572" xr:uid="{C7275B78-1EFE-4A31-A665-3262ADC922D0}"/>
    <cellStyle name="Normal 27 6 3" xfId="26573" xr:uid="{1D5BF70E-4C81-4661-BED2-9685A58AAA6C}"/>
    <cellStyle name="Normal 27 6_AAL 2014-06" xfId="45513" xr:uid="{2DEA4367-9424-4401-9DE4-1A643678427E}"/>
    <cellStyle name="Normal 27 7" xfId="26574" xr:uid="{6A154575-D797-4211-96C1-8267A8AE4759}"/>
    <cellStyle name="Normal 27 7 2" xfId="26575" xr:uid="{04FC7092-4CDD-42FB-BF65-3CAA0C8A9BA3}"/>
    <cellStyle name="Normal 27 7 3" xfId="26576" xr:uid="{1135E2D6-CD92-4579-9B4F-555A9F0B23F4}"/>
    <cellStyle name="Normal 27 7_AAL 2014-06" xfId="45514" xr:uid="{630AA185-6F61-4C53-A655-FDE7EFA195FD}"/>
    <cellStyle name="Normal 27 8" xfId="26577" xr:uid="{D6436A6F-5E87-497F-A337-DA18AB86C62F}"/>
    <cellStyle name="Normal 27 9" xfId="26578" xr:uid="{E96AE690-1F20-42CC-B072-6C77833C4F76}"/>
    <cellStyle name="Normal 27_121231-130331" xfId="26579" xr:uid="{14FA592D-6B85-4226-855C-418783F237ED}"/>
    <cellStyle name="Normal 28" xfId="26580" xr:uid="{7A031C1F-BD4F-4593-BE4D-F1004DA462F6}"/>
    <cellStyle name="Normal 28 10" xfId="36143" xr:uid="{5A686953-A612-452C-A722-0981C9B4A1CD}"/>
    <cellStyle name="Normal 28 11" xfId="47108" xr:uid="{F3DED9CF-6B59-4AE4-87A0-9877F066281F}"/>
    <cellStyle name="Normal 28 2" xfId="26581" xr:uid="{D25AB677-9AE5-4AE8-9F24-1D53D5718C33}"/>
    <cellStyle name="Normal 28 2 2" xfId="26582" xr:uid="{95C08CC2-378C-461F-8429-180300B10B81}"/>
    <cellStyle name="Normal 28 2 2 2" xfId="26583" xr:uid="{C9E50EE3-94EA-4438-AD47-61C18C0E7E34}"/>
    <cellStyle name="Normal 28 2 2 3" xfId="34103" xr:uid="{499C55CF-A037-4F8B-8C95-43B9044D83DB}"/>
    <cellStyle name="Normal 28 2 2_121231-130331" xfId="26584" xr:uid="{57A22AD6-5070-4EA5-A106-8F2C0503C0C6}"/>
    <cellStyle name="Normal 28 2 3" xfId="26585" xr:uid="{33E28D3F-9F9A-45C3-A178-C95A0D4E93B1}"/>
    <cellStyle name="Normal 28 2 3 2" xfId="26586" xr:uid="{BC8777AB-EF80-4D65-975F-AF6A35D093AD}"/>
    <cellStyle name="Normal 28 2 3_121231-130331" xfId="26587" xr:uid="{236CF00D-8F77-4D90-942E-3C6D5A0F4DC4}"/>
    <cellStyle name="Normal 28 2 4" xfId="26588" xr:uid="{6B271CF7-2845-4E56-8A11-FD7300AA0BED}"/>
    <cellStyle name="Normal 28 2 5" xfId="26589" xr:uid="{F7028571-BC12-41AC-A414-E85E56F832C9}"/>
    <cellStyle name="Normal 28 2 6" xfId="34104" xr:uid="{2BBF38A5-9D5C-4BA1-BF18-C6B9A8FEFA40}"/>
    <cellStyle name="Normal 28 2 7" xfId="36144" xr:uid="{9F376A0D-A729-4649-B7E5-91102EA8DC66}"/>
    <cellStyle name="Normal 28 2 8" xfId="38677" xr:uid="{8068B83D-0AA8-41EC-8878-9A4AA11A6AA8}"/>
    <cellStyle name="Normal 28 2_121231-130331" xfId="26590" xr:uid="{4FA1231E-71F9-4382-9BA0-9A3D5489AD72}"/>
    <cellStyle name="Normal 28 3" xfId="26591" xr:uid="{E2122BE9-79C3-429F-A53D-E61CB1D7E47F}"/>
    <cellStyle name="Normal 28 3 2" xfId="26592" xr:uid="{6B9D9F3E-CE4E-4361-844B-177AA4CC7233}"/>
    <cellStyle name="Normal 28 3 2 2" xfId="26593" xr:uid="{1EBF0FED-0993-48F9-977D-29597F7FAA47}"/>
    <cellStyle name="Normal 28 3 2 3" xfId="34105" xr:uid="{F1029FB9-EDEA-42E3-BCB7-17E65536A937}"/>
    <cellStyle name="Normal 28 3 2_121231-130331" xfId="26594" xr:uid="{44FF70FC-FFD3-4457-8194-EEAD8CA89B0B}"/>
    <cellStyle name="Normal 28 3 3" xfId="26595" xr:uid="{CBFE8686-FA9B-4431-BC76-21072BB46ACE}"/>
    <cellStyle name="Normal 28 3 3 2" xfId="26596" xr:uid="{6D914714-5352-4BAF-B747-285752FEAD71}"/>
    <cellStyle name="Normal 28 3 3_121231-130331" xfId="26597" xr:uid="{2F465BED-4D13-4B05-A8E3-27DC6F5AF65E}"/>
    <cellStyle name="Normal 28 3 4" xfId="26598" xr:uid="{10AC9311-CE15-4F33-A6BA-1A6DB951E4ED}"/>
    <cellStyle name="Normal 28 3 5" xfId="26599" xr:uid="{25D5341E-EADD-4C8D-AB0D-9A5165AD51D9}"/>
    <cellStyle name="Normal 28 3 6" xfId="34106" xr:uid="{281795B9-13C1-43E4-932C-4F1F5B99825D}"/>
    <cellStyle name="Normal 28 3 7" xfId="36145" xr:uid="{B8CCCFF2-0CA3-4B39-9C32-A2C7B57C1263}"/>
    <cellStyle name="Normal 28 3 8" xfId="38676" xr:uid="{073909C7-4B28-403B-9C52-1DE9B3185EF8}"/>
    <cellStyle name="Normal 28 3_121231-130331" xfId="26600" xr:uid="{AC9AA0DB-7684-481A-B71C-6FA3B47E4430}"/>
    <cellStyle name="Normal 28 4" xfId="26601" xr:uid="{101E5422-1853-40E1-A181-5E27044120EE}"/>
    <cellStyle name="Normal 28 4 2" xfId="26602" xr:uid="{A89A4847-FB44-4ADD-923C-18F667E12AA0}"/>
    <cellStyle name="Normal 28 4 2 2" xfId="26603" xr:uid="{E776D6C2-7BBC-44F7-9976-46E1300FDB1B}"/>
    <cellStyle name="Normal 28 4 2_121231-130331" xfId="26604" xr:uid="{D40E4755-7E8E-412B-9862-419CAA4DEE4C}"/>
    <cellStyle name="Normal 28 4 3" xfId="26605" xr:uid="{9D10742E-CA8F-40E3-BE09-22CE9C3EE6BF}"/>
    <cellStyle name="Normal 28 4 4" xfId="34107" xr:uid="{0EF000B6-9FED-4D93-853D-B421C6A53F79}"/>
    <cellStyle name="Normal 28 4_121231-130331" xfId="26606" xr:uid="{04CF6A39-57E7-4520-9D51-C3F67513478D}"/>
    <cellStyle name="Normal 28 5" xfId="26607" xr:uid="{48354ECF-3D6F-4C20-BEAC-B4C925AD6E73}"/>
    <cellStyle name="Normal 28 5 2" xfId="26608" xr:uid="{FB3D5667-D1AF-4238-88DA-C81DFEC289D3}"/>
    <cellStyle name="Normal 28 5 3" xfId="26609" xr:uid="{195A373D-B1CF-4051-9721-D05AF3BDBDE7}"/>
    <cellStyle name="Normal 28 5_121231-130331" xfId="26610" xr:uid="{781809E3-773D-47FF-B427-118FA9E7D440}"/>
    <cellStyle name="Normal 28 6" xfId="26611" xr:uid="{06D4D9D4-5093-4651-9308-3B361947684C}"/>
    <cellStyle name="Normal 28 6 2" xfId="26612" xr:uid="{C613510C-106A-46F1-B96E-CD7314407B22}"/>
    <cellStyle name="Normal 28 6 3" xfId="26613" xr:uid="{9FF96AFA-AF50-4C67-9F56-CF117B043696}"/>
    <cellStyle name="Normal 28 6_AAL 2014-06" xfId="45515" xr:uid="{CAD712F4-D77E-4857-80DD-683AF85483EB}"/>
    <cellStyle name="Normal 28 7" xfId="26614" xr:uid="{5E16C3EB-1082-4FCE-BB6A-F4FF7287FEC9}"/>
    <cellStyle name="Normal 28 7 2" xfId="26615" xr:uid="{0F706A86-B5BE-4696-AC29-824610C790BD}"/>
    <cellStyle name="Normal 28 7 3" xfId="26616" xr:uid="{2E84F9BC-858A-46FF-92E3-6BCA63A17E01}"/>
    <cellStyle name="Normal 28 7_AAL 2014-06" xfId="45516" xr:uid="{5DDB54C5-C869-4EBA-8776-97B62C21E63F}"/>
    <cellStyle name="Normal 28 8" xfId="26617" xr:uid="{B13036D8-AE40-471E-A970-CF6000858240}"/>
    <cellStyle name="Normal 28 9" xfId="26618" xr:uid="{79E43AC7-8E6B-4A35-8753-21C998F89C84}"/>
    <cellStyle name="Normal 28_121231-130331" xfId="26619" xr:uid="{647FFE0B-9E09-4159-A01B-7968CE2AB8E1}"/>
    <cellStyle name="Normal 29" xfId="26620" xr:uid="{A063B5FD-B88E-4473-B041-9585BCCF0BFC}"/>
    <cellStyle name="Normal 29 10" xfId="36146" xr:uid="{F2ABD06C-914D-44E6-B1D2-0352D7DB6BF1}"/>
    <cellStyle name="Normal 29 11" xfId="47109" xr:uid="{282D80A4-3E26-4844-A998-12BBE2666C91}"/>
    <cellStyle name="Normal 29 2" xfId="26621" xr:uid="{84AD096C-BEE6-4C6E-90A7-360C0A1E7722}"/>
    <cellStyle name="Normal 29 2 2" xfId="26622" xr:uid="{0DF95BFC-F714-4A54-8646-44A84AFE3065}"/>
    <cellStyle name="Normal 29 2 2 2" xfId="26623" xr:uid="{1D0CBED0-BCA7-41D9-A17F-68BE07A7C074}"/>
    <cellStyle name="Normal 29 2 2 3" xfId="34108" xr:uid="{0437758F-08BC-4726-9D82-AF6CCF75E6B4}"/>
    <cellStyle name="Normal 29 2 2_121231-130331" xfId="26624" xr:uid="{D74AEE5F-299E-4026-BDD6-5EB25DB65649}"/>
    <cellStyle name="Normal 29 2 3" xfId="26625" xr:uid="{3415F603-41B5-45D4-9232-6EE10AFAF345}"/>
    <cellStyle name="Normal 29 2 3 2" xfId="26626" xr:uid="{EC959264-BBC9-4306-BE4F-D439D33D0E6D}"/>
    <cellStyle name="Normal 29 2 3_121231-130331" xfId="26627" xr:uid="{8F851438-93A1-47F4-BE51-949EB3DE4B76}"/>
    <cellStyle name="Normal 29 2 4" xfId="26628" xr:uid="{609C33A0-C0C4-4024-B9BA-11192EB683E1}"/>
    <cellStyle name="Normal 29 2 5" xfId="26629" xr:uid="{AA41D20A-CAB9-4C88-BA67-3EF5B74FA530}"/>
    <cellStyle name="Normal 29 2 6" xfId="34109" xr:uid="{0F857E1D-2CC1-44A1-947F-7C3705083AC6}"/>
    <cellStyle name="Normal 29 2 7" xfId="36147" xr:uid="{8B8626CD-9062-40DC-B377-A3B1DFCAB12C}"/>
    <cellStyle name="Normal 29 2 8" xfId="38675" xr:uid="{BAAF46C9-FCFB-48D6-9CDD-BB31BDA42E03}"/>
    <cellStyle name="Normal 29 2_121231-130331" xfId="26630" xr:uid="{9729E41C-D4A7-4B40-8A52-A5424BBBBAB3}"/>
    <cellStyle name="Normal 29 3" xfId="26631" xr:uid="{09501CEC-A98D-4044-AA11-D83D2DB80A33}"/>
    <cellStyle name="Normal 29 3 2" xfId="26632" xr:uid="{E39A3B02-889D-40B1-A7C2-441CEDBD7D82}"/>
    <cellStyle name="Normal 29 3 2 2" xfId="26633" xr:uid="{C3BCE73B-A703-4905-B386-74DCF06FC214}"/>
    <cellStyle name="Normal 29 3 2 3" xfId="34110" xr:uid="{CEB71F8E-072F-4783-A100-5C0253E4648E}"/>
    <cellStyle name="Normal 29 3 2_121231-130331" xfId="26634" xr:uid="{E25C1D2E-C9BC-4624-A276-5AC6F07407FD}"/>
    <cellStyle name="Normal 29 3 3" xfId="26635" xr:uid="{B6D1E8B4-3610-4D40-804A-BD8F75AE6317}"/>
    <cellStyle name="Normal 29 3 3 2" xfId="26636" xr:uid="{9F4DF184-E798-44CE-AF6C-D760E268F958}"/>
    <cellStyle name="Normal 29 3 3_121231-130331" xfId="26637" xr:uid="{27325DB5-D104-4175-A613-44788AC0613C}"/>
    <cellStyle name="Normal 29 3 4" xfId="26638" xr:uid="{4D107110-3376-4170-80E3-8D1A92B97C1E}"/>
    <cellStyle name="Normal 29 3 5" xfId="26639" xr:uid="{CC8B9CDA-6038-49F0-A8AA-AF1D82F4752E}"/>
    <cellStyle name="Normal 29 3 6" xfId="34111" xr:uid="{9DCA5058-EBD6-408E-A678-20165FCC8696}"/>
    <cellStyle name="Normal 29 3 7" xfId="36148" xr:uid="{D79052CE-FC78-4CA5-82AE-EED172EB3A5B}"/>
    <cellStyle name="Normal 29 3 8" xfId="38674" xr:uid="{2F8AC020-3612-4394-AC71-E4A480D9C9B8}"/>
    <cellStyle name="Normal 29 3_121231-130331" xfId="26640" xr:uid="{C8BCD5D2-EA18-480B-A203-9C75BD72B8C9}"/>
    <cellStyle name="Normal 29 4" xfId="26641" xr:uid="{37ADA1D0-5717-479C-9F9F-C5CC20906DCC}"/>
    <cellStyle name="Normal 29 4 2" xfId="26642" xr:uid="{FEB1FCF9-51CE-4602-A380-7D0F1F631903}"/>
    <cellStyle name="Normal 29 4 2 2" xfId="26643" xr:uid="{CBCE2119-0082-40D2-860E-4435B04CCEEE}"/>
    <cellStyle name="Normal 29 4 2_121231-130331" xfId="26644" xr:uid="{A337950F-F869-49FA-890D-4F39C4740869}"/>
    <cellStyle name="Normal 29 4 3" xfId="26645" xr:uid="{ACCE7DC8-96B0-4646-AE50-722FCC8FA226}"/>
    <cellStyle name="Normal 29 4 4" xfId="34112" xr:uid="{BE98719D-0BA9-479B-89D4-4B221EAC942F}"/>
    <cellStyle name="Normal 29 4_121231-130331" xfId="26646" xr:uid="{FDBDDBC8-BFA3-4F5E-AC9F-911E2B303264}"/>
    <cellStyle name="Normal 29 5" xfId="26647" xr:uid="{8AB7A34C-3FC0-4EA8-95E8-EDD32999D218}"/>
    <cellStyle name="Normal 29 5 2" xfId="26648" xr:uid="{6A6DC241-D174-49E2-B163-B21208A81FD2}"/>
    <cellStyle name="Normal 29 5 3" xfId="26649" xr:uid="{96882F46-2B6A-4866-B93B-E77CD56326B4}"/>
    <cellStyle name="Normal 29 5_121231-130331" xfId="26650" xr:uid="{E9370861-FD77-4B3E-9E37-57B443F19914}"/>
    <cellStyle name="Normal 29 6" xfId="26651" xr:uid="{973B7BEF-4392-4B97-82FB-2FF90701829C}"/>
    <cellStyle name="Normal 29 6 2" xfId="26652" xr:uid="{76CAEDBD-8A18-4996-8493-450C3C96EED0}"/>
    <cellStyle name="Normal 29 6 3" xfId="26653" xr:uid="{E2ECC861-C7D0-483A-AF1E-5367B5078CF7}"/>
    <cellStyle name="Normal 29 6_AAL 2014-06" xfId="45517" xr:uid="{1E849AB5-D010-4E3E-8CCA-7D66FA218443}"/>
    <cellStyle name="Normal 29 7" xfId="26654" xr:uid="{833F2BE9-5B20-4F71-B557-F0B826ED9FA0}"/>
    <cellStyle name="Normal 29 7 2" xfId="26655" xr:uid="{C15A09C4-3FE7-4452-8BAA-DA3EF5F497D2}"/>
    <cellStyle name="Normal 29 7 3" xfId="26656" xr:uid="{8D041E7D-3D14-4479-B998-DD020D246FCD}"/>
    <cellStyle name="Normal 29 7_AAL 2014-06" xfId="45518" xr:uid="{6AFCE13B-09DB-45A2-AEA6-9A6CEACBB482}"/>
    <cellStyle name="Normal 29 8" xfId="26657" xr:uid="{4F20FD72-06EF-48FB-9819-833C15658C00}"/>
    <cellStyle name="Normal 29 9" xfId="26658" xr:uid="{40074482-5182-427B-8565-58E1A47770D0}"/>
    <cellStyle name="Normal 29_121231-130331" xfId="26659" xr:uid="{BD15AA85-4788-49BB-B948-E99DD3F0AC2A}"/>
    <cellStyle name="Normal 3" xfId="3" xr:uid="{00000000-0005-0000-0000-000005000000}"/>
    <cellStyle name="Normal 3 10" xfId="26660" xr:uid="{0980EFA2-045E-4A24-8B92-7935DA9D2EC2}"/>
    <cellStyle name="Normal 3 10 2" xfId="26661" xr:uid="{D8662A6D-B99A-4A1D-9277-189C56671312}"/>
    <cellStyle name="Normal 3 10 3" xfId="47810" xr:uid="{3A37D44F-779B-4F5F-AA4C-AFBF636B6D0C}"/>
    <cellStyle name="Normal 3 10_121231-130331" xfId="26662" xr:uid="{D619EF06-9643-4FFB-9892-58FA1135C1AF}"/>
    <cellStyle name="Normal 3 11" xfId="26663" xr:uid="{07EDF4FC-55DC-4167-92E4-A1D588C29329}"/>
    <cellStyle name="Normal 3 11 2" xfId="47811" xr:uid="{001CCAFF-22DD-4EFC-B3A3-54B0480E8E3A}"/>
    <cellStyle name="Normal 3 12" xfId="26664" xr:uid="{B01BE647-0D2A-4E35-B14C-E46D1A0F1A94}"/>
    <cellStyle name="Normal 3 12 2" xfId="34113" xr:uid="{6CF556A7-7401-48BD-BB70-8DA90C244F4E}"/>
    <cellStyle name="Normal 3 12_ICR" xfId="49538" xr:uid="{E82373F0-4D7E-4CE4-B514-3DFF174683B9}"/>
    <cellStyle name="Normal 3 13" xfId="26665" xr:uid="{32BBF458-ADF4-41B1-AA54-7B7B6F5A11F7}"/>
    <cellStyle name="Normal 3 13 2" xfId="34114" xr:uid="{FB87117D-A59E-4964-ADF9-0D509C13CE52}"/>
    <cellStyle name="Normal 3 14" xfId="34115" xr:uid="{07854760-8219-47C2-995A-B2EBF2BFC605}"/>
    <cellStyle name="Normal 3 15" xfId="34116" xr:uid="{18E7F6E3-D67F-42D8-813B-9E8E7A9DCC96}"/>
    <cellStyle name="Normal 3 16" xfId="34117" xr:uid="{4982900D-D49A-459D-86E2-69D626992E29}"/>
    <cellStyle name="Normal 3 17" xfId="34118" xr:uid="{83172E3F-8B7F-4AD7-983B-5BE3AAB10234}"/>
    <cellStyle name="Normal 3 18" xfId="34119" xr:uid="{048F06CB-E418-478A-A4D9-3814CA08FBCB}"/>
    <cellStyle name="Normal 3 19" xfId="34120" xr:uid="{4B09F44E-6A18-45B7-BD3A-93FC52372588}"/>
    <cellStyle name="Normal 3 2" xfId="207" xr:uid="{9B80AE38-C280-46F2-A9AC-E0118324B7D3}"/>
    <cellStyle name="Normal 3 2 10" xfId="34121" xr:uid="{8ABD7DC7-326A-4549-AF95-8CAA73032293}"/>
    <cellStyle name="Normal 3 2 10 2" xfId="34122" xr:uid="{65700AF5-93C0-49ED-A290-3E59D900AAAA}"/>
    <cellStyle name="Normal 3 2 11" xfId="36149" xr:uid="{E5FC54BA-D798-4BBA-A335-5864AC70D660}"/>
    <cellStyle name="Normal 3 2 12" xfId="47111" xr:uid="{89BD85E1-627F-4D40-A140-70275124D600}"/>
    <cellStyle name="Normal 3 2 2" xfId="2186" xr:uid="{41846C26-0A2C-4872-8183-FB22D35DDA2A}"/>
    <cellStyle name="Normal 3 2 2 10" xfId="46044" xr:uid="{B7538939-2107-431A-A75E-912DF16D39A1}"/>
    <cellStyle name="Normal 3 2 2 2" xfId="26666" xr:uid="{3B5D5026-D880-48B9-BDE6-EF6B33D92CB5}"/>
    <cellStyle name="Normal 3 2 2 2 2" xfId="26667" xr:uid="{63AD29FE-8E0B-4ED0-B346-1F8579196FDE}"/>
    <cellStyle name="Normal 3 2 2 2 2 2" xfId="26668" xr:uid="{FC6DB58D-96EF-4915-9545-DEB5F6975CA6}"/>
    <cellStyle name="Normal 3 2 2 2 2_121231-130331" xfId="26669" xr:uid="{03985CAA-D598-4A26-8257-952D3AD32C04}"/>
    <cellStyle name="Normal 3 2 2 2 3" xfId="26670" xr:uid="{C91651DD-9267-4B70-A140-E42D2D9B3A15}"/>
    <cellStyle name="Normal 3 2 2 2 4" xfId="34123" xr:uid="{FC48B1FA-5E6B-4A14-97AD-4439D15D62FD}"/>
    <cellStyle name="Normal 3 2 2 2 5" xfId="47812" xr:uid="{D2267458-BB1B-483F-8A0B-AC60C190B90B}"/>
    <cellStyle name="Normal 3 2 2 2 6" xfId="49040" xr:uid="{3B23766D-1AE0-4F85-A757-9AB05DD09DC8}"/>
    <cellStyle name="Normal 3 2 2 2_121231-130331" xfId="26671" xr:uid="{B6BFC0BC-E8A1-4DB5-890E-AC6EF74BBC12}"/>
    <cellStyle name="Normal 3 2 2 3" xfId="26672" xr:uid="{C1C235E6-B25F-4E3D-8EFE-5363C4978C42}"/>
    <cellStyle name="Normal 3 2 2 3 2" xfId="26673" xr:uid="{7BEE34EB-4911-4C21-A2AF-3155C03F5738}"/>
    <cellStyle name="Normal 3 2 2 3_121231-130331" xfId="26674" xr:uid="{755356DB-E3F5-49C5-836B-591488366B50}"/>
    <cellStyle name="Normal 3 2 2 4" xfId="26675" xr:uid="{1253CC48-8EF6-460D-A21A-A33C6221AA82}"/>
    <cellStyle name="Normal 3 2 2 5" xfId="26676" xr:uid="{CAC40AD1-0A04-4FD4-8E37-5BAEC56AFA61}"/>
    <cellStyle name="Normal 3 2 2 6" xfId="34124" xr:uid="{DBA4CE46-8A28-42BD-A1FD-72BE25C81F70}"/>
    <cellStyle name="Normal 3 2 2 7" xfId="36150" xr:uid="{1EFAECE2-E13A-40F0-829D-7E5B1E8A9BB3}"/>
    <cellStyle name="Normal 3 2 2 8" xfId="38673" xr:uid="{55D20F3F-C2B8-4F68-89D9-C57DDF723F54}"/>
    <cellStyle name="Normal 3 2 2 9" xfId="47112" xr:uid="{5C597F0C-4E69-40B0-846F-EC43F2A67D19}"/>
    <cellStyle name="Normal 3 2 2_1" xfId="52325" xr:uid="{37C723F4-E9AB-4693-8657-1E92C7B22A6A}"/>
    <cellStyle name="Normal 3 2 3" xfId="2187" xr:uid="{5EF6D20E-120D-4F10-B698-B2F7C656D0CD}"/>
    <cellStyle name="Normal 3 2 3 10" xfId="46042" xr:uid="{F06BD481-231A-4AFD-B24D-D43DC041C6E8}"/>
    <cellStyle name="Normal 3 2 3 2" xfId="26677" xr:uid="{943ACF80-28CE-4373-A54E-9E217ECA62AD}"/>
    <cellStyle name="Normal 3 2 3 2 2" xfId="26678" xr:uid="{9A7B85D5-2522-47AA-92C0-D86ACCC29B85}"/>
    <cellStyle name="Normal 3 2 3 2 2 2" xfId="26679" xr:uid="{5E04E083-4321-4305-8C41-05079F06A1B6}"/>
    <cellStyle name="Normal 3 2 3 2 2_121231-130331" xfId="26680" xr:uid="{107B75FE-E4CD-4BF5-AD7D-EEDA9C014308}"/>
    <cellStyle name="Normal 3 2 3 2 3" xfId="26681" xr:uid="{0D889417-DCA6-4A7D-B39D-AA16A0E75E3F}"/>
    <cellStyle name="Normal 3 2 3 2 4" xfId="34125" xr:uid="{8813D575-4887-4377-8AC8-C639FA59E317}"/>
    <cellStyle name="Normal 3 2 3 2 5" xfId="47813" xr:uid="{BAEBC557-97B4-4541-B5E8-72484787C232}"/>
    <cellStyle name="Normal 3 2 3 2 6" xfId="49041" xr:uid="{5C43EB60-1D80-4FBD-8426-9EDCCDBE2497}"/>
    <cellStyle name="Normal 3 2 3 2_121231-130331" xfId="26682" xr:uid="{28D4D904-A515-4B75-9109-CAD08CBECD23}"/>
    <cellStyle name="Normal 3 2 3 3" xfId="26683" xr:uid="{C27D1B0A-02B9-494C-9C1F-00013AC57521}"/>
    <cellStyle name="Normal 3 2 3 3 2" xfId="26684" xr:uid="{B5EF0BEB-7AC9-4FE2-94B0-36C48BD48531}"/>
    <cellStyle name="Normal 3 2 3 3_121231-130331" xfId="26685" xr:uid="{76C644DE-9098-458D-A494-0C396C445D29}"/>
    <cellStyle name="Normal 3 2 3 4" xfId="26686" xr:uid="{92D60533-B056-458E-A2CD-CE4BA867C060}"/>
    <cellStyle name="Normal 3 2 3 5" xfId="26687" xr:uid="{A2250E37-D612-42FE-B9CD-661796E0B93D}"/>
    <cellStyle name="Normal 3 2 3 6" xfId="34126" xr:uid="{36C2DF3B-F34B-4667-9AC8-DCE0CF3571AA}"/>
    <cellStyle name="Normal 3 2 3 7" xfId="36151" xr:uid="{97B59467-5ECC-4E08-B776-1FD2EDC2EB75}"/>
    <cellStyle name="Normal 3 2 3 8" xfId="38672" xr:uid="{23A593A0-D8B3-4429-BC69-9B3938AC946B}"/>
    <cellStyle name="Normal 3 2 3 9" xfId="47113" xr:uid="{ED87560B-F5A7-4728-9B5B-743882388E11}"/>
    <cellStyle name="Normal 3 2 3_1" xfId="52326" xr:uid="{919F429B-65EB-44F3-AD6E-4639F54C3ACB}"/>
    <cellStyle name="Normal 3 2 4" xfId="2188" xr:uid="{F4045B35-36D2-4797-88FD-9986045CE7A0}"/>
    <cellStyle name="Normal 3 2 4 2" xfId="26688" xr:uid="{BCD22D21-A8C5-4EB4-B63F-E2BD786C8ABA}"/>
    <cellStyle name="Normal 3 2 4 2 2" xfId="26689" xr:uid="{DB813148-7E97-482A-93C5-63EDB04628A0}"/>
    <cellStyle name="Normal 3 2 4 2 2 2" xfId="26690" xr:uid="{3C957B94-CB68-412E-94CF-8F481F1457DE}"/>
    <cellStyle name="Normal 3 2 4 2 2_121231-130331" xfId="26691" xr:uid="{8071BB1B-1102-4DA3-A989-40AE4A10FA4F}"/>
    <cellStyle name="Normal 3 2 4 2 3" xfId="26692" xr:uid="{A10B0D6E-36C6-4B81-8E2D-0812EC2E4D10}"/>
    <cellStyle name="Normal 3 2 4 2 4" xfId="34127" xr:uid="{5B1FF99E-3418-47E2-BF38-5381D07D3102}"/>
    <cellStyle name="Normal 3 2 4 2_121231-130331" xfId="26693" xr:uid="{EC14B5AA-C6CD-43D7-A23B-487B32F5136F}"/>
    <cellStyle name="Normal 3 2 4 3" xfId="26694" xr:uid="{DFE26B49-4148-4440-AF2C-7B9557620080}"/>
    <cellStyle name="Normal 3 2 4 3 2" xfId="26695" xr:uid="{B4D9626B-1271-4734-9877-E074D5039798}"/>
    <cellStyle name="Normal 3 2 4 3_121231-130331" xfId="26696" xr:uid="{5203AA75-950A-482B-8B09-140396F75406}"/>
    <cellStyle name="Normal 3 2 4 4" xfId="26697" xr:uid="{59D8B8E7-516D-42B4-B75D-E340CEC7FB29}"/>
    <cellStyle name="Normal 3 2 4 5" xfId="26698" xr:uid="{E4C24450-E437-4AF7-97E3-97EA006B8F99}"/>
    <cellStyle name="Normal 3 2 4 6" xfId="34128" xr:uid="{D09EE131-1728-46D6-B4E3-F0BDCF2CAECA}"/>
    <cellStyle name="Normal 3 2 4 7" xfId="36152" xr:uid="{47E729EA-8443-4217-9ADD-1BBFF60C82B0}"/>
    <cellStyle name="Normal 3 2 4 8" xfId="38671" xr:uid="{A6048375-5BD6-4E04-B3B0-F557B80FA694}"/>
    <cellStyle name="Normal 3 2 4_121231-130331" xfId="26699" xr:uid="{EED11CAF-95AA-4487-9ACF-F20DD8C7D612}"/>
    <cellStyle name="Normal 3 2 5" xfId="26700" xr:uid="{38ACCCFD-853B-4884-A696-12D399348C82}"/>
    <cellStyle name="Normal 3 2 5 10" xfId="49042" xr:uid="{D2BF364A-522A-418C-9FF1-3E9FEAE3BFD0}"/>
    <cellStyle name="Normal 3 2 5 2" xfId="26701" xr:uid="{04D898A7-3969-4860-B1BE-C71C4026FD57}"/>
    <cellStyle name="Normal 3 2 5 2 2" xfId="26702" xr:uid="{BE34E6AE-8A41-4A3A-BB1F-08D098A853E9}"/>
    <cellStyle name="Normal 3 2 5 2 3" xfId="34129" xr:uid="{AEB1B798-D734-48F3-8A00-4B56471FE009}"/>
    <cellStyle name="Normal 3 2 5 2_121231-130331" xfId="26703" xr:uid="{0FAAC66A-C3C4-4B87-9AA8-C2ED7A416B9E}"/>
    <cellStyle name="Normal 3 2 5 3" xfId="26704" xr:uid="{21F3D41A-6148-43AA-A4EA-C4BDDD12A3DB}"/>
    <cellStyle name="Normal 3 2 5 3 2" xfId="26705" xr:uid="{1ABEDBDB-62D1-4ECC-B31E-CFBA1BD94400}"/>
    <cellStyle name="Normal 3 2 5 3_121231-130331" xfId="26706" xr:uid="{47831ECA-3134-4D63-A2AB-0A8C2BD6736B}"/>
    <cellStyle name="Normal 3 2 5 4" xfId="26707" xr:uid="{28DB2B6B-8BD8-4EA1-B68E-1F83442A80CF}"/>
    <cellStyle name="Normal 3 2 5 5" xfId="26708" xr:uid="{F716FCE6-33FB-4D6D-A1E0-CB54433FA890}"/>
    <cellStyle name="Normal 3 2 5 6" xfId="34130" xr:uid="{9D98DC1B-D61C-42A1-A26E-A25E96B7C4A7}"/>
    <cellStyle name="Normal 3 2 5 7" xfId="36153" xr:uid="{DA7D0787-E7C7-4DE2-8D30-C02DAE5AA172}"/>
    <cellStyle name="Normal 3 2 5 8" xfId="38670" xr:uid="{050F39E5-B86B-430F-8CC8-830A1581959F}"/>
    <cellStyle name="Normal 3 2 5 9" xfId="47814" xr:uid="{5816321A-F5DC-4F21-9627-6BA080E5219A}"/>
    <cellStyle name="Normal 3 2 5_121231-130331" xfId="26709" xr:uid="{F37865DD-85E5-4901-BED0-FB753C0C5E87}"/>
    <cellStyle name="Normal 3 2 6" xfId="26710" xr:uid="{791E1243-A05C-4149-B21E-450AA642D0E6}"/>
    <cellStyle name="Normal 3 2 6 2" xfId="26711" xr:uid="{1F508DD4-F799-4A9C-8E51-9D78A3958102}"/>
    <cellStyle name="Normal 3 2 6 2 2" xfId="26712" xr:uid="{24670749-4200-4188-ADB4-A51339C532D6}"/>
    <cellStyle name="Normal 3 2 6 2_121231-130331" xfId="26713" xr:uid="{24914D22-D9B1-448C-ABAD-56C18054FF6A}"/>
    <cellStyle name="Normal 3 2 6 3" xfId="26714" xr:uid="{569A7C99-69B5-4645-8B38-959E2340815E}"/>
    <cellStyle name="Normal 3 2 6 4" xfId="34131" xr:uid="{B2EE6FBF-7408-42C3-9D52-B8ADCB877EA0}"/>
    <cellStyle name="Normal 3 2 6 5" xfId="47815" xr:uid="{5BA51E4E-2F0A-48CD-A908-FC06E3997631}"/>
    <cellStyle name="Normal 3 2 6 6" xfId="49043" xr:uid="{E276D96B-51D6-4F94-8AC8-81BC9CC26307}"/>
    <cellStyle name="Normal 3 2 6_121231-130331" xfId="26715" xr:uid="{1056CD40-A8B6-4D02-8D01-493CE04825B8}"/>
    <cellStyle name="Normal 3 2 7" xfId="26716" xr:uid="{2AD18122-C381-4545-96A0-609831EB1A7E}"/>
    <cellStyle name="Normal 3 2 7 2" xfId="26717" xr:uid="{941D72B4-B592-4072-A380-CCC70B04D442}"/>
    <cellStyle name="Normal 3 2 7_121231-130331" xfId="26718" xr:uid="{A5922780-7421-416C-89B3-9269C893F33D}"/>
    <cellStyle name="Normal 3 2 8" xfId="26719" xr:uid="{B2DE86A5-41FC-46A4-BE4C-3BDE8D94B74E}"/>
    <cellStyle name="Normal 3 2 9" xfId="26720" xr:uid="{A8B57CCA-39C5-4291-85A2-8DB232A87623}"/>
    <cellStyle name="Normal 3 2_1" xfId="49539" xr:uid="{16ABB562-ED45-468A-9A1D-A7ED131588DF}"/>
    <cellStyle name="Normal 3 20" xfId="34132" xr:uid="{E99D25A9-2E69-4032-A95F-E702A2BFD855}"/>
    <cellStyle name="Normal 3 21" xfId="34133" xr:uid="{199846FF-BE28-4AD8-8C1D-E4FEE9F57438}"/>
    <cellStyle name="Normal 3 22" xfId="34134" xr:uid="{713DA929-98FA-4502-918E-281F61803A2E}"/>
    <cellStyle name="Normal 3 23" xfId="34135" xr:uid="{784B2F1D-79F4-4E56-8EB5-2C009F1B2950}"/>
    <cellStyle name="Normal 3 24" xfId="34136" xr:uid="{FCB079E6-21E8-4A31-B41E-E2E1D679BE64}"/>
    <cellStyle name="Normal 3 25" xfId="206" xr:uid="{9ABB9043-9425-47E4-8C4A-01EBC116CC41}"/>
    <cellStyle name="Normal 3 3" xfId="2189" xr:uid="{F58C0E36-CA66-4863-8405-9ABFEF4FBB6F}"/>
    <cellStyle name="Normal 3 3 10" xfId="34137" xr:uid="{DADFDC81-4CD1-4AD2-B0A4-F1EBF99E721E}"/>
    <cellStyle name="Normal 3 3 10 2" xfId="34138" xr:uid="{5CEF1727-8B20-4A70-AAEC-D6D1A2D3E2A8}"/>
    <cellStyle name="Normal 3 3 11" xfId="36154" xr:uid="{4C56B882-F8FD-4E7E-8450-B1EB7CD52E06}"/>
    <cellStyle name="Normal 3 3 12" xfId="47115" xr:uid="{2FC9488D-4739-4EF8-A2E6-37DEF490883B}"/>
    <cellStyle name="Normal 3 3 2" xfId="2190" xr:uid="{B59FFDE1-44EB-4E4A-8F37-E9AEA7F59E31}"/>
    <cellStyle name="Normal 3 3 2 10" xfId="46039" xr:uid="{B78BE44D-431F-4B15-8AE0-05412D994F84}"/>
    <cellStyle name="Normal 3 3 2 2" xfId="26721" xr:uid="{D0EA01CD-A77D-45A5-BDAF-7FBF5AFCCD52}"/>
    <cellStyle name="Normal 3 3 2 2 2" xfId="26722" xr:uid="{12032C85-3B0A-44F0-849F-F266E31D8944}"/>
    <cellStyle name="Normal 3 3 2 2 2 2" xfId="26723" xr:uid="{9C0413C9-2FA5-42E4-9F89-540149ACF271}"/>
    <cellStyle name="Normal 3 3 2 2 2_121231-130331" xfId="26724" xr:uid="{8C3BB5BA-AFBB-4C5F-94A7-A486606CF36D}"/>
    <cellStyle name="Normal 3 3 2 2 3" xfId="26725" xr:uid="{87DF55EF-5F47-4504-AF3E-A52C17D3EA45}"/>
    <cellStyle name="Normal 3 3 2 2 4" xfId="34139" xr:uid="{0985E197-F14A-4916-99A0-8875C0600F80}"/>
    <cellStyle name="Normal 3 3 2 2 5" xfId="47816" xr:uid="{3E2C1057-FBAD-4714-B745-8938D94C8042}"/>
    <cellStyle name="Normal 3 3 2 2 6" xfId="49044" xr:uid="{9D5FFF41-B355-42B4-AC5F-84A4C6920A97}"/>
    <cellStyle name="Normal 3 3 2 2_121231-130331" xfId="26726" xr:uid="{9BE841C9-02A7-4A83-9A2B-F759778B4320}"/>
    <cellStyle name="Normal 3 3 2 3" xfId="26727" xr:uid="{D720059F-0E8D-4767-B08F-459A9F33394A}"/>
    <cellStyle name="Normal 3 3 2 3 2" xfId="26728" xr:uid="{C5E5A9F2-3F79-4B21-BEE7-0E7D092810D4}"/>
    <cellStyle name="Normal 3 3 2 3_121231-130331" xfId="26729" xr:uid="{9E25767D-E333-4FE8-A582-0D3C00C76310}"/>
    <cellStyle name="Normal 3 3 2 4" xfId="26730" xr:uid="{351F4015-A3B7-4374-80A6-B2E9641AE728}"/>
    <cellStyle name="Normal 3 3 2 5" xfId="26731" xr:uid="{B43B902F-EBCE-45CB-A71F-A688400A2EAD}"/>
    <cellStyle name="Normal 3 3 2 6" xfId="34140" xr:uid="{8A38C480-04B1-42F2-86C5-0E0F6B890C5B}"/>
    <cellStyle name="Normal 3 3 2 7" xfId="36155" xr:uid="{5EAC7CC7-C84F-4B82-8990-EA01E71A0659}"/>
    <cellStyle name="Normal 3 3 2 8" xfId="38669" xr:uid="{1A17D63E-360C-4A44-AF8F-75B0E9A182C6}"/>
    <cellStyle name="Normal 3 3 2 9" xfId="47116" xr:uid="{95DE06AB-A146-42AF-AF0B-234DEC558B90}"/>
    <cellStyle name="Normal 3 3 2_1" xfId="52327" xr:uid="{BD13C890-ACDA-4BCE-8F28-75AF02CFAD0D}"/>
    <cellStyle name="Normal 3 3 3" xfId="2191" xr:uid="{CF03A804-7CC8-4745-A71F-6A477F4590CB}"/>
    <cellStyle name="Normal 3 3 3 10" xfId="46038" xr:uid="{E43AE49B-5636-49F0-BC5A-9F9126CDE1E7}"/>
    <cellStyle name="Normal 3 3 3 2" xfId="26732" xr:uid="{B16C44A0-114A-41FF-8C79-08E5AB0BD31A}"/>
    <cellStyle name="Normal 3 3 3 2 2" xfId="26733" xr:uid="{480CFE30-73BA-482A-A20C-43A59A809F8C}"/>
    <cellStyle name="Normal 3 3 3 2 2 2" xfId="26734" xr:uid="{CB90E5B2-46B6-4E9E-B4A6-835AEA6724BF}"/>
    <cellStyle name="Normal 3 3 3 2 2_121231-130331" xfId="26735" xr:uid="{55D44A90-001D-48DF-B5AA-40C18BB87AC1}"/>
    <cellStyle name="Normal 3 3 3 2 3" xfId="26736" xr:uid="{18A910CA-1A35-4E13-8EE6-15F5F236E4B1}"/>
    <cellStyle name="Normal 3 3 3 2 4" xfId="34141" xr:uid="{7727953D-0D94-4881-BCF7-BD7A5129F849}"/>
    <cellStyle name="Normal 3 3 3 2 5" xfId="47817" xr:uid="{DD6B9E44-5841-4D7F-B13F-ED81BF968EF0}"/>
    <cellStyle name="Normal 3 3 3 2 6" xfId="49045" xr:uid="{9F2A769C-6498-4AB6-8A55-070D0E4AF1F9}"/>
    <cellStyle name="Normal 3 3 3 2_121231-130331" xfId="26737" xr:uid="{56C731BB-FE0D-4A18-8C11-24669FE5B1E8}"/>
    <cellStyle name="Normal 3 3 3 3" xfId="26738" xr:uid="{F4AEBC52-6229-4832-BB7A-31F9351B4830}"/>
    <cellStyle name="Normal 3 3 3 3 2" xfId="26739" xr:uid="{6C08EBB2-92BB-47B5-BC19-5980780F9711}"/>
    <cellStyle name="Normal 3 3 3 3_121231-130331" xfId="26740" xr:uid="{3F26BC7F-4851-4053-9A62-8A9B02B2A6B3}"/>
    <cellStyle name="Normal 3 3 3 4" xfId="26741" xr:uid="{6D278E64-D924-4A85-8BE0-E9ED9DDFFF0B}"/>
    <cellStyle name="Normal 3 3 3 5" xfId="26742" xr:uid="{30096995-C992-4636-A8FA-ACE5828581AB}"/>
    <cellStyle name="Normal 3 3 3 6" xfId="34142" xr:uid="{D3D7F343-363F-4470-AF6A-557DFEBA8F7D}"/>
    <cellStyle name="Normal 3 3 3 7" xfId="36156" xr:uid="{9E100DD2-D998-40A5-B70D-0D1F2B82A932}"/>
    <cellStyle name="Normal 3 3 3 8" xfId="38668" xr:uid="{B172B896-1877-48A3-803C-022240D77CA5}"/>
    <cellStyle name="Normal 3 3 3 9" xfId="47117" xr:uid="{0B964B1D-AEB7-445F-8090-4A02DC48F17B}"/>
    <cellStyle name="Normal 3 3 3_121231-130331" xfId="26743" xr:uid="{7DD300B2-8374-4639-A3EA-5D0BC336868F}"/>
    <cellStyle name="Normal 3 3 4" xfId="26744" xr:uid="{EE6B602F-B427-416A-9300-BA910B1D91D6}"/>
    <cellStyle name="Normal 3 3 4 10" xfId="49046" xr:uid="{07B0B1CD-22DA-4DAC-8633-9207E734AAE7}"/>
    <cellStyle name="Normal 3 3 4 2" xfId="26745" xr:uid="{76F6EE8F-D49F-419D-8278-E52D735C61C9}"/>
    <cellStyle name="Normal 3 3 4 2 2" xfId="26746" xr:uid="{55F72C0E-9FC6-45AF-9061-E646CDF39A0F}"/>
    <cellStyle name="Normal 3 3 4 2 2 2" xfId="26747" xr:uid="{26AAEF6B-E86E-4754-98D2-3167F2F183F9}"/>
    <cellStyle name="Normal 3 3 4 2 2_121231-130331" xfId="26748" xr:uid="{F9C5F9B8-150A-4167-B729-09D418376796}"/>
    <cellStyle name="Normal 3 3 4 2 3" xfId="26749" xr:uid="{C8E43B14-C101-4369-BDEA-B3AE777DAB8A}"/>
    <cellStyle name="Normal 3 3 4 2 4" xfId="34143" xr:uid="{AB88842C-3E25-4348-9B04-886B76B8B9CD}"/>
    <cellStyle name="Normal 3 3 4 2_121231-130331" xfId="26750" xr:uid="{A8FC659D-CE5E-41E5-B6FF-27331E999104}"/>
    <cellStyle name="Normal 3 3 4 3" xfId="26751" xr:uid="{701D06DF-6B30-403D-9FCD-7921B04FEA5A}"/>
    <cellStyle name="Normal 3 3 4 3 2" xfId="26752" xr:uid="{CC6627C6-CB8B-4208-9C57-B873306C9414}"/>
    <cellStyle name="Normal 3 3 4 3_121231-130331" xfId="26753" xr:uid="{3712F1A9-05C8-42C2-9C73-A1F4E171F0A0}"/>
    <cellStyle name="Normal 3 3 4 4" xfId="26754" xr:uid="{46BC54C1-4BCD-4566-A5E3-B5C2B5E76225}"/>
    <cellStyle name="Normal 3 3 4 5" xfId="26755" xr:uid="{94C42343-F2FE-4710-8E75-1FAE37A0B59E}"/>
    <cellStyle name="Normal 3 3 4 6" xfId="34144" xr:uid="{BE6D32AD-BBB6-497F-B52C-776EBF5F6043}"/>
    <cellStyle name="Normal 3 3 4 7" xfId="36157" xr:uid="{910C77F8-3A01-4F1B-9FE1-5038B4386F58}"/>
    <cellStyle name="Normal 3 3 4 8" xfId="38667" xr:uid="{C2A5E3FF-580E-485C-B19F-69199662D5D6}"/>
    <cellStyle name="Normal 3 3 4 9" xfId="47818" xr:uid="{A5E05F25-04D2-484A-982B-6F4C8DEA794C}"/>
    <cellStyle name="Normal 3 3 4_121231-130331" xfId="26756" xr:uid="{ED6B0250-5BFA-4C60-8722-624549A7C8D1}"/>
    <cellStyle name="Normal 3 3 5" xfId="26757" xr:uid="{ADF1F42C-0D8E-4BDB-B8C2-91E19AF1A8FE}"/>
    <cellStyle name="Normal 3 3 5 2" xfId="26758" xr:uid="{A1F634EA-85CE-45EB-8F4A-97EE2CCA1907}"/>
    <cellStyle name="Normal 3 3 5 2 2" xfId="26759" xr:uid="{5EBBBE49-6C5F-4E08-8B48-550BB9E4701E}"/>
    <cellStyle name="Normal 3 3 5 2 3" xfId="34145" xr:uid="{8CCBFC0F-897E-4D94-96AF-9586DB7F28A5}"/>
    <cellStyle name="Normal 3 3 5 2_121231-130331" xfId="26760" xr:uid="{C39813E3-7316-4E7F-8181-25CE6297905D}"/>
    <cellStyle name="Normal 3 3 5 3" xfId="26761" xr:uid="{BF69B037-A2C1-4D77-A5DA-ED6CA7E77686}"/>
    <cellStyle name="Normal 3 3 5 3 2" xfId="26762" xr:uid="{E6BBB1D5-5012-46D8-A38F-905A459C2E89}"/>
    <cellStyle name="Normal 3 3 5 3_121231-130331" xfId="26763" xr:uid="{47C35508-391C-4202-9FEA-46B011189FA3}"/>
    <cellStyle name="Normal 3 3 5 4" xfId="26764" xr:uid="{CA6A8010-3F9B-40F2-B649-4B8C897CE370}"/>
    <cellStyle name="Normal 3 3 5 5" xfId="26765" xr:uid="{8454A0C3-F542-44B3-A749-6A104DDEEE43}"/>
    <cellStyle name="Normal 3 3 5 6" xfId="34146" xr:uid="{C8561E86-2AE8-49C3-8AB8-82DFA55F0983}"/>
    <cellStyle name="Normal 3 3 5 7" xfId="36158" xr:uid="{C93C82CC-4BAE-4E73-A947-D4BD4CE8FFCC}"/>
    <cellStyle name="Normal 3 3 5 8" xfId="38666" xr:uid="{E7E51CE1-1A0C-4811-A1E7-AAAC3F980D91}"/>
    <cellStyle name="Normal 3 3 5_121231-130331" xfId="26766" xr:uid="{EE5ABE3A-4D80-4598-AF01-0E9DE50671F1}"/>
    <cellStyle name="Normal 3 3 6" xfId="26767" xr:uid="{0E357571-9DDD-4D12-89C2-C1AAC29D5043}"/>
    <cellStyle name="Normal 3 3 6 2" xfId="26768" xr:uid="{ABC7C753-DC66-41C6-8458-2AE5E0B7F89A}"/>
    <cellStyle name="Normal 3 3 6 2 2" xfId="26769" xr:uid="{31497EF8-7F69-4578-8803-1AE63CCA4288}"/>
    <cellStyle name="Normal 3 3 6 2_121231-130331" xfId="26770" xr:uid="{FD7710BB-7337-4A51-8BB9-19D2F51ABCB6}"/>
    <cellStyle name="Normal 3 3 6 3" xfId="26771" xr:uid="{C2C22E79-BD24-4509-8317-27D1CE20B7CD}"/>
    <cellStyle name="Normal 3 3 6 4" xfId="34147" xr:uid="{C717397E-21A4-46E9-AD12-35C133F87145}"/>
    <cellStyle name="Normal 3 3 6_121231-130331" xfId="26772" xr:uid="{C6741CCE-DBF9-4633-93B7-1CB5002132AC}"/>
    <cellStyle name="Normal 3 3 7" xfId="26773" xr:uid="{EC44A0E9-E34F-4554-948A-3BFB913C0229}"/>
    <cellStyle name="Normal 3 3 7 2" xfId="26774" xr:uid="{E4BB10C1-9177-4CE1-BB63-496A5B42914E}"/>
    <cellStyle name="Normal 3 3 7_121231-130331" xfId="26775" xr:uid="{35B29536-495F-48BB-9534-011F0E52CEE4}"/>
    <cellStyle name="Normal 3 3 8" xfId="26776" xr:uid="{8F7EB3B3-421E-44E5-B8AA-CBFF020C2E9D}"/>
    <cellStyle name="Normal 3 3 9" xfId="26777" xr:uid="{0851A343-C207-4DDF-8C50-37F53432959D}"/>
    <cellStyle name="Normal 3 3_1" xfId="49540" xr:uid="{5CA686BF-E073-4676-97ED-2E377BE6C064}"/>
    <cellStyle name="Normal 3 4" xfId="2192" xr:uid="{3827026D-02F5-4FC2-9005-A0A7E5C96B47}"/>
    <cellStyle name="Normal 3 4 10" xfId="34148" xr:uid="{EB812D94-A183-44F9-8B32-283B217801DF}"/>
    <cellStyle name="Normal 3 4 11" xfId="36159" xr:uid="{7408CFBE-4E55-4B05-B939-DACF70247390}"/>
    <cellStyle name="Normal 3 4 12" xfId="47118" xr:uid="{8F525EEC-F878-4861-ADEA-857E5DE95A6C}"/>
    <cellStyle name="Normal 3 4 2" xfId="2193" xr:uid="{689979AE-FC03-46D8-934A-85F8A1077332}"/>
    <cellStyle name="Normal 3 4 2 10" xfId="46037" xr:uid="{56B4BBE4-B78F-4288-8A5B-F887F6040CDF}"/>
    <cellStyle name="Normal 3 4 2 2" xfId="26778" xr:uid="{3587D997-6EFC-456C-A41B-98D8081E4AEE}"/>
    <cellStyle name="Normal 3 4 2 2 2" xfId="26779" xr:uid="{1C8B6575-2591-4ACD-986E-185D96FCE269}"/>
    <cellStyle name="Normal 3 4 2 2 2 2" xfId="26780" xr:uid="{E8A4FDAA-1B5B-479D-A6A4-F0586DEB8F6C}"/>
    <cellStyle name="Normal 3 4 2 2 2_121231-130331" xfId="26781" xr:uid="{C8021E20-4FDB-4C77-B76F-6F1C3E797BE1}"/>
    <cellStyle name="Normal 3 4 2 2 3" xfId="26782" xr:uid="{57515798-BEDC-4F70-AE1F-18E9C019A9C8}"/>
    <cellStyle name="Normal 3 4 2 2 4" xfId="34149" xr:uid="{E1117061-76C7-414A-BAE3-2B7D71F2E15E}"/>
    <cellStyle name="Normal 3 4 2 2 5" xfId="47819" xr:uid="{30C997E9-056D-4D53-A8E7-2767994282B4}"/>
    <cellStyle name="Normal 3 4 2 2 6" xfId="49047" xr:uid="{DF430F97-6776-44A8-902F-8ECE5DB8625C}"/>
    <cellStyle name="Normal 3 4 2 2_121231-130331" xfId="26783" xr:uid="{C1D93437-6371-4520-82E1-6D313AC09890}"/>
    <cellStyle name="Normal 3 4 2 3" xfId="26784" xr:uid="{47A3A2EA-5E6D-4417-948A-F2D78657696E}"/>
    <cellStyle name="Normal 3 4 2 3 2" xfId="26785" xr:uid="{50B3DF04-640C-429E-B5A5-E3B2203056D6}"/>
    <cellStyle name="Normal 3 4 2 3_121231-130331" xfId="26786" xr:uid="{60A44745-6DF1-4E4A-8544-72D02814CF2A}"/>
    <cellStyle name="Normal 3 4 2 4" xfId="26787" xr:uid="{0616FB72-806A-45FE-8DAC-A33605C3FAFB}"/>
    <cellStyle name="Normal 3 4 2 5" xfId="26788" xr:uid="{696774D9-CCFB-4157-B9A4-732997150053}"/>
    <cellStyle name="Normal 3 4 2 6" xfId="34150" xr:uid="{A9A50702-6835-4878-A7D6-C8F56EF4E097}"/>
    <cellStyle name="Normal 3 4 2 7" xfId="36160" xr:uid="{E1782A09-0201-45CA-9826-E30C2C46BC4A}"/>
    <cellStyle name="Normal 3 4 2 8" xfId="38665" xr:uid="{6FCF38C9-EF8F-4079-A2FD-C4CE49023F57}"/>
    <cellStyle name="Normal 3 4 2 9" xfId="47119" xr:uid="{F3B46359-CA3F-4EA4-A951-16CE2DD09291}"/>
    <cellStyle name="Normal 3 4 2_1" xfId="52328" xr:uid="{3882BDF9-8A4C-4E88-8FDE-0348600CF544}"/>
    <cellStyle name="Normal 3 4 3" xfId="2194" xr:uid="{81AA0253-097E-4B51-9AFA-AB71FB644459}"/>
    <cellStyle name="Normal 3 4 3 10" xfId="46036" xr:uid="{B15FE649-E0B5-430B-AF35-378DF67F153F}"/>
    <cellStyle name="Normal 3 4 3 2" xfId="26789" xr:uid="{2B8C97AD-DD24-4229-9832-569F82C6FE53}"/>
    <cellStyle name="Normal 3 4 3 2 2" xfId="26790" xr:uid="{34533081-F0FC-4E3D-8EBD-E2ECAB01DA81}"/>
    <cellStyle name="Normal 3 4 3 2 2 2" xfId="26791" xr:uid="{B2656F80-72AF-4247-AA75-948E07F4549F}"/>
    <cellStyle name="Normal 3 4 3 2 2_121231-130331" xfId="26792" xr:uid="{A234F52C-11A7-486D-9053-8FBAB13DCC63}"/>
    <cellStyle name="Normal 3 4 3 2 3" xfId="26793" xr:uid="{33B8B271-F719-4905-9AE2-C484C1E3F444}"/>
    <cellStyle name="Normal 3 4 3 2 4" xfId="34151" xr:uid="{05D442A0-2C67-425B-A8C8-58BB3FA6228A}"/>
    <cellStyle name="Normal 3 4 3 2 5" xfId="47820" xr:uid="{18794BFF-FC85-4A2E-91DC-6B37E9B0027D}"/>
    <cellStyle name="Normal 3 4 3 2 6" xfId="49048" xr:uid="{EDDFBDBC-CF8C-4C69-A555-9B61FE224914}"/>
    <cellStyle name="Normal 3 4 3 2_121231-130331" xfId="26794" xr:uid="{04FEBB39-D400-4B01-93EE-86F8E38038F6}"/>
    <cellStyle name="Normal 3 4 3 3" xfId="26795" xr:uid="{5DD0EEBE-F400-48C5-94EC-F7AEBECAAFA8}"/>
    <cellStyle name="Normal 3 4 3 3 2" xfId="26796" xr:uid="{8EB50308-4A22-4814-9B4D-896522E32D83}"/>
    <cellStyle name="Normal 3 4 3 3_121231-130331" xfId="26797" xr:uid="{D6E6AC5D-5255-4356-BE51-80E1DE84CD80}"/>
    <cellStyle name="Normal 3 4 3 4" xfId="26798" xr:uid="{BC2D1C6E-8D0A-4DB8-9F85-F8E8834066D3}"/>
    <cellStyle name="Normal 3 4 3 5" xfId="26799" xr:uid="{D3E2C8F2-AC82-4E38-B1E5-89EE28B14BF9}"/>
    <cellStyle name="Normal 3 4 3 6" xfId="34152" xr:uid="{1F7B8210-31CD-46B9-9FD7-AA3F7A82C268}"/>
    <cellStyle name="Normal 3 4 3 7" xfId="36161" xr:uid="{CA35037A-ED7E-43AC-A9AB-6105171A2F38}"/>
    <cellStyle name="Normal 3 4 3 8" xfId="38664" xr:uid="{4EFCF307-CCC6-4C1A-A71B-630AE95D00A8}"/>
    <cellStyle name="Normal 3 4 3 9" xfId="47120" xr:uid="{0FDABBA4-A1E7-4AFC-BF39-AAD020B06331}"/>
    <cellStyle name="Normal 3 4 3_121231-130331" xfId="26800" xr:uid="{19AE9AAF-0F3B-421F-B956-D29FA528EE17}"/>
    <cellStyle name="Normal 3 4 4" xfId="26801" xr:uid="{4EA529A1-124B-443E-B875-BE0D70D22CB8}"/>
    <cellStyle name="Normal 3 4 4 10" xfId="49049" xr:uid="{B0FACBC3-02C5-4FCC-9E45-DF3C1FAF05AA}"/>
    <cellStyle name="Normal 3 4 4 2" xfId="26802" xr:uid="{1CC81A6A-B1F0-4D8C-9038-1D937679039B}"/>
    <cellStyle name="Normal 3 4 4 2 2" xfId="26803" xr:uid="{C386FE5F-3B7F-4C1A-AC3D-AB423A3E110E}"/>
    <cellStyle name="Normal 3 4 4 2 2 2" xfId="26804" xr:uid="{04C48398-466F-47A9-AE6F-A5E8E8AC504B}"/>
    <cellStyle name="Normal 3 4 4 2 2_121231-130331" xfId="26805" xr:uid="{70A7E9E4-543A-4C71-8C46-69D7C26CC91F}"/>
    <cellStyle name="Normal 3 4 4 2 3" xfId="26806" xr:uid="{89A3B7F0-D111-4C04-9CB3-A56EE52ABB2D}"/>
    <cellStyle name="Normal 3 4 4 2 4" xfId="34153" xr:uid="{2FE69F59-B33C-439D-9481-358B706775B0}"/>
    <cellStyle name="Normal 3 4 4 2_121231-130331" xfId="26807" xr:uid="{830D170F-60AF-4610-9087-6F1EB407CB8C}"/>
    <cellStyle name="Normal 3 4 4 3" xfId="26808" xr:uid="{35BF5EBE-17D0-4609-B3A8-1E1B58624809}"/>
    <cellStyle name="Normal 3 4 4 3 2" xfId="26809" xr:uid="{3778F6E7-2EB9-4FC4-8D15-A81CE98CF988}"/>
    <cellStyle name="Normal 3 4 4 3_121231-130331" xfId="26810" xr:uid="{35DE66C1-71D7-4BA7-8EC3-7FF2052F6202}"/>
    <cellStyle name="Normal 3 4 4 4" xfId="26811" xr:uid="{D25DB435-E092-4E6E-953D-2391835CDC08}"/>
    <cellStyle name="Normal 3 4 4 5" xfId="26812" xr:uid="{138A6007-F326-4AB0-BB57-BB52E68C3A97}"/>
    <cellStyle name="Normal 3 4 4 6" xfId="34154" xr:uid="{C935D0C9-F4F1-473C-ACC7-698F3810DFB9}"/>
    <cellStyle name="Normal 3 4 4 7" xfId="36162" xr:uid="{6C29B34A-9636-44BF-BFD9-17B8F4CCD22D}"/>
    <cellStyle name="Normal 3 4 4 8" xfId="38663" xr:uid="{C575BAC3-BCAE-4860-A723-8AB8C5075823}"/>
    <cellStyle name="Normal 3 4 4 9" xfId="47821" xr:uid="{8D669DCE-F472-4BCB-8000-51E27CF3702A}"/>
    <cellStyle name="Normal 3 4 4_121231-130331" xfId="26813" xr:uid="{44C0AEB2-5B5B-429B-808B-4DEE876359A2}"/>
    <cellStyle name="Normal 3 4 5" xfId="26814" xr:uid="{88188269-E2E7-434E-9163-351EEE62E733}"/>
    <cellStyle name="Normal 3 4 5 2" xfId="26815" xr:uid="{80C08C9E-FD86-4366-B368-2CFB7F12437B}"/>
    <cellStyle name="Normal 3 4 5 2 2" xfId="26816" xr:uid="{97D70F3F-6448-4DA2-B6F6-872CB5943AA2}"/>
    <cellStyle name="Normal 3 4 5 2 3" xfId="34155" xr:uid="{960C79B7-B6FC-441B-AAF4-384D5F5A5BAF}"/>
    <cellStyle name="Normal 3 4 5 2_121231-130331" xfId="26817" xr:uid="{A6F05368-F84D-43ED-B2D9-6A6A4A385806}"/>
    <cellStyle name="Normal 3 4 5 3" xfId="26818" xr:uid="{66094C63-FCD7-49FA-AEFB-05E33FF0099A}"/>
    <cellStyle name="Normal 3 4 5 3 2" xfId="26819" xr:uid="{6BF4C5E4-26C6-4754-BFE3-5A640EEA092E}"/>
    <cellStyle name="Normal 3 4 5 3_121231-130331" xfId="26820" xr:uid="{44AECD5A-D015-4FEB-B02A-40743FAC00E1}"/>
    <cellStyle name="Normal 3 4 5 4" xfId="26821" xr:uid="{3B916890-7FEA-4BC9-A39D-25A03D35BE8F}"/>
    <cellStyle name="Normal 3 4 5 5" xfId="26822" xr:uid="{D40143E9-CCE1-4888-B9F8-77E13E12AC17}"/>
    <cellStyle name="Normal 3 4 5 6" xfId="34156" xr:uid="{CEF849A2-9171-4408-AC0A-D98CC46B7588}"/>
    <cellStyle name="Normal 3 4 5 7" xfId="36163" xr:uid="{053D4265-F685-4EA8-94AB-73CCB84A6E72}"/>
    <cellStyle name="Normal 3 4 5 8" xfId="38662" xr:uid="{224D6B21-EC36-42A8-BFB7-8E2ECA6EDA1A}"/>
    <cellStyle name="Normal 3 4 5_121231-130331" xfId="26823" xr:uid="{4A947F17-552D-4276-9458-120111C445B0}"/>
    <cellStyle name="Normal 3 4 6" xfId="26824" xr:uid="{BB0E7FEB-F14E-4471-B42C-678374402F9E}"/>
    <cellStyle name="Normal 3 4 6 2" xfId="26825" xr:uid="{F89D651C-1A2B-4B91-BE80-6F5E89BE9412}"/>
    <cellStyle name="Normal 3 4 6 2 2" xfId="26826" xr:uid="{1D9A40CF-D0D0-4B38-8FE1-F498261D3BDD}"/>
    <cellStyle name="Normal 3 4 6 2_121231-130331" xfId="26827" xr:uid="{BCBF63AF-FD54-4AB2-AFA1-19919CA69E5B}"/>
    <cellStyle name="Normal 3 4 6 3" xfId="26828" xr:uid="{787513B7-4B5E-48B2-9323-284E188228A2}"/>
    <cellStyle name="Normal 3 4 6 4" xfId="34157" xr:uid="{BC347000-656D-47C5-8FC4-FAAFAE482C68}"/>
    <cellStyle name="Normal 3 4 6_121231-130331" xfId="26829" xr:uid="{C8F95FCC-D4F8-4018-ACCE-A0E66DA8712D}"/>
    <cellStyle name="Normal 3 4 7" xfId="26830" xr:uid="{8C2D155B-78C8-4964-871E-E390D338E6D7}"/>
    <cellStyle name="Normal 3 4 7 2" xfId="26831" xr:uid="{4F17C31D-29BC-4BDE-9E8E-83487332E54B}"/>
    <cellStyle name="Normal 3 4 7_121231-130331" xfId="26832" xr:uid="{BC85B99F-0FAF-4985-8782-1970AC30F9B4}"/>
    <cellStyle name="Normal 3 4 8" xfId="26833" xr:uid="{FF62985A-3D9C-4D51-997D-8BA1B8F7B0E5}"/>
    <cellStyle name="Normal 3 4 9" xfId="26834" xr:uid="{B81D72F8-7E4B-4225-AC3B-F75E4CA21222}"/>
    <cellStyle name="Normal 3 4_1" xfId="49541" xr:uid="{72774135-7456-44F8-B08F-50334A222748}"/>
    <cellStyle name="Normal 3 5" xfId="2195" xr:uid="{E20A9546-90CA-47FB-B941-73FAF1629555}"/>
    <cellStyle name="Normal 3 5 2" xfId="2196" xr:uid="{5263A2AD-D8C8-42AF-BB4B-84A30C21366F}"/>
    <cellStyle name="Normal 3 5 2 2" xfId="26835" xr:uid="{88F4E4FE-14B5-4FF8-81E5-DD2A52D4E4C0}"/>
    <cellStyle name="Normal 3 5 2 2 2" xfId="26836" xr:uid="{B5244D21-C67F-4924-9121-E0735846F9CE}"/>
    <cellStyle name="Normal 3 5 2 2 3" xfId="47822" xr:uid="{38BDBEB5-052B-49EE-AAFA-D7E98B0E6753}"/>
    <cellStyle name="Normal 3 5 2 2_3. Loans" xfId="26837" xr:uid="{B2696529-744A-4ED2-924A-E92EF7338527}"/>
    <cellStyle name="Normal 3 5 2 3" xfId="26838" xr:uid="{CDDD76DB-C230-4BCA-81CD-82AEC23D1FFA}"/>
    <cellStyle name="Normal 3 5 2 4" xfId="47122" xr:uid="{7E45499B-E1DD-4F80-B0AF-51B74796B89D}"/>
    <cellStyle name="Normal 3 5 2_1" xfId="52329" xr:uid="{D9C644F2-0636-4459-B7D1-004021D40E39}"/>
    <cellStyle name="Normal 3 5 3" xfId="26839" xr:uid="{369B1F4F-E0BF-45CC-86C2-716981C4C03E}"/>
    <cellStyle name="Normal 3 5 3 2" xfId="26840" xr:uid="{4F621C0B-DCB7-479C-BA68-079ED04F9DFD}"/>
    <cellStyle name="Normal 3 5 3 3" xfId="47823" xr:uid="{2B593EC2-0B0E-4EC7-8058-3624AD1EAF41}"/>
    <cellStyle name="Normal 3 5 3_3. Loans" xfId="26841" xr:uid="{CF8D3242-195D-47BC-A9AF-61B03A7EF1CD}"/>
    <cellStyle name="Normal 3 5 4" xfId="26842" xr:uid="{960386E1-20FC-4E8D-9325-6E07E718301D}"/>
    <cellStyle name="Normal 3 5 5" xfId="36164" xr:uid="{90CABC7E-C852-4307-8F13-6B1FBE20AFEA}"/>
    <cellStyle name="Normal 3 5 6" xfId="38661" xr:uid="{E59B2899-7FE7-402A-9F2C-80E67538198E}"/>
    <cellStyle name="Normal 3 5 7" xfId="47121" xr:uid="{819FB4AB-0912-41D5-9BC9-E8E85F3BA719}"/>
    <cellStyle name="Normal 3 5_1" xfId="49542" xr:uid="{9091261D-57E8-429A-ACB8-C9B2AF9E0D8F}"/>
    <cellStyle name="Normal 3 6" xfId="2197" xr:uid="{6BFA5F17-37E4-4BAC-9895-08C65BB5E176}"/>
    <cellStyle name="Normal 3 6 10" xfId="46033" xr:uid="{A85C0EAC-BFAD-48DC-88C6-0F5AB26E38F3}"/>
    <cellStyle name="Normal 3 6 2" xfId="26843" xr:uid="{06C45238-E8B0-4B25-8AA2-11E8CA414A4D}"/>
    <cellStyle name="Normal 3 6 2 2" xfId="26844" xr:uid="{F09C76D2-889B-4522-B2AB-185B3655BEB3}"/>
    <cellStyle name="Normal 3 6 2 2 2" xfId="26845" xr:uid="{E988E7D8-430E-4B1E-9F07-C9944F03F265}"/>
    <cellStyle name="Normal 3 6 2 2_121231-130331" xfId="26846" xr:uid="{7537C75D-59D2-4DC7-AA8E-9AFE920D4077}"/>
    <cellStyle name="Normal 3 6 2 3" xfId="26847" xr:uid="{C91DD3B1-AD0E-4FED-8181-136E7814C12F}"/>
    <cellStyle name="Normal 3 6 2 4" xfId="34158" xr:uid="{181AB270-C497-4283-A6E1-6D477332B99D}"/>
    <cellStyle name="Normal 3 6 2 5" xfId="47824" xr:uid="{4DA35A62-9C4B-493C-9BCE-8E6DE405ACD5}"/>
    <cellStyle name="Normal 3 6 2 6" xfId="49050" xr:uid="{74F1544D-F23B-4B70-AC42-2FB71AEA2CB4}"/>
    <cellStyle name="Normal 3 6 2_121231-130331" xfId="26848" xr:uid="{A80DBE27-679A-44CF-87F1-F38BCF655862}"/>
    <cellStyle name="Normal 3 6 3" xfId="26849" xr:uid="{D0F57D98-4512-4390-926C-951D415DCFCA}"/>
    <cellStyle name="Normal 3 6 3 2" xfId="26850" xr:uid="{8D54C47D-4B89-49EA-8633-A4C410C6CCCD}"/>
    <cellStyle name="Normal 3 6 3_121231-130331" xfId="26851" xr:uid="{7B748432-BE72-487A-99B0-8AB769981D4D}"/>
    <cellStyle name="Normal 3 6 4" xfId="26852" xr:uid="{EA912010-78F8-4788-9C41-F9F6A9BF5FB9}"/>
    <cellStyle name="Normal 3 6 5" xfId="26853" xr:uid="{E582D820-B8CE-4DBC-B9D5-9C8EC6E7BEF3}"/>
    <cellStyle name="Normal 3 6 6" xfId="34159" xr:uid="{DCE9043D-68D4-463D-A089-C463EB3D427D}"/>
    <cellStyle name="Normal 3 6 7" xfId="36165" xr:uid="{54EC1D06-EFD4-4738-B6C3-DF2582094BD6}"/>
    <cellStyle name="Normal 3 6 8" xfId="38660" xr:uid="{E2826A56-C60D-4177-BB72-D69C9C997B5C}"/>
    <cellStyle name="Normal 3 6 9" xfId="47123" xr:uid="{252124F6-F70C-4ACB-98A6-D0BB6C36AE10}"/>
    <cellStyle name="Normal 3 6_1" xfId="52330" xr:uid="{E4A7610D-6A92-4516-BE58-D223E12A7A0B}"/>
    <cellStyle name="Normal 3 7" xfId="2198" xr:uid="{B636BE05-8F89-466B-996F-B4D38F23E0BE}"/>
    <cellStyle name="Normal 3 7 10" xfId="46032" xr:uid="{AE7F9006-7E7B-4709-B371-CBFA33A0B08F}"/>
    <cellStyle name="Normal 3 7 2" xfId="26854" xr:uid="{B4136203-CE8F-4DDF-98DD-25F0DE0C2B29}"/>
    <cellStyle name="Normal 3 7 2 2" xfId="26855" xr:uid="{4686510F-6CAE-431A-85A4-D7BF91BBF4D3}"/>
    <cellStyle name="Normal 3 7 2 2 2" xfId="26856" xr:uid="{3E943CAC-B789-46AC-8E98-C0ED23F3E526}"/>
    <cellStyle name="Normal 3 7 2 2_121231-130331" xfId="26857" xr:uid="{1101151F-EFFA-4429-ABF2-BBF31C40EEF9}"/>
    <cellStyle name="Normal 3 7 2 3" xfId="26858" xr:uid="{D666DE25-1CE5-452B-9D93-AC3A408F668A}"/>
    <cellStyle name="Normal 3 7 2 4" xfId="34160" xr:uid="{CB03B7B3-6421-4F9D-8F4E-E8CEF133B606}"/>
    <cellStyle name="Normal 3 7 2 5" xfId="47825" xr:uid="{161613AA-B842-4CFE-9A18-A0670CFD52DB}"/>
    <cellStyle name="Normal 3 7 2 6" xfId="49051" xr:uid="{63887A6D-4894-4015-91BB-5A7433B58066}"/>
    <cellStyle name="Normal 3 7 2_121231-130331" xfId="26859" xr:uid="{4085A123-88AD-40EE-9E3B-30578961A1C4}"/>
    <cellStyle name="Normal 3 7 3" xfId="26860" xr:uid="{1896E972-7BA1-4BF1-B0BD-FAA97F40148D}"/>
    <cellStyle name="Normal 3 7 3 2" xfId="26861" xr:uid="{9A859029-A515-4F13-955C-2A8405807690}"/>
    <cellStyle name="Normal 3 7 3_121231-130331" xfId="26862" xr:uid="{A87C82EC-6999-40A9-9B19-9AC7261F4ACB}"/>
    <cellStyle name="Normal 3 7 4" xfId="26863" xr:uid="{D92355E9-E508-4A08-85F9-C569493A80E8}"/>
    <cellStyle name="Normal 3 7 5" xfId="26864" xr:uid="{E61EFFA3-A711-47A9-A2B2-DED462E25EA3}"/>
    <cellStyle name="Normal 3 7 6" xfId="34161" xr:uid="{6FEC2553-5556-4C9F-BDB1-AC04B91A4210}"/>
    <cellStyle name="Normal 3 7 7" xfId="36166" xr:uid="{873C38B7-8322-432B-AA18-7DDBE8CCB4AF}"/>
    <cellStyle name="Normal 3 7 8" xfId="38659" xr:uid="{53862915-3DD0-47C4-8D4C-FC964DDFB72C}"/>
    <cellStyle name="Normal 3 7 9" xfId="47124" xr:uid="{EB33B4A6-9821-4096-B7B0-0108C1F8CEB5}"/>
    <cellStyle name="Normal 3 7_1" xfId="52331" xr:uid="{0F80E4D6-5C8F-4264-A801-3780F5B2FC9F}"/>
    <cellStyle name="Normal 3 8" xfId="2199" xr:uid="{A9CDB0AB-1782-4F36-B47A-26E2C597940C}"/>
    <cellStyle name="Normal 3 8 10" xfId="46031" xr:uid="{8602AEB5-D34B-4D95-8387-B86FC1BA1095}"/>
    <cellStyle name="Normal 3 8 2" xfId="26865" xr:uid="{B9A6A81B-3B24-4F10-BF56-921F579077C6}"/>
    <cellStyle name="Normal 3 8 2 2" xfId="26866" xr:uid="{C98592BB-5152-436E-8B96-00D402DE2B56}"/>
    <cellStyle name="Normal 3 8 2 2 2" xfId="26867" xr:uid="{A3FBD853-D134-4D05-ACF3-AEB418C2749A}"/>
    <cellStyle name="Normal 3 8 2 2_121231-130331" xfId="26868" xr:uid="{2BEA41F7-949A-4FA8-AFE8-0D0A7EF0CC1D}"/>
    <cellStyle name="Normal 3 8 2 3" xfId="26869" xr:uid="{75A3D0AB-7BDE-4B28-95DD-AB2D7D9DC4D7}"/>
    <cellStyle name="Normal 3 8 2 4" xfId="34162" xr:uid="{3757F949-D655-438F-BCA7-6C58AC59AD68}"/>
    <cellStyle name="Normal 3 8 2 5" xfId="47826" xr:uid="{57220232-7B70-4336-AF6D-7D09B4AE0E2A}"/>
    <cellStyle name="Normal 3 8 2 6" xfId="49052" xr:uid="{08FC3B00-1072-4C61-ACC5-A6E64E44FE4F}"/>
    <cellStyle name="Normal 3 8 2_121231-130331" xfId="26870" xr:uid="{80E096B8-CD65-4881-9BE2-70C9CFD0BEE4}"/>
    <cellStyle name="Normal 3 8 3" xfId="26871" xr:uid="{22802222-088B-44AB-9C2B-343BE0044894}"/>
    <cellStyle name="Normal 3 8 3 2" xfId="26872" xr:uid="{4FDBDD6D-7C19-460A-B506-6F1D56D1D311}"/>
    <cellStyle name="Normal 3 8 3_121231-130331" xfId="26873" xr:uid="{F44D3A43-E0D9-4FE2-8321-3FFA832167FA}"/>
    <cellStyle name="Normal 3 8 4" xfId="26874" xr:uid="{B6864467-2041-46DD-B9A8-11DDBA3A8B98}"/>
    <cellStyle name="Normal 3 8 5" xfId="26875" xr:uid="{0CB16D25-24EE-43B3-8DF9-E39FECB6304F}"/>
    <cellStyle name="Normal 3 8 6" xfId="34163" xr:uid="{5B9175B3-2DFA-4E94-BFF1-6341A955EA67}"/>
    <cellStyle name="Normal 3 8 7" xfId="36167" xr:uid="{6DA7A2AA-1315-4205-844F-027B0DE01484}"/>
    <cellStyle name="Normal 3 8 8" xfId="38658" xr:uid="{4C818AE8-6281-4868-8D58-23BB7F77F841}"/>
    <cellStyle name="Normal 3 8 9" xfId="47125" xr:uid="{4A57130D-5BF7-4CAB-B8AB-9E412E970F57}"/>
    <cellStyle name="Normal 3 8_1" xfId="52332" xr:uid="{596A3C10-C610-4456-A84C-E782666DFF7A}"/>
    <cellStyle name="Normal 3 9" xfId="26876" xr:uid="{B05C0BDA-A4F7-4399-8B88-513F42F92369}"/>
    <cellStyle name="Normal 3 9 2" xfId="26877" xr:uid="{078E8983-82C7-4DEB-B72D-4A2239DF15F3}"/>
    <cellStyle name="Normal 3 9 3" xfId="26878" xr:uid="{22754892-DF5D-4CED-9AE0-1A73F5B1A37D}"/>
    <cellStyle name="Normal 3 9 4" xfId="34164" xr:uid="{AAFE9BEB-01E9-4C61-AC38-B7FEF1361AD9}"/>
    <cellStyle name="Normal 3 9 5" xfId="47827" xr:uid="{1401E32E-A178-41BC-B6C6-983E0BD0600D}"/>
    <cellStyle name="Normal 3 9_121231-130331" xfId="26879" xr:uid="{7A3A1C61-C4FD-4734-964E-AFE287D836AC}"/>
    <cellStyle name="Normal 3_1" xfId="49543" xr:uid="{86053535-88FF-484F-AD8F-00078EC3DF88}"/>
    <cellStyle name="Normal 30" xfId="26880" xr:uid="{64406E0B-9DFB-4E5A-8CC4-39863C6CAB4F}"/>
    <cellStyle name="Normal 30 10" xfId="36168" xr:uid="{45672688-65F2-4FE0-B3D2-4C459FFA2D58}"/>
    <cellStyle name="Normal 30 11" xfId="47126" xr:uid="{A6A131BF-5519-4F8F-B0A8-0E7CEDBAD8BB}"/>
    <cellStyle name="Normal 30 2" xfId="26881" xr:uid="{B89A5DAD-E9CD-4CA3-B27F-7DD03C046A41}"/>
    <cellStyle name="Normal 30 2 10" xfId="46030" xr:uid="{66CAFC2B-BD4E-4D28-A124-D44C553998C3}"/>
    <cellStyle name="Normal 30 2 2" xfId="26882" xr:uid="{0A7ECA26-5FCD-4EE5-902C-6B04C6CB7C49}"/>
    <cellStyle name="Normal 30 2 2 2" xfId="26883" xr:uid="{EE26BFF7-02ED-40D9-9BAE-7C547403F3F4}"/>
    <cellStyle name="Normal 30 2 2 3" xfId="34165" xr:uid="{6EB60A0D-1962-4C73-95B3-9D6E80A702CD}"/>
    <cellStyle name="Normal 30 2 2_121231-130331" xfId="26884" xr:uid="{8E005ECE-EE01-4FF6-BF26-6DEB94C770D3}"/>
    <cellStyle name="Normal 30 2 3" xfId="26885" xr:uid="{BDC7BD7E-5D93-4B88-B941-47ADEF1F67B8}"/>
    <cellStyle name="Normal 30 2 3 2" xfId="26886" xr:uid="{3B4ED025-519E-4849-81B5-F93FDA15A075}"/>
    <cellStyle name="Normal 30 2 3_121231-130331" xfId="26887" xr:uid="{F351904F-FC1B-432C-B23E-5964C63EEEC3}"/>
    <cellStyle name="Normal 30 2 4" xfId="26888" xr:uid="{216CF6C7-C1AE-4840-8EFA-AD737001E156}"/>
    <cellStyle name="Normal 30 2 5" xfId="26889" xr:uid="{68F84600-336D-4180-913A-9CCD2D9617EE}"/>
    <cellStyle name="Normal 30 2 6" xfId="34166" xr:uid="{3926B6B2-58D2-4C88-8041-DC10D6B3CCA1}"/>
    <cellStyle name="Normal 30 2 7" xfId="36169" xr:uid="{E3E56AAA-A6EF-4499-B6E4-F7CF260FC92B}"/>
    <cellStyle name="Normal 30 2 8" xfId="38657" xr:uid="{682E7E7D-F4D0-463F-9562-0D800AFCC0D8}"/>
    <cellStyle name="Normal 30 2 9" xfId="47127" xr:uid="{7D7E675F-2984-4088-8491-975E500E273D}"/>
    <cellStyle name="Normal 30 2_121231-130331" xfId="26890" xr:uid="{62FCA85D-EA24-4729-8ABF-36917F3BCA89}"/>
    <cellStyle name="Normal 30 3" xfId="26891" xr:uid="{E769A45D-F529-4F10-9A7B-6EBAC35C85B1}"/>
    <cellStyle name="Normal 30 3 2" xfId="26892" xr:uid="{C1198FFB-C7AF-467B-9E67-DCC333DE440A}"/>
    <cellStyle name="Normal 30 3 2 2" xfId="26893" xr:uid="{9E38A198-A1B2-4766-90D5-D85A11F9F56E}"/>
    <cellStyle name="Normal 30 3 2 3" xfId="34167" xr:uid="{0FEC0ED2-5735-49ED-ABCA-BA55736D88AA}"/>
    <cellStyle name="Normal 30 3 2_121231-130331" xfId="26894" xr:uid="{F39546C1-ED4E-46C9-B117-B42FAA93C62F}"/>
    <cellStyle name="Normal 30 3 3" xfId="26895" xr:uid="{5A76F521-D621-48EC-848E-B7E8515CAF0F}"/>
    <cellStyle name="Normal 30 3 3 2" xfId="26896" xr:uid="{CC6CC53D-3EB7-431C-A1D5-89E1AC7283B9}"/>
    <cellStyle name="Normal 30 3 3_121231-130331" xfId="26897" xr:uid="{DF5109CB-1EAC-4D4F-9D80-4EB18BE82403}"/>
    <cellStyle name="Normal 30 3 4" xfId="26898" xr:uid="{99291620-C31D-4D76-B702-647A89704F14}"/>
    <cellStyle name="Normal 30 3 5" xfId="26899" xr:uid="{D8980B8B-5F48-4731-8C97-CD5086804A3A}"/>
    <cellStyle name="Normal 30 3 6" xfId="34168" xr:uid="{3E74A51B-2071-42DF-B43C-451DDFB45FE8}"/>
    <cellStyle name="Normal 30 3 7" xfId="36170" xr:uid="{1D027693-2AFE-4B51-9CB3-8715850AD149}"/>
    <cellStyle name="Normal 30 3 8" xfId="38656" xr:uid="{DC2B074F-1DAB-4A35-84FC-20551D8C5218}"/>
    <cellStyle name="Normal 30 3_121231-130331" xfId="26900" xr:uid="{1CFBB113-1E4A-4EC7-8657-AD35A8048C21}"/>
    <cellStyle name="Normal 30 4" xfId="26901" xr:uid="{B626363D-8D8B-43C5-BBEE-431B0B85FAC3}"/>
    <cellStyle name="Normal 30 4 2" xfId="26902" xr:uid="{3001D8FD-C9BD-47D4-9681-6D20974568AF}"/>
    <cellStyle name="Normal 30 4 2 2" xfId="26903" xr:uid="{8E1FF77F-6655-4573-AC2D-2263A89A9054}"/>
    <cellStyle name="Normal 30 4 2_121231-130331" xfId="26904" xr:uid="{1FFDC306-CD23-4979-B893-A497C08944BE}"/>
    <cellStyle name="Normal 30 4 3" xfId="26905" xr:uid="{11B6C931-5308-4BD3-9D7F-2FE837BC042A}"/>
    <cellStyle name="Normal 30 4 4" xfId="34169" xr:uid="{FB54F5F6-45B2-40B5-A5C0-8377F21201F2}"/>
    <cellStyle name="Normal 30 4_121231-130331" xfId="26906" xr:uid="{BA4B4D85-68A1-44FB-968C-110F0E548823}"/>
    <cellStyle name="Normal 30 5" xfId="26907" xr:uid="{1477C846-D6A8-414C-BA40-7406BBC6954D}"/>
    <cellStyle name="Normal 30 5 2" xfId="26908" xr:uid="{C34FD10E-BC07-4650-9B39-A8CC28A09150}"/>
    <cellStyle name="Normal 30 5 3" xfId="26909" xr:uid="{B7DC7BD7-95CF-4A1F-AB3F-83C5A3184A86}"/>
    <cellStyle name="Normal 30 5_121231-130331" xfId="26910" xr:uid="{76C9DE6A-0ED4-467F-B8B8-2823B6659A62}"/>
    <cellStyle name="Normal 30 6" xfId="26911" xr:uid="{656C5AA5-3511-4A16-836B-7A13E29C9D25}"/>
    <cellStyle name="Normal 30 6 2" xfId="26912" xr:uid="{81D736CE-32FC-4556-B325-2D5523779D2D}"/>
    <cellStyle name="Normal 30 6 3" xfId="26913" xr:uid="{D8471B3B-154C-400C-9F65-A4FB83519AC0}"/>
    <cellStyle name="Normal 30 6_AAL 2014-06" xfId="45519" xr:uid="{A7165F6A-ED37-4FCB-BB25-660DFF1E4BD5}"/>
    <cellStyle name="Normal 30 7" xfId="26914" xr:uid="{F6C5C317-CC39-436B-B907-DEEB4EAB1D2F}"/>
    <cellStyle name="Normal 30 7 2" xfId="26915" xr:uid="{90A762BA-5640-4034-9D32-048F61DA3EA2}"/>
    <cellStyle name="Normal 30 7 3" xfId="26916" xr:uid="{367A822D-284C-4CD7-ADB3-3E6E200AD508}"/>
    <cellStyle name="Normal 30 7_AAL 2014-06" xfId="45520" xr:uid="{50D46598-E7DE-45D2-9B62-EC77F57F0FCF}"/>
    <cellStyle name="Normal 30 8" xfId="26917" xr:uid="{D80E9158-5812-459E-92BD-87B4388E57E9}"/>
    <cellStyle name="Normal 30 9" xfId="26918" xr:uid="{52F78C31-2442-4EB5-B1C8-6FCDC267E2F0}"/>
    <cellStyle name="Normal 30_121231-130331" xfId="26919" xr:uid="{1A3ED1C2-365C-4E9B-8B33-7418BA6EF53B}"/>
    <cellStyle name="Normal 31" xfId="26920" xr:uid="{953C16B5-717A-4D1D-847F-B65ADDED51EC}"/>
    <cellStyle name="Normal 31 10" xfId="36171" xr:uid="{2AEE1462-E39A-4BBB-827E-D42ECE54C6DC}"/>
    <cellStyle name="Normal 31 11" xfId="47128" xr:uid="{6FB4F584-D8FF-426F-BE52-8E3BDCAB428A}"/>
    <cellStyle name="Normal 31 2" xfId="26921" xr:uid="{8FE1809E-9723-44CE-9644-DDF3CAB2566E}"/>
    <cellStyle name="Normal 31 2 2" xfId="26922" xr:uid="{04CD8DB6-0872-458C-9EE6-C7264F119BAA}"/>
    <cellStyle name="Normal 31 2 2 2" xfId="26923" xr:uid="{09B11C9D-5CF4-433F-9B8E-F5FDFD5964FF}"/>
    <cellStyle name="Normal 31 2 2 3" xfId="34170" xr:uid="{9FE5B7EF-7C58-491D-911E-A8DBB0039CEA}"/>
    <cellStyle name="Normal 31 2 2_121231-130331" xfId="26924" xr:uid="{487681E1-F8DE-497E-864D-F641BC7B627E}"/>
    <cellStyle name="Normal 31 2 3" xfId="26925" xr:uid="{3F901B5D-C619-4FB1-BECC-C7DBA2ADEF89}"/>
    <cellStyle name="Normal 31 2 3 2" xfId="26926" xr:uid="{B0508A8E-9A5A-43F6-8316-192497CB1F39}"/>
    <cellStyle name="Normal 31 2 3_121231-130331" xfId="26927" xr:uid="{FE9AC0B5-DA30-4A7E-9FD1-659BFA93A028}"/>
    <cellStyle name="Normal 31 2 4" xfId="26928" xr:uid="{F7D72685-11F3-450A-9967-57635CB4A9AA}"/>
    <cellStyle name="Normal 31 2 5" xfId="26929" xr:uid="{7616DA42-0B07-4D6F-999D-8988FCAE57BE}"/>
    <cellStyle name="Normal 31 2 6" xfId="34171" xr:uid="{DB738C75-8E00-4518-8C63-0CDE7A69FF82}"/>
    <cellStyle name="Normal 31 2 7" xfId="36172" xr:uid="{9710E2E0-C21E-4344-AEC5-0685BF9016A5}"/>
    <cellStyle name="Normal 31 2 8" xfId="38655" xr:uid="{52CC9C56-A6B4-4D60-A627-C1A0EBE41E30}"/>
    <cellStyle name="Normal 31 2_121231-130331" xfId="26930" xr:uid="{C1DA5585-8BA9-403A-9A98-795677BA2A1D}"/>
    <cellStyle name="Normal 31 3" xfId="26931" xr:uid="{799838BF-CF38-4692-9125-9088B4F68E9F}"/>
    <cellStyle name="Normal 31 3 2" xfId="26932" xr:uid="{6A6110D4-7803-4F06-B69C-B92F20E3E321}"/>
    <cellStyle name="Normal 31 3 2 2" xfId="26933" xr:uid="{3EEBD216-39CC-4E04-A07F-ED664B288D57}"/>
    <cellStyle name="Normal 31 3 2 3" xfId="34172" xr:uid="{AF72E24F-B7F5-4594-B104-1130D163325F}"/>
    <cellStyle name="Normal 31 3 2_121231-130331" xfId="26934" xr:uid="{B99CE09B-BCA7-4AD3-86DB-4A9CE5362520}"/>
    <cellStyle name="Normal 31 3 3" xfId="26935" xr:uid="{6E6A936F-3DA6-469B-B09E-44E31FB7B343}"/>
    <cellStyle name="Normal 31 3 3 2" xfId="26936" xr:uid="{965DB674-7FD4-4E05-B1C7-F09F028546C3}"/>
    <cellStyle name="Normal 31 3 3_121231-130331" xfId="26937" xr:uid="{8FEC20BA-F460-4D09-B793-F2FE90D4BADB}"/>
    <cellStyle name="Normal 31 3 4" xfId="26938" xr:uid="{0598682A-4061-459C-8E8B-F7A4DAE4AE21}"/>
    <cellStyle name="Normal 31 3 5" xfId="26939" xr:uid="{58CF5E6C-CC28-4932-87EE-6E5410E5737F}"/>
    <cellStyle name="Normal 31 3 6" xfId="34173" xr:uid="{6ADF68E4-8E5A-495B-95EF-78E04085CEA3}"/>
    <cellStyle name="Normal 31 3 7" xfId="36173" xr:uid="{1FFF12D8-747D-4CA9-9E4E-45B8CA59B4ED}"/>
    <cellStyle name="Normal 31 3 8" xfId="38654" xr:uid="{A1927A9F-7D49-4569-BA1C-CF046A77D5A8}"/>
    <cellStyle name="Normal 31 3_121231-130331" xfId="26940" xr:uid="{A147058A-2599-4E9D-B385-31F028C21997}"/>
    <cellStyle name="Normal 31 4" xfId="26941" xr:uid="{1263C03B-55BA-4367-9589-F6F7776AB177}"/>
    <cellStyle name="Normal 31 4 2" xfId="26942" xr:uid="{A6E4B7E3-3354-4B0E-B7B7-B71CBB6376B7}"/>
    <cellStyle name="Normal 31 4 2 2" xfId="26943" xr:uid="{929E337C-488C-4510-8227-D1E4F43B01D9}"/>
    <cellStyle name="Normal 31 4 2_121231-130331" xfId="26944" xr:uid="{E8D018E1-F517-4C1F-9263-168020C994BB}"/>
    <cellStyle name="Normal 31 4 3" xfId="26945" xr:uid="{44613BA1-01D2-41D9-AE1D-80A9A87E6EF0}"/>
    <cellStyle name="Normal 31 4 4" xfId="34174" xr:uid="{DCC8CF8C-2EE8-492C-A305-7B57F1C3C46D}"/>
    <cellStyle name="Normal 31 4_121231-130331" xfId="26946" xr:uid="{D2A0A324-098D-4B9C-9D2A-8F3E8337E78D}"/>
    <cellStyle name="Normal 31 5" xfId="26947" xr:uid="{6508C6B5-2AA6-49E0-8AFE-5DB705677DC9}"/>
    <cellStyle name="Normal 31 5 2" xfId="26948" xr:uid="{28BA12C4-926E-4089-869A-6AD3B973C685}"/>
    <cellStyle name="Normal 31 5 3" xfId="26949" xr:uid="{8FECD00C-B384-44CE-933D-2EF841C6ACFD}"/>
    <cellStyle name="Normal 31 5_121231-130331" xfId="26950" xr:uid="{06275DF7-1AB5-4C27-B264-3F3AC66BF75E}"/>
    <cellStyle name="Normal 31 6" xfId="26951" xr:uid="{0B9A8789-242E-4BED-B99D-0E33D8902C04}"/>
    <cellStyle name="Normal 31 6 2" xfId="26952" xr:uid="{6CD73486-F9DB-4C12-912E-1719BE3DB97C}"/>
    <cellStyle name="Normal 31 6 3" xfId="26953" xr:uid="{6DC9B603-22E7-4E13-AFDF-74927C5285DF}"/>
    <cellStyle name="Normal 31 6_AAL 2014-06" xfId="45521" xr:uid="{55F6D00E-2A0D-4520-8210-81D06EF98E07}"/>
    <cellStyle name="Normal 31 7" xfId="26954" xr:uid="{FF671D05-3C0A-43B9-B67B-21A5CC494459}"/>
    <cellStyle name="Normal 31 7 2" xfId="26955" xr:uid="{6EC80BD9-FE9B-4C3F-8B4B-EBBFA65105D0}"/>
    <cellStyle name="Normal 31 7 3" xfId="26956" xr:uid="{20B5B9B2-B20F-47DC-97C4-059B03ADE395}"/>
    <cellStyle name="Normal 31 7_AAL 2014-06" xfId="45522" xr:uid="{F30B754C-38F5-4658-90C1-D467A40D45F9}"/>
    <cellStyle name="Normal 31 8" xfId="26957" xr:uid="{E432F3F5-F92F-49FE-8283-B67F9BC4EEDB}"/>
    <cellStyle name="Normal 31 9" xfId="26958" xr:uid="{9F9B73ED-E0D0-4220-B987-FBD4F800ACBD}"/>
    <cellStyle name="Normal 31_121231-130331" xfId="26959" xr:uid="{79A3D25C-1B57-4F14-9EB5-4F74B8629641}"/>
    <cellStyle name="Normal 32" xfId="26960" xr:uid="{8497401F-6374-4F1B-B33B-EECFAB281CA3}"/>
    <cellStyle name="Normal 32 10" xfId="26961" xr:uid="{8811348E-89B8-42A0-A455-11A6DAC87320}"/>
    <cellStyle name="Normal 32 11" xfId="34175" xr:uid="{46306843-D4EB-422F-AE9F-D1D54C2FFFCF}"/>
    <cellStyle name="Normal 32 12" xfId="36174" xr:uid="{50423B93-7990-4B02-B59B-10F57B6834BD}"/>
    <cellStyle name="Normal 32 13" xfId="47129" xr:uid="{74F0E89B-98AF-4597-99E1-9F2BA1C0C53B}"/>
    <cellStyle name="Normal 32 2" xfId="26962" xr:uid="{0196B72E-06E1-4EDF-BF51-3045042F7CA1}"/>
    <cellStyle name="Normal 32 2 2" xfId="26963" xr:uid="{5CB0815E-6430-488A-BE86-EABE30252145}"/>
    <cellStyle name="Normal 32 2 2 2" xfId="26964" xr:uid="{48F2605A-2D7D-4023-9E73-FF2E779827C4}"/>
    <cellStyle name="Normal 32 2 2 2 2" xfId="26965" xr:uid="{4A3592E6-7F23-47F3-A25E-8942E494BEA6}"/>
    <cellStyle name="Normal 32 2 2 2 3" xfId="34176" xr:uid="{8422EB03-7D64-422D-A1F6-95E93019D25A}"/>
    <cellStyle name="Normal 32 2 2 2_121231-130331" xfId="26966" xr:uid="{28FBCEF9-0AD4-485A-B3B1-0BE87FFF39B9}"/>
    <cellStyle name="Normal 32 2 2 3" xfId="26967" xr:uid="{040205DE-74C8-4DDF-8F9E-7113F9572326}"/>
    <cellStyle name="Normal 32 2 2 3 2" xfId="26968" xr:uid="{F6B7C64B-138F-4628-B1A7-3190F33BB141}"/>
    <cellStyle name="Normal 32 2 2 3_121231-130331" xfId="26969" xr:uid="{7F3EF589-F019-4AAA-B9C5-E703229E578E}"/>
    <cellStyle name="Normal 32 2 2 4" xfId="26970" xr:uid="{0FBE39F8-E895-4CE6-AFF1-5FC03E96D6E8}"/>
    <cellStyle name="Normal 32 2 2 5" xfId="26971" xr:uid="{0309B3F4-3AA5-45EE-ADC2-C8DF53558415}"/>
    <cellStyle name="Normal 32 2 2 6" xfId="34177" xr:uid="{1D2273CF-C353-4EA8-972B-500292417C2D}"/>
    <cellStyle name="Normal 32 2 2 7" xfId="36176" xr:uid="{8BB78145-D9F8-4A90-A50F-4101F3EF7DAA}"/>
    <cellStyle name="Normal 32 2 2 8" xfId="38652" xr:uid="{1FB6E3DF-00B7-4497-A314-A7A99B6A4725}"/>
    <cellStyle name="Normal 32 2 2_121231-130331" xfId="26972" xr:uid="{36388D4D-C4CD-43BA-87CF-82974F79BDA1}"/>
    <cellStyle name="Normal 32 2 3" xfId="26973" xr:uid="{97E6BB23-92AC-4CB2-A026-2702D2E05D09}"/>
    <cellStyle name="Normal 32 2 3 2" xfId="26974" xr:uid="{170957CF-7AE9-4C3E-9312-2C17AA4FE944}"/>
    <cellStyle name="Normal 32 2 3 2 2" xfId="26975" xr:uid="{4BDA6C34-7E74-4D27-967A-5788ADF16E44}"/>
    <cellStyle name="Normal 32 2 3 2_121231-130331" xfId="26976" xr:uid="{1889CF35-8AF8-4024-9485-278E4DD8DBB5}"/>
    <cellStyle name="Normal 32 2 3 3" xfId="26977" xr:uid="{40F6D17A-BD1C-4A5D-8D1B-4BD5AF17E408}"/>
    <cellStyle name="Normal 32 2 3 4" xfId="34178" xr:uid="{8BA25A39-FE74-401F-9418-24AA3A580898}"/>
    <cellStyle name="Normal 32 2 3_121231-130331" xfId="26978" xr:uid="{B65553F9-1E8A-4C52-A934-CE53342519BF}"/>
    <cellStyle name="Normal 32 2 4" xfId="26979" xr:uid="{97C54C67-F691-4A84-AF76-3EB49F5A453A}"/>
    <cellStyle name="Normal 32 2 4 2" xfId="26980" xr:uid="{E6449D27-3EB2-4C72-A687-784F9085F457}"/>
    <cellStyle name="Normal 32 2 4_121231-130331" xfId="26981" xr:uid="{E6D5DA29-CCE0-4A8B-8671-B8E864A53348}"/>
    <cellStyle name="Normal 32 2 5" xfId="26982" xr:uid="{614CA300-556A-4126-9966-79B68573E57D}"/>
    <cellStyle name="Normal 32 2 6" xfId="26983" xr:uid="{C71D884B-FA53-454B-98F1-73F79A437A73}"/>
    <cellStyle name="Normal 32 2 7" xfId="34179" xr:uid="{349084D6-70F9-423E-BB41-7024276504B9}"/>
    <cellStyle name="Normal 32 2 8" xfId="36175" xr:uid="{36A36DCC-33F9-4858-936B-F3F43A51D2A5}"/>
    <cellStyle name="Normal 32 2 9" xfId="38653" xr:uid="{C84A5B9B-85E6-4BE5-A20C-7A0EEAF6FD68}"/>
    <cellStyle name="Normal 32 2_121231-130331" xfId="26984" xr:uid="{6AF2D8C6-1F34-4AE1-9DBB-D43A11ED2922}"/>
    <cellStyle name="Normal 32 3" xfId="26985" xr:uid="{F1651C8D-9F44-4B79-AD26-60B2DC0CB118}"/>
    <cellStyle name="Normal 32 3 2" xfId="26986" xr:uid="{6BFF6EBB-0928-4BF2-BDAA-E3E60DAC5872}"/>
    <cellStyle name="Normal 32 3 2 2" xfId="26987" xr:uid="{7CAC4C4B-04D7-4AA2-8084-1A79B5532995}"/>
    <cellStyle name="Normal 32 3 2 2 2" xfId="26988" xr:uid="{7D6938EC-8C11-4E68-8E8C-E35A5EAA4DCE}"/>
    <cellStyle name="Normal 32 3 2 2_121231-130331" xfId="26989" xr:uid="{9F3EF3BA-5E08-45A5-A173-CCAA38A4FCF3}"/>
    <cellStyle name="Normal 32 3 2 3" xfId="26990" xr:uid="{1C668C20-5F09-4414-A614-7130FBEED6CF}"/>
    <cellStyle name="Normal 32 3 2 4" xfId="34180" xr:uid="{770EA627-CF58-4512-BF94-08A249C5B1F2}"/>
    <cellStyle name="Normal 32 3 2_121231-130331" xfId="26991" xr:uid="{926EBE7B-399A-4AC5-8432-DB18B9C3D821}"/>
    <cellStyle name="Normal 32 3 3" xfId="26992" xr:uid="{36191F56-D1D4-4714-8AD4-D6ED3ACA7524}"/>
    <cellStyle name="Normal 32 3 3 2" xfId="26993" xr:uid="{62451D51-D70D-4B13-83A0-2C71E72562EF}"/>
    <cellStyle name="Normal 32 3 3_121231-130331" xfId="26994" xr:uid="{8F12322C-A88D-4EF5-A843-7FC6CF28527C}"/>
    <cellStyle name="Normal 32 3 4" xfId="26995" xr:uid="{E3F41537-BB88-4C64-9AFA-99DD40DE9728}"/>
    <cellStyle name="Normal 32 3 5" xfId="26996" xr:uid="{B564F3F2-752E-4AF1-B975-59C6CEAECD8A}"/>
    <cellStyle name="Normal 32 3 6" xfId="34181" xr:uid="{69B77600-D547-46B3-813C-57B2487163E8}"/>
    <cellStyle name="Normal 32 3 7" xfId="36177" xr:uid="{F73D9185-E74D-440D-BEE0-8E988F12D29F}"/>
    <cellStyle name="Normal 32 3 8" xfId="38651" xr:uid="{C6A2A4D8-532E-4739-97B1-5E2085C8BDDA}"/>
    <cellStyle name="Normal 32 3_121231-130331" xfId="26997" xr:uid="{3ED5FC78-51C6-4EF0-85A5-0949FABE2CA8}"/>
    <cellStyle name="Normal 32 4" xfId="26998" xr:uid="{2D9D57FB-024D-4667-B3E4-4DAF42705B81}"/>
    <cellStyle name="Normal 32 4 2" xfId="26999" xr:uid="{416DDE47-51E7-43D0-A4EF-6E71D74F58D3}"/>
    <cellStyle name="Normal 32 4 2 2" xfId="27000" xr:uid="{12AC53EA-D48C-4D90-A324-67F3CADA9996}"/>
    <cellStyle name="Normal 32 4 2 2 2" xfId="27001" xr:uid="{E5F8885C-BAB4-4243-B67B-A47D43B2C16F}"/>
    <cellStyle name="Normal 32 4 2 2_121231-130331" xfId="27002" xr:uid="{1E7E0425-282E-4A7B-A17E-C62F6E19BA62}"/>
    <cellStyle name="Normal 32 4 2 3" xfId="27003" xr:uid="{4DE98937-39DE-46D8-9958-497F84F3048B}"/>
    <cellStyle name="Normal 32 4 2 4" xfId="34182" xr:uid="{C22E32F0-0F6D-414F-A4B3-5ABA74B98F6A}"/>
    <cellStyle name="Normal 32 4 2_121231-130331" xfId="27004" xr:uid="{9D779C51-678E-4598-A046-610447A84B8D}"/>
    <cellStyle name="Normal 32 4 3" xfId="27005" xr:uid="{7B547A4A-D897-4538-8B92-79BCAC699E9A}"/>
    <cellStyle name="Normal 32 4 3 2" xfId="27006" xr:uid="{D997D14E-9FD4-47ED-B9F4-DE46A2514511}"/>
    <cellStyle name="Normal 32 4 3_121231-130331" xfId="27007" xr:uid="{427C2B87-A00D-4E18-87EF-CE73AB286ECF}"/>
    <cellStyle name="Normal 32 4 4" xfId="27008" xr:uid="{D991A620-E130-41A3-AB91-3D769C07728B}"/>
    <cellStyle name="Normal 32 4 5" xfId="27009" xr:uid="{9B42C403-33CF-46A9-9426-E54F077D70E3}"/>
    <cellStyle name="Normal 32 4 6" xfId="34183" xr:uid="{44CDD965-8391-4D94-B645-984D2B761EC8}"/>
    <cellStyle name="Normal 32 4 7" xfId="36178" xr:uid="{2D954124-3A95-4A78-A45D-DD5C57AF89E8}"/>
    <cellStyle name="Normal 32 4 8" xfId="38650" xr:uid="{CBD8C2E2-7CED-4F7F-AF57-C8F4616AB733}"/>
    <cellStyle name="Normal 32 4_121231-130331" xfId="27010" xr:uid="{C7B06C0F-A634-4B4E-A860-95C351DC447B}"/>
    <cellStyle name="Normal 32 5" xfId="27011" xr:uid="{8C82D3AC-241D-46E5-882D-DAC4753D460E}"/>
    <cellStyle name="Normal 32 5 2" xfId="27012" xr:uid="{4DEAB11D-ED2B-4556-834C-90C50FBA0FA9}"/>
    <cellStyle name="Normal 32 5 2 2" xfId="27013" xr:uid="{B7A063B8-EB98-4850-89AC-40E2B6871D42}"/>
    <cellStyle name="Normal 32 5 2 2 2" xfId="27014" xr:uid="{91F11557-1FF6-4392-8EC9-CE83B25F43E8}"/>
    <cellStyle name="Normal 32 5 2 2_121231-130331" xfId="27015" xr:uid="{85F4EFC5-F2EF-4645-BF94-C35F7BFEE3C1}"/>
    <cellStyle name="Normal 32 5 2 3" xfId="27016" xr:uid="{2C51E617-EF0F-4C1D-AFEA-406D92A4CE76}"/>
    <cellStyle name="Normal 32 5 2 4" xfId="34184" xr:uid="{62452A3D-7AE4-4465-A348-AD9049FA88D7}"/>
    <cellStyle name="Normal 32 5 2_121231-130331" xfId="27017" xr:uid="{8EF77504-7937-485B-9F2C-0879B070E6F8}"/>
    <cellStyle name="Normal 32 5 3" xfId="27018" xr:uid="{0808CC15-446D-4DE1-8AB9-F0FA8AC5A14B}"/>
    <cellStyle name="Normal 32 5 3 2" xfId="27019" xr:uid="{EB07645F-1932-4986-9C29-655E028973C7}"/>
    <cellStyle name="Normal 32 5 3_121231-130331" xfId="27020" xr:uid="{B56EA765-9F99-4CBD-AE92-178D32E9582C}"/>
    <cellStyle name="Normal 32 5 4" xfId="27021" xr:uid="{E15140EA-C718-48F3-82D0-72A909BC5211}"/>
    <cellStyle name="Normal 32 5 5" xfId="27022" xr:uid="{254C5B9E-B00A-4531-9AD2-7DFC9D56A058}"/>
    <cellStyle name="Normal 32 5 6" xfId="34185" xr:uid="{6CEBB31D-85B8-4F19-89DF-8D09DF11AABC}"/>
    <cellStyle name="Normal 32 5 7" xfId="36179" xr:uid="{D4767F22-240C-476C-9A20-B93BCDA42547}"/>
    <cellStyle name="Normal 32 5 8" xfId="38649" xr:uid="{216EBC3F-A1DD-4F5F-BE59-46189C4082D4}"/>
    <cellStyle name="Normal 32 5_121231-130331" xfId="27023" xr:uid="{7ACE6483-FAA2-4655-A2BA-FE48035A8833}"/>
    <cellStyle name="Normal 32 6" xfId="27024" xr:uid="{99798C19-4664-4BB6-B8A9-23BA37BDC583}"/>
    <cellStyle name="Normal 32 6 2" xfId="27025" xr:uid="{41562BFD-7767-4661-B26D-A9E0D9A27883}"/>
    <cellStyle name="Normal 32 6 2 2" xfId="27026" xr:uid="{55C816F9-8226-43B9-B5CE-46D4A9DD2B3B}"/>
    <cellStyle name="Normal 32 6 2 3" xfId="34186" xr:uid="{82DC2E8C-C4FC-4881-9AD3-6CB2CD646EA7}"/>
    <cellStyle name="Normal 32 6 2_121231-130331" xfId="27027" xr:uid="{94B87C8D-8EE2-4206-AA64-B96310C1182A}"/>
    <cellStyle name="Normal 32 6 3" xfId="27028" xr:uid="{1D5D010E-BBC5-4636-88EC-748EFD17BC46}"/>
    <cellStyle name="Normal 32 6 3 2" xfId="27029" xr:uid="{71067A57-BA9E-4C4C-8391-66C7D54C0CB6}"/>
    <cellStyle name="Normal 32 6 3_121231-130331" xfId="27030" xr:uid="{E6B5F8B0-DEF8-48B3-AD07-C70033DA850B}"/>
    <cellStyle name="Normal 32 6 4" xfId="27031" xr:uid="{E07B92BC-3127-43D1-8982-C913B68AAEBD}"/>
    <cellStyle name="Normal 32 6 5" xfId="27032" xr:uid="{C9361F0E-EE9D-47FD-B86C-72E98940CB18}"/>
    <cellStyle name="Normal 32 6 6" xfId="34187" xr:uid="{156C84EB-F1D2-404E-A03D-758557D0F99E}"/>
    <cellStyle name="Normal 32 6 7" xfId="36180" xr:uid="{ACEEB73C-D0C6-4E80-B7EF-52FE3B9FA8FA}"/>
    <cellStyle name="Normal 32 6 8" xfId="38648" xr:uid="{3CB09772-7518-4218-8DCB-CDC9C1A2E37C}"/>
    <cellStyle name="Normal 32 6_121231-130331" xfId="27033" xr:uid="{8EEC315F-E051-4181-9633-C50BB934C3D7}"/>
    <cellStyle name="Normal 32 7" xfId="27034" xr:uid="{41555192-177E-45D3-B2B0-28D26541E905}"/>
    <cellStyle name="Normal 32 7 2" xfId="27035" xr:uid="{CC9609D6-67D4-4570-9EA7-24D43362EFCF}"/>
    <cellStyle name="Normal 32 7 2 2" xfId="27036" xr:uid="{E8AA4DB3-F913-45C4-876C-506CE637FC4F}"/>
    <cellStyle name="Normal 32 7 2_121231-130331" xfId="27037" xr:uid="{7BE206CC-8142-4394-8D61-BE8CBFFD72EB}"/>
    <cellStyle name="Normal 32 7 3" xfId="27038" xr:uid="{61C50707-10BB-436F-8EE3-31C25EFB037F}"/>
    <cellStyle name="Normal 32 7 4" xfId="34188" xr:uid="{C02655E4-0487-48D0-A8E9-DBFA8FCFFA08}"/>
    <cellStyle name="Normal 32 7_121231-130331" xfId="27039" xr:uid="{62235EAB-9A0E-447B-BA72-F813E492CAC8}"/>
    <cellStyle name="Normal 32 8" xfId="27040" xr:uid="{DA32D67C-78CC-499F-88D5-1B4B33F5994B}"/>
    <cellStyle name="Normal 32 8 2" xfId="27041" xr:uid="{4137C962-F313-4E10-B4F9-880E7D5C595A}"/>
    <cellStyle name="Normal 32 8_121231-130331" xfId="27042" xr:uid="{676BCD3E-2050-4C8F-9F5C-9AD067BAACAE}"/>
    <cellStyle name="Normal 32 9" xfId="27043" xr:uid="{F0D0775A-AB52-4838-AFEE-59230762D17D}"/>
    <cellStyle name="Normal 32_121231-130331" xfId="27044" xr:uid="{4E37A6A6-08AF-41A7-BD20-543BB08F74D0}"/>
    <cellStyle name="Normal 33" xfId="27045" xr:uid="{1DD3D494-9098-49BF-A2EC-C5651BD86492}"/>
    <cellStyle name="Normal 33 10" xfId="36181" xr:uid="{5A17F731-EFDF-4D30-8E15-9A3857F91789}"/>
    <cellStyle name="Normal 33 11" xfId="47130" xr:uid="{D61B3915-D3E9-4A1C-8243-415C47127A45}"/>
    <cellStyle name="Normal 33 2" xfId="27046" xr:uid="{5BB0C7BC-4C2E-49D4-A206-07EB9B04BE50}"/>
    <cellStyle name="Normal 33 2 10" xfId="49053" xr:uid="{C8A85CA9-909D-4EA9-B483-9A46732EB98A}"/>
    <cellStyle name="Normal 33 2 2" xfId="27047" xr:uid="{DE6EA296-AEF5-4AAE-8053-59E108155206}"/>
    <cellStyle name="Normal 33 2 2 2" xfId="27048" xr:uid="{6367E9D0-5ABB-4A40-9A11-4F8B0ACDFFF2}"/>
    <cellStyle name="Normal 33 2 2 3" xfId="34189" xr:uid="{8207737B-4433-42EC-A990-596A32D517DA}"/>
    <cellStyle name="Normal 33 2 2_121231-130331" xfId="27049" xr:uid="{A8E29D4F-1C90-45CB-A53A-C361FB0B399F}"/>
    <cellStyle name="Normal 33 2 3" xfId="27050" xr:uid="{7A048E86-2E2D-440C-9E9E-B3029B5A36BD}"/>
    <cellStyle name="Normal 33 2 3 2" xfId="27051" xr:uid="{D09CBDB2-5320-45ED-ABE7-092EDFDC976A}"/>
    <cellStyle name="Normal 33 2 3_121231-130331" xfId="27052" xr:uid="{E63D49CE-8225-4D70-A390-612604EFD478}"/>
    <cellStyle name="Normal 33 2 4" xfId="27053" xr:uid="{8228E9B4-CCA5-486B-8E36-BF261D672E93}"/>
    <cellStyle name="Normal 33 2 5" xfId="27054" xr:uid="{9FCA0F1A-B381-4E34-939D-50011FD4B336}"/>
    <cellStyle name="Normal 33 2 6" xfId="34190" xr:uid="{0864FCDE-BB61-43C3-937B-B60B371ED1ED}"/>
    <cellStyle name="Normal 33 2 7" xfId="36182" xr:uid="{EC1DCD33-2910-4621-BE8F-BE71C66D665E}"/>
    <cellStyle name="Normal 33 2 8" xfId="38647" xr:uid="{87858059-FE61-4D89-AB10-807D5DFC50AB}"/>
    <cellStyle name="Normal 33 2 9" xfId="47828" xr:uid="{0A416698-18F1-45D4-8464-CA45F98D9E19}"/>
    <cellStyle name="Normal 33 2_121231-130331" xfId="27055" xr:uid="{2E8D4AF0-83CC-4DCE-A41B-EA0E0C66164B}"/>
    <cellStyle name="Normal 33 3" xfId="27056" xr:uid="{A0129451-B8E5-4CF7-BCE0-131A2309C22B}"/>
    <cellStyle name="Normal 33 3 10" xfId="49061" xr:uid="{3C18608A-47CD-4132-862A-63A6710B0E5D}"/>
    <cellStyle name="Normal 33 3 2" xfId="27057" xr:uid="{06D89469-772B-4540-A975-27308C97AB93}"/>
    <cellStyle name="Normal 33 3 2 2" xfId="27058" xr:uid="{CAF274D6-BD9B-468D-9368-88CEFE435A8B}"/>
    <cellStyle name="Normal 33 3 2 3" xfId="34191" xr:uid="{813403E4-6501-4F4D-A406-7F55A49BC3AD}"/>
    <cellStyle name="Normal 33 3 2_121231-130331" xfId="27059" xr:uid="{05EC755B-6D13-490B-80F1-118BE6139E9C}"/>
    <cellStyle name="Normal 33 3 3" xfId="27060" xr:uid="{1242BF40-F241-417D-A996-A379425A92A2}"/>
    <cellStyle name="Normal 33 3 3 2" xfId="27061" xr:uid="{AADF996F-BBB3-45D2-B35E-AF5822D16C87}"/>
    <cellStyle name="Normal 33 3 3_121231-130331" xfId="27062" xr:uid="{B8921467-0BEE-4BA8-B24A-ACFD0DC4C55C}"/>
    <cellStyle name="Normal 33 3 4" xfId="27063" xr:uid="{2C635DD7-7CF2-46AF-B76D-6494A83BD89B}"/>
    <cellStyle name="Normal 33 3 5" xfId="27064" xr:uid="{6E27BABB-F053-4817-AE02-D4B688854EB8}"/>
    <cellStyle name="Normal 33 3 6" xfId="34192" xr:uid="{EBFE7D2B-572B-4E3C-B4D6-78F724FF186A}"/>
    <cellStyle name="Normal 33 3 7" xfId="36183" xr:uid="{63877873-A31D-473B-B7C5-7567161F1675}"/>
    <cellStyle name="Normal 33 3 8" xfId="38646" xr:uid="{55296522-0EA1-4476-A623-20C153A6CB60}"/>
    <cellStyle name="Normal 33 3 9" xfId="47932" xr:uid="{A7B76D0B-313D-4FD9-B7EB-BA256DD35B20}"/>
    <cellStyle name="Normal 33 3_121231-130331" xfId="27065" xr:uid="{8B62824D-D321-4274-B7FC-C59FA629500E}"/>
    <cellStyle name="Normal 33 4" xfId="27066" xr:uid="{C7697D8B-54ED-46CD-9781-26089A88BA5C}"/>
    <cellStyle name="Normal 33 4 2" xfId="27067" xr:uid="{1040B2CE-2CCA-4A59-B8CF-7BAB62E101A1}"/>
    <cellStyle name="Normal 33 4 2 2" xfId="27068" xr:uid="{96CB602D-4D0A-47E5-8A08-291E98D1F3AE}"/>
    <cellStyle name="Normal 33 4 2_121231-130331" xfId="27069" xr:uid="{1A9C4FF8-A1A5-40C8-8519-4D78B84E0800}"/>
    <cellStyle name="Normal 33 4 3" xfId="27070" xr:uid="{A3E79D47-11FC-43B7-A2CC-32F4A73FDB93}"/>
    <cellStyle name="Normal 33 4 4" xfId="34193" xr:uid="{C07F431E-A9DA-497A-AFC7-64C45C847BFF}"/>
    <cellStyle name="Normal 33 4_121231-130331" xfId="27071" xr:uid="{9C86A7E8-FA45-4C33-9925-926C575E6500}"/>
    <cellStyle name="Normal 33 5" xfId="27072" xr:uid="{4B0468B6-427D-422D-8DED-F67021DB2659}"/>
    <cellStyle name="Normal 33 5 2" xfId="27073" xr:uid="{73FD1310-4ECA-4A73-8953-5376289722F7}"/>
    <cellStyle name="Normal 33 5 3" xfId="27074" xr:uid="{7582B5E6-CF74-404B-86E8-813222E50E4E}"/>
    <cellStyle name="Normal 33 5_121231-130331" xfId="27075" xr:uid="{59722E0D-CF53-49B6-9EDE-B567645020E6}"/>
    <cellStyle name="Normal 33 6" xfId="27076" xr:uid="{6F396B65-26B5-4B11-8266-4F466FAF58B2}"/>
    <cellStyle name="Normal 33 6 2" xfId="27077" xr:uid="{202679B1-D201-431A-A3AF-E12259913469}"/>
    <cellStyle name="Normal 33 6 3" xfId="27078" xr:uid="{F51BC244-B911-4FF6-B5F8-CC03F3BA2EF5}"/>
    <cellStyle name="Normal 33 6_AAL 2014-06" xfId="45523" xr:uid="{D9805FA2-C3B5-46E6-B041-C533A194BB41}"/>
    <cellStyle name="Normal 33 7" xfId="27079" xr:uid="{C5FABF62-AC5D-44BC-88CB-DA1CF84AB1DA}"/>
    <cellStyle name="Normal 33 7 2" xfId="27080" xr:uid="{1C9F3AA6-440F-4453-B35B-004931B024A6}"/>
    <cellStyle name="Normal 33 7 3" xfId="27081" xr:uid="{B71FE893-34E2-4504-BFD7-FA2917FAC43F}"/>
    <cellStyle name="Normal 33 7_AAL 2014-06" xfId="45524" xr:uid="{B77FA217-31BB-48D7-A8C5-F9F77F720D00}"/>
    <cellStyle name="Normal 33 8" xfId="27082" xr:uid="{869C37AC-764B-48B7-9F88-579F5E4D8C60}"/>
    <cellStyle name="Normal 33 9" xfId="27083" xr:uid="{22345963-F83C-4CA5-AD10-5A0532DEDA71}"/>
    <cellStyle name="Normal 33_121231-130331" xfId="27084" xr:uid="{E4A0F3CD-247E-4944-AFB7-F64F864E4C45}"/>
    <cellStyle name="Normal 34" xfId="27085" xr:uid="{0FF427DE-4077-4E47-A590-39BCC18C1EFA}"/>
    <cellStyle name="Normal 34 10" xfId="36184" xr:uid="{E161DB79-B9DE-4BE7-924E-45FCA9A35566}"/>
    <cellStyle name="Normal 34 11" xfId="47131" xr:uid="{B9954B46-67D4-4303-B107-3D8CC6F89FE8}"/>
    <cellStyle name="Normal 34 2" xfId="27086" xr:uid="{98D11722-78AC-4D84-926D-9D8DDADF5768}"/>
    <cellStyle name="Normal 34 2 10" xfId="49054" xr:uid="{FDF35934-EE0A-4E40-B935-5A02166271A0}"/>
    <cellStyle name="Normal 34 2 2" xfId="27087" xr:uid="{BEC7FA96-EC0B-494B-890D-7BD7CEFA6AD3}"/>
    <cellStyle name="Normal 34 2 2 2" xfId="27088" xr:uid="{0A202619-F060-4ED2-8857-EC54B1668405}"/>
    <cellStyle name="Normal 34 2 2 3" xfId="34194" xr:uid="{176F22DE-AB6E-4FFB-9725-C220A8C74E5A}"/>
    <cellStyle name="Normal 34 2 2_121231-130331" xfId="27089" xr:uid="{8BA79605-535A-477B-88A2-A286058B17D4}"/>
    <cellStyle name="Normal 34 2 3" xfId="27090" xr:uid="{B9B2A398-1851-4785-92F0-75F1AE060129}"/>
    <cellStyle name="Normal 34 2 3 2" xfId="27091" xr:uid="{3E7F9AF8-275F-4BCB-B0A2-2C53E7693D71}"/>
    <cellStyle name="Normal 34 2 3_121231-130331" xfId="27092" xr:uid="{4331A778-1494-40A4-948D-20CEE85B9B37}"/>
    <cellStyle name="Normal 34 2 4" xfId="27093" xr:uid="{D2B1F1BE-BDA2-48E3-92D6-09C25A43AC49}"/>
    <cellStyle name="Normal 34 2 5" xfId="27094" xr:uid="{F8EB1574-CAFA-45E4-95D1-010154C21ABA}"/>
    <cellStyle name="Normal 34 2 6" xfId="34195" xr:uid="{D008EB7F-8848-46E9-B36E-9C78A7A9F5CD}"/>
    <cellStyle name="Normal 34 2 7" xfId="36185" xr:uid="{5011042B-B0BE-4100-897F-27DCA8A9C20C}"/>
    <cellStyle name="Normal 34 2 8" xfId="38645" xr:uid="{9533E0E5-FB02-40D0-8494-E8C51C0B50D5}"/>
    <cellStyle name="Normal 34 2 9" xfId="47829" xr:uid="{D6F60ECF-5B3C-4AEB-B800-EB054298BB68}"/>
    <cellStyle name="Normal 34 2_121231-130331" xfId="27095" xr:uid="{84D011EB-5712-4DCE-8043-8E0FB119413C}"/>
    <cellStyle name="Normal 34 3" xfId="27096" xr:uid="{54400E2A-6567-426C-BE9D-F4BADB06FF99}"/>
    <cellStyle name="Normal 34 3 10" xfId="49062" xr:uid="{E897798B-CD63-43CA-9028-6BCA6E982704}"/>
    <cellStyle name="Normal 34 3 2" xfId="27097" xr:uid="{0DFBDECC-EE40-4C9C-ABFA-344D24DB856A}"/>
    <cellStyle name="Normal 34 3 2 2" xfId="27098" xr:uid="{93AD9BB7-1F18-42FC-8ECC-C11611901DB4}"/>
    <cellStyle name="Normal 34 3 2 3" xfId="34196" xr:uid="{7B1F9021-DC30-41AB-AA56-030268FE04E5}"/>
    <cellStyle name="Normal 34 3 2_121231-130331" xfId="27099" xr:uid="{676B5CC4-2EFD-4ADC-80A0-9AC5689119DA}"/>
    <cellStyle name="Normal 34 3 3" xfId="27100" xr:uid="{BAA08C79-956C-49B9-8B9F-843210F2AAFD}"/>
    <cellStyle name="Normal 34 3 3 2" xfId="27101" xr:uid="{AA3BB3C1-52CF-4095-8AC6-BF34E401608D}"/>
    <cellStyle name="Normal 34 3 3_121231-130331" xfId="27102" xr:uid="{1700592F-CE04-4680-8DE5-0AE60D0D41D4}"/>
    <cellStyle name="Normal 34 3 4" xfId="27103" xr:uid="{2CEEF207-BE03-4C3D-A88D-53C1B6B6917D}"/>
    <cellStyle name="Normal 34 3 5" xfId="27104" xr:uid="{266C01D7-A5E2-414A-8A66-242817116C7C}"/>
    <cellStyle name="Normal 34 3 6" xfId="34197" xr:uid="{82FE38AD-CE31-447D-9F8F-0104BB82596B}"/>
    <cellStyle name="Normal 34 3 7" xfId="36186" xr:uid="{E699FE4E-6EAD-49BD-968C-B45E7148B37A}"/>
    <cellStyle name="Normal 34 3 8" xfId="38644" xr:uid="{7678BF03-C7C2-4136-AB9C-E2C49436D0D7}"/>
    <cellStyle name="Normal 34 3 9" xfId="47933" xr:uid="{37ABEA42-53A4-4096-A42E-F85ED11CA617}"/>
    <cellStyle name="Normal 34 3_121231-130331" xfId="27105" xr:uid="{693556FB-828C-4643-B31D-2569DF2B23CF}"/>
    <cellStyle name="Normal 34 4" xfId="27106" xr:uid="{5FBD1B32-E002-4630-A564-BBF1E89954EC}"/>
    <cellStyle name="Normal 34 4 2" xfId="27107" xr:uid="{34F41684-8259-4D68-9C5C-FAD315B96600}"/>
    <cellStyle name="Normal 34 4 2 2" xfId="27108" xr:uid="{14456168-45D7-412F-A93A-3E1982D66E84}"/>
    <cellStyle name="Normal 34 4 2_121231-130331" xfId="27109" xr:uid="{9FFE83FB-CAC3-424A-A799-88E91F06B6CC}"/>
    <cellStyle name="Normal 34 4 3" xfId="27110" xr:uid="{C33BC30B-94FF-4150-89DD-71DA1ED30A72}"/>
    <cellStyle name="Normal 34 4 4" xfId="34198" xr:uid="{238D2735-CB85-4A0E-A9DF-54DA15667F5C}"/>
    <cellStyle name="Normal 34 4_121231-130331" xfId="27111" xr:uid="{49C3ADF2-E803-4054-9D47-4A18C242D832}"/>
    <cellStyle name="Normal 34 5" xfId="27112" xr:uid="{A39B7F4C-D9D4-4786-B6B1-41919C1A4B8C}"/>
    <cellStyle name="Normal 34 5 2" xfId="27113" xr:uid="{BFA35788-2433-40FB-AAD4-4843A5F3E075}"/>
    <cellStyle name="Normal 34 5 3" xfId="27114" xr:uid="{6B8058FC-7451-424C-862F-EF47881097C8}"/>
    <cellStyle name="Normal 34 5_121231-130331" xfId="27115" xr:uid="{436360F9-91E0-454A-B623-C0B0DD864047}"/>
    <cellStyle name="Normal 34 6" xfId="27116" xr:uid="{8DB1DB0B-6D42-40E9-BCEC-E5331C47A187}"/>
    <cellStyle name="Normal 34 6 2" xfId="27117" xr:uid="{058BC43A-F226-4133-82E7-0CD8B3422E2B}"/>
    <cellStyle name="Normal 34 6 3" xfId="27118" xr:uid="{7DE12C3E-7214-4507-B61F-B4CF11553DBA}"/>
    <cellStyle name="Normal 34 6_AAL 2014-06" xfId="45525" xr:uid="{1388B1F5-52D7-406F-8BFE-3CF23B6CDE17}"/>
    <cellStyle name="Normal 34 7" xfId="27119" xr:uid="{C18A0AA5-A84F-43E9-B3D1-3180C2C9FD90}"/>
    <cellStyle name="Normal 34 7 2" xfId="27120" xr:uid="{898E253A-8E07-45BE-BDF3-19C01D43B29F}"/>
    <cellStyle name="Normal 34 7 3" xfId="27121" xr:uid="{6FD84372-485B-49D0-BDDD-2E5DC756D9BF}"/>
    <cellStyle name="Normal 34 7_AAL 2014-06" xfId="45526" xr:uid="{AA6424BF-5CE7-45EE-B1EF-21B4626598BC}"/>
    <cellStyle name="Normal 34 8" xfId="27122" xr:uid="{160CF4E6-149B-4B2E-9BD6-DECF135B556E}"/>
    <cellStyle name="Normal 34 9" xfId="27123" xr:uid="{DEEEFD1D-DA97-4B2C-A0A9-FD960702799A}"/>
    <cellStyle name="Normal 34_121231-130331" xfId="27124" xr:uid="{C5353E40-868F-49D2-B0AC-BBF2454B88C7}"/>
    <cellStyle name="Normal 35" xfId="27125" xr:uid="{F1CD8416-8EBE-44FC-A83E-F3A86594B9E8}"/>
    <cellStyle name="Normal 35 10" xfId="36187" xr:uid="{AAC0A95E-3667-4FD9-B9A9-AE3E63BCE2D3}"/>
    <cellStyle name="Normal 35 11" xfId="47830" xr:uid="{2490D1E1-0E59-4C0A-849B-417F31EAB134}"/>
    <cellStyle name="Normal 35 2" xfId="27126" xr:uid="{3DA0F6C0-029C-478F-8A18-CFD755B01538}"/>
    <cellStyle name="Normal 35 2 2" xfId="27127" xr:uid="{1ED210BB-DF83-4278-9874-8C1FFDB94880}"/>
    <cellStyle name="Normal 35 2 2 2" xfId="27128" xr:uid="{15BF53B5-7A36-4B6E-92B0-9760DA4FFFE1}"/>
    <cellStyle name="Normal 35 2 2 3" xfId="34199" xr:uid="{07738105-BDD7-443C-A036-D72D9DBE9941}"/>
    <cellStyle name="Normal 35 2 2_121231-130331" xfId="27129" xr:uid="{2C34C38B-8BC0-44BE-8AF4-FC108E32C3CB}"/>
    <cellStyle name="Normal 35 2 3" xfId="27130" xr:uid="{050026D3-446D-46FE-8A86-F75F49650C96}"/>
    <cellStyle name="Normal 35 2 3 2" xfId="27131" xr:uid="{9EAA39C2-BB2B-468F-B34E-1C6F1EA681DC}"/>
    <cellStyle name="Normal 35 2 3_121231-130331" xfId="27132" xr:uid="{BA62197D-EB2F-4469-BF11-BCC44D84DA5F}"/>
    <cellStyle name="Normal 35 2 4" xfId="27133" xr:uid="{E4AFB3B6-A7D5-419E-99F2-4540D134B093}"/>
    <cellStyle name="Normal 35 2 5" xfId="27134" xr:uid="{49ADE436-A9F8-4740-9FF9-12FAB7CF1DD9}"/>
    <cellStyle name="Normal 35 2 6" xfId="34200" xr:uid="{F3C38A54-4C70-4A00-982E-8A0039480592}"/>
    <cellStyle name="Normal 35 2 7" xfId="36188" xr:uid="{0F63F985-5FC6-44E6-9195-5C072F251355}"/>
    <cellStyle name="Normal 35 2 8" xfId="38643" xr:uid="{54D24183-E840-492A-BE39-5B1445B4813C}"/>
    <cellStyle name="Normal 35 2_121231-130331" xfId="27135" xr:uid="{6CA717A9-0EF8-4453-8EB6-C02D0DDA7130}"/>
    <cellStyle name="Normal 35 3" xfId="27136" xr:uid="{BA7A8852-FFED-4BA2-8B9C-870CB3E5A63B}"/>
    <cellStyle name="Normal 35 3 2" xfId="27137" xr:uid="{99D93B84-5451-4C04-BBAC-CBC9BA5498F2}"/>
    <cellStyle name="Normal 35 3 2 2" xfId="27138" xr:uid="{47018440-7084-4307-8848-F2FCE31D861B}"/>
    <cellStyle name="Normal 35 3 2 3" xfId="34201" xr:uid="{E8417E77-02BB-412D-B97E-93A1B6C193D7}"/>
    <cellStyle name="Normal 35 3 2_121231-130331" xfId="27139" xr:uid="{9C59EBA1-D41C-44A9-B32C-A3DD34FB2A9E}"/>
    <cellStyle name="Normal 35 3 3" xfId="27140" xr:uid="{414D9938-F686-4FB9-9EFD-622535B5A04B}"/>
    <cellStyle name="Normal 35 3 3 2" xfId="27141" xr:uid="{EE4B37FE-196F-420B-B009-470934E60833}"/>
    <cellStyle name="Normal 35 3 3_121231-130331" xfId="27142" xr:uid="{C7897BB6-2091-4DCB-9FF6-65AD86E3A6A2}"/>
    <cellStyle name="Normal 35 3 4" xfId="27143" xr:uid="{88D6F699-49FF-4487-AF48-54225A3D6E7B}"/>
    <cellStyle name="Normal 35 3 5" xfId="27144" xr:uid="{D5E59B8C-F496-4A00-A833-9FAC9816FD73}"/>
    <cellStyle name="Normal 35 3 6" xfId="34202" xr:uid="{25C752A4-29A7-43B6-B349-52D12763E33F}"/>
    <cellStyle name="Normal 35 3 7" xfId="36189" xr:uid="{323B0CF4-CE97-4428-95FA-EE3EE4B8AC1E}"/>
    <cellStyle name="Normal 35 3 8" xfId="38642" xr:uid="{05E89B7B-927B-4AD8-81D4-4C62B9D1F95E}"/>
    <cellStyle name="Normal 35 3_121231-130331" xfId="27145" xr:uid="{0345E4CD-09E3-4C39-9803-BB41C68408D9}"/>
    <cellStyle name="Normal 35 4" xfId="27146" xr:uid="{7D551ADD-5D55-4CFF-8767-DDEDA9BE4918}"/>
    <cellStyle name="Normal 35 4 2" xfId="27147" xr:uid="{19FAC138-0986-45D4-8BB8-411251CA8844}"/>
    <cellStyle name="Normal 35 4 2 2" xfId="27148" xr:uid="{6016A046-7176-49E4-83ED-A8BB79F4D65D}"/>
    <cellStyle name="Normal 35 4 2_121231-130331" xfId="27149" xr:uid="{53EEF4DA-1ABF-4FB5-8512-7154EB5242C0}"/>
    <cellStyle name="Normal 35 4 3" xfId="27150" xr:uid="{4422ECA3-8579-437C-A3D3-5226921B5603}"/>
    <cellStyle name="Normal 35 4 4" xfId="34203" xr:uid="{56ECD4DB-6CBA-4A20-B561-B2C8D0B6FEC8}"/>
    <cellStyle name="Normal 35 4_121231-130331" xfId="27151" xr:uid="{007D9020-A91E-4FF9-BB43-1CEF37F3DAAF}"/>
    <cellStyle name="Normal 35 5" xfId="27152" xr:uid="{57B1D5D4-5C5C-4203-8234-36D48B14443E}"/>
    <cellStyle name="Normal 35 5 2" xfId="27153" xr:uid="{35391CE0-FC14-4970-806F-9C4F335476B5}"/>
    <cellStyle name="Normal 35 5 3" xfId="27154" xr:uid="{9BCF60FB-B896-491E-A2F8-39ED4769DEDE}"/>
    <cellStyle name="Normal 35 5_121231-130331" xfId="27155" xr:uid="{B504C45D-0B4D-4E8D-8E20-67C3D09B307F}"/>
    <cellStyle name="Normal 35 6" xfId="27156" xr:uid="{402B0389-71FC-40B5-B215-D3A1886D28F3}"/>
    <cellStyle name="Normal 35 6 2" xfId="27157" xr:uid="{A3731E9C-5807-46DB-85B4-7065CA0CA5D0}"/>
    <cellStyle name="Normal 35 6 3" xfId="27158" xr:uid="{D5B319C5-4BC1-49F5-B10E-7B5C9B8A347B}"/>
    <cellStyle name="Normal 35 6_AAL 2014-06" xfId="45527" xr:uid="{4480F2C3-51A8-41B8-ACAB-B1DBDA7D3B0D}"/>
    <cellStyle name="Normal 35 7" xfId="27159" xr:uid="{B5714C10-B0AD-4A24-B1E7-A7C49F735A64}"/>
    <cellStyle name="Normal 35 7 2" xfId="27160" xr:uid="{14280892-67B9-4FB9-A67B-A92B58847A81}"/>
    <cellStyle name="Normal 35 7 3" xfId="27161" xr:uid="{437135B1-69A0-4029-92B4-2F87BAA3AE48}"/>
    <cellStyle name="Normal 35 7_AAL 2014-06" xfId="45528" xr:uid="{0C2B625E-8F90-4CE4-B3B7-BCB6165611F8}"/>
    <cellStyle name="Normal 35 8" xfId="27162" xr:uid="{F17C3570-5DD4-4C08-A6D1-51CCA88C35AE}"/>
    <cellStyle name="Normal 35 9" xfId="27163" xr:uid="{9B5A5B5D-0638-48A7-9BE9-ECF0B4201D07}"/>
    <cellStyle name="Normal 35_121231-130331" xfId="27164" xr:uid="{099B65F2-BFF2-4F29-B536-98998C2B657F}"/>
    <cellStyle name="Normal 36" xfId="27165" xr:uid="{D7C80314-00F9-4409-9628-44CD91F31F0A}"/>
    <cellStyle name="Normal 36 10" xfId="36190" xr:uid="{581C8F6C-D5A6-471C-9609-55033A574A77}"/>
    <cellStyle name="Normal 36 11" xfId="47831" xr:uid="{1BC5DDC5-6BA3-4770-BCEC-E9DE33B6DF2A}"/>
    <cellStyle name="Normal 36 2" xfId="27166" xr:uid="{32AB419F-817F-4291-B91B-8E2F12A64BF2}"/>
    <cellStyle name="Normal 36 2 2" xfId="27167" xr:uid="{44A4DC89-4BF7-46DF-BA80-0521A1D0A911}"/>
    <cellStyle name="Normal 36 2 2 2" xfId="27168" xr:uid="{ED87FA01-96EF-49A6-9A30-7E7BBC87298D}"/>
    <cellStyle name="Normal 36 2 2 3" xfId="34204" xr:uid="{AC090757-9CC3-4DC9-AF2E-B5036FC0AD49}"/>
    <cellStyle name="Normal 36 2 2_121231-130331" xfId="27169" xr:uid="{B9AFA949-79EC-4B1E-8762-7CD97512C432}"/>
    <cellStyle name="Normal 36 2 3" xfId="27170" xr:uid="{70133585-AE88-4A2B-8853-53CE9427FACA}"/>
    <cellStyle name="Normal 36 2 3 2" xfId="27171" xr:uid="{318536F4-168C-4EC3-B2C2-AFBDDF9DE086}"/>
    <cellStyle name="Normal 36 2 3_121231-130331" xfId="27172" xr:uid="{C177D5B9-D19B-48F2-AB13-97C42BA09ECD}"/>
    <cellStyle name="Normal 36 2 4" xfId="27173" xr:uid="{4C3F27CB-6A64-43F9-91F1-46B8286836BF}"/>
    <cellStyle name="Normal 36 2 5" xfId="27174" xr:uid="{CEB815A5-EA03-4502-A099-91A926BC202D}"/>
    <cellStyle name="Normal 36 2 6" xfId="34205" xr:uid="{BF433C2C-CDB5-475B-A103-21BE5E587DBD}"/>
    <cellStyle name="Normal 36 2 7" xfId="36191" xr:uid="{819B346D-FDC6-48FE-B26F-7A5DAE90B966}"/>
    <cellStyle name="Normal 36 2 8" xfId="38641" xr:uid="{57749B04-7301-439E-9B51-65E3486C2230}"/>
    <cellStyle name="Normal 36 2_121231-130331" xfId="27175" xr:uid="{FD8EE047-00E8-4746-9635-E5E461E550E4}"/>
    <cellStyle name="Normal 36 3" xfId="27176" xr:uid="{89244205-B3BF-4812-A015-A21552407C23}"/>
    <cellStyle name="Normal 36 3 2" xfId="27177" xr:uid="{64FACDA3-8570-4C55-A3FE-98D4C7877D95}"/>
    <cellStyle name="Normal 36 3 2 2" xfId="27178" xr:uid="{509F3A30-7153-4D10-9BF2-143BDED5B7E6}"/>
    <cellStyle name="Normal 36 3 2 3" xfId="34206" xr:uid="{232FA4F8-798B-4F8B-BD82-56DA74755BE2}"/>
    <cellStyle name="Normal 36 3 2_121231-130331" xfId="27179" xr:uid="{4319C426-CF9E-40C3-8B12-66176B4BE54B}"/>
    <cellStyle name="Normal 36 3 3" xfId="27180" xr:uid="{88081C3C-DA5E-4E38-B118-8F986EC3F30D}"/>
    <cellStyle name="Normal 36 3 3 2" xfId="27181" xr:uid="{FFC34BBF-ACB0-4A8A-80A8-078A01874508}"/>
    <cellStyle name="Normal 36 3 3_121231-130331" xfId="27182" xr:uid="{FCC85A66-D053-451E-A6E7-AA4574E81F3C}"/>
    <cellStyle name="Normal 36 3 4" xfId="27183" xr:uid="{10028B3B-AAEC-48C5-BD0F-001A7E1FC20D}"/>
    <cellStyle name="Normal 36 3 5" xfId="27184" xr:uid="{2BD32D75-0CD9-4209-92C4-B27411BB4FF2}"/>
    <cellStyle name="Normal 36 3 6" xfId="34207" xr:uid="{C63189C1-ABFB-4FFA-BBE8-AAF40FC7F53F}"/>
    <cellStyle name="Normal 36 3 7" xfId="36192" xr:uid="{76723A0A-3979-4A16-91F5-C74D3121A331}"/>
    <cellStyle name="Normal 36 3 8" xfId="38640" xr:uid="{0C44A19C-D9F0-4796-9186-CC149161C009}"/>
    <cellStyle name="Normal 36 3_121231-130331" xfId="27185" xr:uid="{9C5DD592-4069-407E-9C6C-DBDE7F54642C}"/>
    <cellStyle name="Normal 36 4" xfId="27186" xr:uid="{0D08E3D2-0196-4091-9E84-6315756F8761}"/>
    <cellStyle name="Normal 36 4 2" xfId="27187" xr:uid="{3AE60FD4-6CE5-4D31-98E5-DDB22EC4ABC9}"/>
    <cellStyle name="Normal 36 4 2 2" xfId="27188" xr:uid="{099B34CB-3657-4FDA-B06E-8C181FCD77CA}"/>
    <cellStyle name="Normal 36 4 2_121231-130331" xfId="27189" xr:uid="{6054BF8D-30B1-4945-886B-3B3C1CA74E1E}"/>
    <cellStyle name="Normal 36 4 3" xfId="27190" xr:uid="{4AD18B53-AB90-40F7-BEFE-FC8F772C13FA}"/>
    <cellStyle name="Normal 36 4 4" xfId="34208" xr:uid="{0ED910C8-17FB-4758-9A70-950C5EC77546}"/>
    <cellStyle name="Normal 36 4_121231-130331" xfId="27191" xr:uid="{6299A0FB-8D2C-44C2-8241-FA648BF5B7F8}"/>
    <cellStyle name="Normal 36 5" xfId="27192" xr:uid="{A5D78D19-D34A-4E5E-9BBE-1BBC2FD6511C}"/>
    <cellStyle name="Normal 36 5 2" xfId="27193" xr:uid="{8097D839-4477-4E25-B06B-68E5F47B1469}"/>
    <cellStyle name="Normal 36 5 3" xfId="27194" xr:uid="{3BE28FB1-0978-4252-B7A8-77C565F6739A}"/>
    <cellStyle name="Normal 36 5_121231-130331" xfId="27195" xr:uid="{2B67AC7E-994E-451C-9E87-C5912455C6E1}"/>
    <cellStyle name="Normal 36 6" xfId="27196" xr:uid="{8E15DF9B-42ED-4402-A840-B0A08528B381}"/>
    <cellStyle name="Normal 36 6 2" xfId="27197" xr:uid="{9854ACD1-EE87-44E0-845B-B81CF1370989}"/>
    <cellStyle name="Normal 36 6 3" xfId="27198" xr:uid="{51BE30AE-74DB-4987-ACF5-C89BD8B576C1}"/>
    <cellStyle name="Normal 36 6_AAL 2014-06" xfId="45529" xr:uid="{1682ACC1-F04F-4FC3-8A46-9B2CF0B55A81}"/>
    <cellStyle name="Normal 36 7" xfId="27199" xr:uid="{5C968DFA-9247-48EA-806E-CD8095F7DF0B}"/>
    <cellStyle name="Normal 36 7 2" xfId="27200" xr:uid="{CFBA68B2-84B1-46D1-91E9-EB54D021AFCE}"/>
    <cellStyle name="Normal 36 7 3" xfId="27201" xr:uid="{5DCCFD60-9D27-4491-A0A8-5D3E59499483}"/>
    <cellStyle name="Normal 36 7_AAL 2014-06" xfId="45530" xr:uid="{FAE5D027-91B7-41E9-B695-9F919437BE35}"/>
    <cellStyle name="Normal 36 8" xfId="27202" xr:uid="{EA10EE98-F706-4A4F-8ADB-6111DBE98D6E}"/>
    <cellStyle name="Normal 36 9" xfId="27203" xr:uid="{FF0C603F-C73B-41C8-852E-46A07F4FB6AA}"/>
    <cellStyle name="Normal 36_121231-130331" xfId="27204" xr:uid="{28F00036-BD2B-4F66-98DF-B87066950DAE}"/>
    <cellStyle name="Normal 37" xfId="27205" xr:uid="{36D873AE-784A-4E1E-B6CF-A0A5989B161A}"/>
    <cellStyle name="Normal 37 10" xfId="36193" xr:uid="{791171A1-6E84-4127-913F-6E6CCEEC689C}"/>
    <cellStyle name="Normal 37 11" xfId="47832" xr:uid="{F1A0E3B1-D1ED-411C-BC19-A07FEA1C6CB3}"/>
    <cellStyle name="Normal 37 2" xfId="27206" xr:uid="{2CB2D720-2487-4601-B97F-347998D7D7D3}"/>
    <cellStyle name="Normal 37 2 2" xfId="27207" xr:uid="{71FCD460-CE18-4C0F-A81E-AA3F8551A7AF}"/>
    <cellStyle name="Normal 37 2 2 2" xfId="27208" xr:uid="{99A0FC19-504D-4EE3-BD89-B768610B005F}"/>
    <cellStyle name="Normal 37 2 2 3" xfId="34209" xr:uid="{2CFF3957-522A-4433-B246-0E7DB7A23A40}"/>
    <cellStyle name="Normal 37 2 2_121231-130331" xfId="27209" xr:uid="{BCACD417-EA42-476D-9A07-97982EBB5794}"/>
    <cellStyle name="Normal 37 2 3" xfId="27210" xr:uid="{AE15BCE8-7814-449C-8186-C52DDBB8F02F}"/>
    <cellStyle name="Normal 37 2 3 2" xfId="27211" xr:uid="{3B34D74D-9CA5-43F6-874D-B287F7F76B7D}"/>
    <cellStyle name="Normal 37 2 3_121231-130331" xfId="27212" xr:uid="{58D333E6-756C-4BA7-9AFD-67C8C90DAE20}"/>
    <cellStyle name="Normal 37 2 4" xfId="27213" xr:uid="{AC694733-563B-4230-8E1C-3976055A1EBB}"/>
    <cellStyle name="Normal 37 2 5" xfId="27214" xr:uid="{CAE81A68-7D42-4017-A688-221B4632A4A3}"/>
    <cellStyle name="Normal 37 2 6" xfId="34210" xr:uid="{5B2F4929-5D4F-4F78-83AA-A002C32FD171}"/>
    <cellStyle name="Normal 37 2 7" xfId="36194" xr:uid="{2CACEDC7-7154-45FE-91FC-A504AA3D1DE4}"/>
    <cellStyle name="Normal 37 2 8" xfId="38639" xr:uid="{7D9ED02A-173E-4374-9E04-0AE4F9462B4C}"/>
    <cellStyle name="Normal 37 2_121231-130331" xfId="27215" xr:uid="{3FB125E1-CF7B-4E07-A3AD-B724B18EA14F}"/>
    <cellStyle name="Normal 37 3" xfId="27216" xr:uid="{CA3AEF74-45A2-4753-BAFA-E59180D78D25}"/>
    <cellStyle name="Normal 37 3 2" xfId="27217" xr:uid="{42D2EEAF-7FDE-4219-B786-EDD0A3814495}"/>
    <cellStyle name="Normal 37 3 2 2" xfId="27218" xr:uid="{2761DAC1-AAE8-46CB-B327-3B53A5DE66B9}"/>
    <cellStyle name="Normal 37 3 2 3" xfId="34211" xr:uid="{8E06D7BA-0FBF-45E3-9EF7-539435CBDD78}"/>
    <cellStyle name="Normal 37 3 2_121231-130331" xfId="27219" xr:uid="{5D7AA657-49C5-42D9-9C52-7D363FE01219}"/>
    <cellStyle name="Normal 37 3 3" xfId="27220" xr:uid="{F31A8572-A1F0-4FD4-9B67-B10978783283}"/>
    <cellStyle name="Normal 37 3 3 2" xfId="27221" xr:uid="{E6BB22E0-C259-4104-BE33-4A91B4C00260}"/>
    <cellStyle name="Normal 37 3 3_121231-130331" xfId="27222" xr:uid="{2B2562C6-E569-4DF4-94C6-7F9315BF3D2B}"/>
    <cellStyle name="Normal 37 3 4" xfId="27223" xr:uid="{E50EBD58-D202-4C37-9EAC-1F4D2BB7A7B1}"/>
    <cellStyle name="Normal 37 3 5" xfId="27224" xr:uid="{E06C8E6C-CED2-406D-95BB-3CB83F7F7974}"/>
    <cellStyle name="Normal 37 3 6" xfId="34212" xr:uid="{DA6337B2-FE08-4203-9034-D18FF9591597}"/>
    <cellStyle name="Normal 37 3 7" xfId="36195" xr:uid="{A80C15CE-FADD-40E8-8BB9-FF5404D20CB6}"/>
    <cellStyle name="Normal 37 3 8" xfId="38638" xr:uid="{28E145E1-FEDE-4C1F-9CB7-E62E781D6503}"/>
    <cellStyle name="Normal 37 3_121231-130331" xfId="27225" xr:uid="{C456B0F8-8BC5-4B82-A501-20E1C4E0CA87}"/>
    <cellStyle name="Normal 37 4" xfId="27226" xr:uid="{AEEAB4A5-9518-4883-8FC5-A8AAD01CBE7D}"/>
    <cellStyle name="Normal 37 4 2" xfId="27227" xr:uid="{AC71B83B-8A1C-4A8F-91E0-2FA441DD1D97}"/>
    <cellStyle name="Normal 37 4 2 2" xfId="27228" xr:uid="{3E10984A-939C-4C96-AB22-75F8DDB66D3C}"/>
    <cellStyle name="Normal 37 4 2_121231-130331" xfId="27229" xr:uid="{75E5F9E1-AD96-4B11-8996-FA375C925A82}"/>
    <cellStyle name="Normal 37 4 3" xfId="27230" xr:uid="{A9C997A5-5701-452D-A7E8-71EC78D75590}"/>
    <cellStyle name="Normal 37 4 4" xfId="34213" xr:uid="{6853E6B0-0FC0-4B11-AE02-1BB7AA6A0EF7}"/>
    <cellStyle name="Normal 37 4_121231-130331" xfId="27231" xr:uid="{2F79EF3F-1DE0-4B29-8E8C-842834BCECA5}"/>
    <cellStyle name="Normal 37 5" xfId="27232" xr:uid="{98E247C1-F5E8-4DEB-A259-DC2BDEFA8D28}"/>
    <cellStyle name="Normal 37 5 2" xfId="27233" xr:uid="{8197B8FC-1B28-4FC6-87D4-A83BD11E2319}"/>
    <cellStyle name="Normal 37 5 3" xfId="27234" xr:uid="{8BDAE510-F3A9-4E6E-B0CA-898C4DC798C9}"/>
    <cellStyle name="Normal 37 5_121231-130331" xfId="27235" xr:uid="{AAAB3C8F-F680-42ED-BA9B-4FAF4FA9F55D}"/>
    <cellStyle name="Normal 37 6" xfId="27236" xr:uid="{CEF25F2B-79D9-4E8F-AFF0-DB0B51917B5C}"/>
    <cellStyle name="Normal 37 6 2" xfId="27237" xr:uid="{5F066410-88BA-4583-9AF5-29A2F69FB050}"/>
    <cellStyle name="Normal 37 6 3" xfId="27238" xr:uid="{E87F53F8-684E-493E-B0A6-065E3780C145}"/>
    <cellStyle name="Normal 37 6_AAL 2014-06" xfId="45531" xr:uid="{2C137A08-6977-4DB8-9684-D365EEA3E511}"/>
    <cellStyle name="Normal 37 7" xfId="27239" xr:uid="{D5463767-0836-4EA5-ADEB-1EE83A3C06F8}"/>
    <cellStyle name="Normal 37 7 2" xfId="27240" xr:uid="{BF93786F-71E5-4ECA-B82A-52EF90936482}"/>
    <cellStyle name="Normal 37 7 3" xfId="27241" xr:uid="{9C0C9F12-72D1-490D-989A-40E2017B3567}"/>
    <cellStyle name="Normal 37 7_AAL 2014-06" xfId="45532" xr:uid="{224401BD-9EDF-4BBC-A603-7BDB2BC995EE}"/>
    <cellStyle name="Normal 37 8" xfId="27242" xr:uid="{04E0CDA6-0CF8-47E0-9B45-4BB84AFEFF39}"/>
    <cellStyle name="Normal 37 9" xfId="27243" xr:uid="{347655EC-06FC-46C2-A671-08600C1F7D37}"/>
    <cellStyle name="Normal 37_121231-130331" xfId="27244" xr:uid="{732BE04F-C163-46BE-825F-E3B55231968A}"/>
    <cellStyle name="Normal 38" xfId="27245" xr:uid="{07056F39-74F0-49FB-B778-A03D53E5D7FD}"/>
    <cellStyle name="Normal 38 10" xfId="27246" xr:uid="{889FF5D2-9C12-4F8F-9B6F-F79DC2B45A48}"/>
    <cellStyle name="Normal 38 11" xfId="34214" xr:uid="{28C93DE1-0388-4112-8A48-82DC489FDCE2}"/>
    <cellStyle name="Normal 38 12" xfId="36196" xr:uid="{0A5A3705-8C67-43AC-88A7-5DC34CF2D752}"/>
    <cellStyle name="Normal 38 13" xfId="47833" xr:uid="{192BEBA6-3CB8-4C62-9BB3-B1F8FC923A62}"/>
    <cellStyle name="Normal 38 2" xfId="27247" xr:uid="{EAC7BF66-627D-4566-9C10-223BB22C5455}"/>
    <cellStyle name="Normal 38 2 2" xfId="27248" xr:uid="{55B03074-EC65-4504-937D-4A98A2BE0948}"/>
    <cellStyle name="Normal 38 2 2 2" xfId="27249" xr:uid="{9F9D72FF-1CE4-43B8-87FB-BEA97CFDAEAB}"/>
    <cellStyle name="Normal 38 2 2 2 2" xfId="27250" xr:uid="{382C2D98-171B-43F1-ABCC-65948D9FD925}"/>
    <cellStyle name="Normal 38 2 2 2 3" xfId="34215" xr:uid="{7306F1CF-AA47-4267-87F1-0D342B46D08C}"/>
    <cellStyle name="Normal 38 2 2 2_121231-130331" xfId="27251" xr:uid="{0D09A5FC-A08A-45C1-B00B-F8E01BE486D8}"/>
    <cellStyle name="Normal 38 2 2 3" xfId="27252" xr:uid="{B10A62A1-AC1A-4533-AD22-B65720A995E6}"/>
    <cellStyle name="Normal 38 2 2 3 2" xfId="27253" xr:uid="{7FD4F26C-CE56-46EC-A62A-D2D53AA4D752}"/>
    <cellStyle name="Normal 38 2 2 3_121231-130331" xfId="27254" xr:uid="{1DC3025E-913D-4C9A-9D09-EA782A824DFA}"/>
    <cellStyle name="Normal 38 2 2 4" xfId="27255" xr:uid="{ED7C2D15-073E-45D0-AF92-D3F387AFB907}"/>
    <cellStyle name="Normal 38 2 2 5" xfId="27256" xr:uid="{CD0A8CC9-9A74-4A04-A292-907746F7A552}"/>
    <cellStyle name="Normal 38 2 2 6" xfId="34216" xr:uid="{D937CDC2-BB6F-4D47-A1D1-58F75407ABB5}"/>
    <cellStyle name="Normal 38 2 2 7" xfId="36198" xr:uid="{737993AD-9E79-42C2-9C1D-7EC837D4F4BA}"/>
    <cellStyle name="Normal 38 2 2 8" xfId="38636" xr:uid="{E0AB6F83-8CE3-48BB-A82C-8826DE25141B}"/>
    <cellStyle name="Normal 38 2 2_121231-130331" xfId="27257" xr:uid="{2DB860E0-0614-4DC5-898D-4134EACE8019}"/>
    <cellStyle name="Normal 38 2 3" xfId="27258" xr:uid="{85F88860-CD8D-49D8-848E-27247DD3319F}"/>
    <cellStyle name="Normal 38 2 3 2" xfId="27259" xr:uid="{3D71CC21-A024-46A5-A2FC-9EC42249D9D6}"/>
    <cellStyle name="Normal 38 2 3 2 2" xfId="27260" xr:uid="{C52822F1-764B-4EF5-942C-B5DFFD52463D}"/>
    <cellStyle name="Normal 38 2 3 2_121231-130331" xfId="27261" xr:uid="{CCD98E46-067B-4B13-92EE-7D4D8BAC2B14}"/>
    <cellStyle name="Normal 38 2 3 3" xfId="27262" xr:uid="{66C11D55-41CB-4C6A-A14C-B6EF7FA65AA9}"/>
    <cellStyle name="Normal 38 2 3 4" xfId="34217" xr:uid="{885EA116-B3C4-491B-B3ED-3D84FF338EA4}"/>
    <cellStyle name="Normal 38 2 3_121231-130331" xfId="27263" xr:uid="{0E184F89-E281-4E22-95F5-77641BB77A26}"/>
    <cellStyle name="Normal 38 2 4" xfId="27264" xr:uid="{7A2E9C53-E810-4685-A6B6-8AF1B6B32D5D}"/>
    <cellStyle name="Normal 38 2 4 2" xfId="27265" xr:uid="{5EEA9150-A571-4DE0-BE74-C3E12B8DF705}"/>
    <cellStyle name="Normal 38 2 4_121231-130331" xfId="27266" xr:uid="{29EA25DC-3582-4730-A77D-E41494287E61}"/>
    <cellStyle name="Normal 38 2 5" xfId="27267" xr:uid="{7D4E706E-C07A-4491-A3A5-2D7D9D532EBD}"/>
    <cellStyle name="Normal 38 2 6" xfId="27268" xr:uid="{02628DDE-7037-4ABC-907A-A43D4041D60B}"/>
    <cellStyle name="Normal 38 2 7" xfId="34218" xr:uid="{76E17E69-CAC7-4D2F-A694-0AAF7D3415A1}"/>
    <cellStyle name="Normal 38 2 8" xfId="36197" xr:uid="{E529FAC4-C190-45B4-9A69-17D1D2F12F0C}"/>
    <cellStyle name="Normal 38 2 9" xfId="38637" xr:uid="{AD66F237-0B2C-4731-A547-9D1CDF189893}"/>
    <cellStyle name="Normal 38 2_121231-130331" xfId="27269" xr:uid="{A03D1C99-99B2-4E43-B140-03DBF95A7774}"/>
    <cellStyle name="Normal 38 3" xfId="27270" xr:uid="{E0F9B2F8-6C15-4B97-BA8C-4F2AAF8A55CE}"/>
    <cellStyle name="Normal 38 3 2" xfId="27271" xr:uid="{D42874E1-DDEB-474E-9AF2-C75843FE5CC4}"/>
    <cellStyle name="Normal 38 3 2 2" xfId="27272" xr:uid="{962C974C-215D-4F05-B2EA-A149F1DEB5B5}"/>
    <cellStyle name="Normal 38 3 2 2 2" xfId="27273" xr:uid="{ED6B88C1-B6E0-4B87-9CD5-C75FB308A023}"/>
    <cellStyle name="Normal 38 3 2 2_121231-130331" xfId="27274" xr:uid="{619792B6-D374-43A7-8339-D4D21F98CD37}"/>
    <cellStyle name="Normal 38 3 2 3" xfId="27275" xr:uid="{F25B1613-F237-4E02-A179-0C400E602834}"/>
    <cellStyle name="Normal 38 3 2 4" xfId="34219" xr:uid="{68200CB2-1554-40EA-8D83-926498C0C884}"/>
    <cellStyle name="Normal 38 3 2_121231-130331" xfId="27276" xr:uid="{292617D0-9A59-46D7-89C0-481A27DF6ED7}"/>
    <cellStyle name="Normal 38 3 3" xfId="27277" xr:uid="{010609F9-BE30-48F2-9983-95D3EF956478}"/>
    <cellStyle name="Normal 38 3 3 2" xfId="27278" xr:uid="{17AEE74D-5BCF-4970-A799-282165F284E3}"/>
    <cellStyle name="Normal 38 3 3_121231-130331" xfId="27279" xr:uid="{9159E2F5-416B-4233-910F-440B8081CD51}"/>
    <cellStyle name="Normal 38 3 4" xfId="27280" xr:uid="{52BAD57D-0E95-4555-9FA4-8B4FC5B76B02}"/>
    <cellStyle name="Normal 38 3 5" xfId="27281" xr:uid="{CF6AF22A-6A97-4519-9C65-A7BA86FB0504}"/>
    <cellStyle name="Normal 38 3 6" xfId="34220" xr:uid="{D9852896-DFE1-4F03-90E5-03E936D9CD9D}"/>
    <cellStyle name="Normal 38 3 7" xfId="36199" xr:uid="{BCA734F9-0F67-4A00-92BD-AE2592884398}"/>
    <cellStyle name="Normal 38 3 8" xfId="38635" xr:uid="{097B53D7-1383-424D-BFEE-268B7A32B38E}"/>
    <cellStyle name="Normal 38 3_121231-130331" xfId="27282" xr:uid="{24C65709-DA4C-4ED8-965B-C0F41318D9F8}"/>
    <cellStyle name="Normal 38 4" xfId="27283" xr:uid="{9887EC48-FF78-45AA-90DD-ABB53E6E5E8C}"/>
    <cellStyle name="Normal 38 4 2" xfId="27284" xr:uid="{EC79552A-F49E-433E-9234-584987EF36FB}"/>
    <cellStyle name="Normal 38 4 2 2" xfId="27285" xr:uid="{F8E5962F-C7A1-465A-9210-74D70F94CECD}"/>
    <cellStyle name="Normal 38 4 2 2 2" xfId="27286" xr:uid="{2AC2B692-D78A-467C-9B8A-829C94BE07F4}"/>
    <cellStyle name="Normal 38 4 2 2_121231-130331" xfId="27287" xr:uid="{FE6064C2-F022-492A-BE41-8A034A2DF0CA}"/>
    <cellStyle name="Normal 38 4 2 3" xfId="27288" xr:uid="{D484466B-0A1B-43D3-8849-DDBAE0B30889}"/>
    <cellStyle name="Normal 38 4 2 4" xfId="34221" xr:uid="{88F242EB-4E0F-4B5B-8855-7859A279B8F4}"/>
    <cellStyle name="Normal 38 4 2_121231-130331" xfId="27289" xr:uid="{A983C3DD-1442-4561-B6D4-E828A8513B1F}"/>
    <cellStyle name="Normal 38 4 3" xfId="27290" xr:uid="{08E640F9-F5B5-40F2-937E-590710F42636}"/>
    <cellStyle name="Normal 38 4 3 2" xfId="27291" xr:uid="{4DF14B9D-BB5B-4573-9294-C0CEC8F4C021}"/>
    <cellStyle name="Normal 38 4 3_121231-130331" xfId="27292" xr:uid="{575D425D-E6AF-42D1-808C-852528244F48}"/>
    <cellStyle name="Normal 38 4 4" xfId="27293" xr:uid="{5D2C9511-E8B3-4B5C-A534-2F997C453BBA}"/>
    <cellStyle name="Normal 38 4 5" xfId="27294" xr:uid="{D6BF3737-591B-4D9B-BFD7-464D1C0CB318}"/>
    <cellStyle name="Normal 38 4 6" xfId="34222" xr:uid="{48018B9B-B49C-484D-8D04-FB22802F8547}"/>
    <cellStyle name="Normal 38 4 7" xfId="36200" xr:uid="{73A9C6AA-6631-4BC4-9DC1-46408A2A2EAB}"/>
    <cellStyle name="Normal 38 4 8" xfId="38634" xr:uid="{99AC042C-9917-4E80-B2AC-F87C49CB47D6}"/>
    <cellStyle name="Normal 38 4_121231-130331" xfId="27295" xr:uid="{744FCF5A-E274-4E3B-B924-A75EEB3BCA69}"/>
    <cellStyle name="Normal 38 5" xfId="27296" xr:uid="{4E7B14D9-5F08-4953-B8B8-BA37E4C4D582}"/>
    <cellStyle name="Normal 38 5 2" xfId="27297" xr:uid="{F059A29B-2147-4BD5-9CEC-5E5F4E56DDE9}"/>
    <cellStyle name="Normal 38 5 2 2" xfId="27298" xr:uid="{549679D2-A1C8-422B-8151-C7028994FF54}"/>
    <cellStyle name="Normal 38 5 2 2 2" xfId="27299" xr:uid="{96653D39-99D6-4BDD-B7DA-77DF5F8461B1}"/>
    <cellStyle name="Normal 38 5 2 2_121231-130331" xfId="27300" xr:uid="{95AE4B60-B704-4D83-98EF-AB8F58315A3E}"/>
    <cellStyle name="Normal 38 5 2 3" xfId="27301" xr:uid="{C19DC105-EF5D-4DFB-B6F7-20891C4565DE}"/>
    <cellStyle name="Normal 38 5 2 4" xfId="34223" xr:uid="{17029F31-D52F-4126-9296-A2B2966C1AC2}"/>
    <cellStyle name="Normal 38 5 2_121231-130331" xfId="27302" xr:uid="{FD54BA73-B9C0-4EC8-90CD-69DD3BE75F8C}"/>
    <cellStyle name="Normal 38 5 3" xfId="27303" xr:uid="{CE7BDA83-3476-43AB-ADBF-E88E82C6A906}"/>
    <cellStyle name="Normal 38 5 3 2" xfId="27304" xr:uid="{C13A67EA-07A9-4524-B3AF-0E16A1C02D42}"/>
    <cellStyle name="Normal 38 5 3_121231-130331" xfId="27305" xr:uid="{278E9C1F-7568-4CE8-8A46-919910AED422}"/>
    <cellStyle name="Normal 38 5 4" xfId="27306" xr:uid="{70114FA2-E96E-4211-93F2-B739ABA0980B}"/>
    <cellStyle name="Normal 38 5 5" xfId="27307" xr:uid="{39B3190D-EFCC-48BD-BFBA-58998591BA8C}"/>
    <cellStyle name="Normal 38 5 6" xfId="34224" xr:uid="{163AD661-7DA7-40F9-B6A3-D9E9C4B98D33}"/>
    <cellStyle name="Normal 38 5 7" xfId="36201" xr:uid="{AA5758CB-744A-46C6-98A4-7E5C5F0FC3C1}"/>
    <cellStyle name="Normal 38 5 8" xfId="38633" xr:uid="{9251A04E-0DF1-4896-89DE-8B54EF278ED5}"/>
    <cellStyle name="Normal 38 5_121231-130331" xfId="27308" xr:uid="{62F146A1-3FB7-4F9D-8988-B4AE6FF25BF9}"/>
    <cellStyle name="Normal 38 6" xfId="27309" xr:uid="{B76D0DAB-EEC4-41EB-93EC-95207A839D17}"/>
    <cellStyle name="Normal 38 6 2" xfId="27310" xr:uid="{1F12ABA1-2ED4-467F-9B7A-DB0945A1A215}"/>
    <cellStyle name="Normal 38 6 2 2" xfId="27311" xr:uid="{F7668C90-24AD-49A1-8B1D-4C857087AFAA}"/>
    <cellStyle name="Normal 38 6 2 3" xfId="34225" xr:uid="{C5763247-FFC9-4D59-BAC6-117FA5B4DF4C}"/>
    <cellStyle name="Normal 38 6 2_121231-130331" xfId="27312" xr:uid="{C0A59227-34D4-4538-8669-38306938C703}"/>
    <cellStyle name="Normal 38 6 3" xfId="27313" xr:uid="{1AD12CF9-4CF1-4FAC-99EE-EBFC7F377AFA}"/>
    <cellStyle name="Normal 38 6 3 2" xfId="27314" xr:uid="{6CED1A33-16E5-4C27-99B6-C4BFE5110644}"/>
    <cellStyle name="Normal 38 6 3_121231-130331" xfId="27315" xr:uid="{FFD45D5C-A120-43F0-A37A-B5AEC07DF87E}"/>
    <cellStyle name="Normal 38 6 4" xfId="27316" xr:uid="{6CFDC8A5-44F3-4391-8BC8-6AA23A8D6990}"/>
    <cellStyle name="Normal 38 6 5" xfId="27317" xr:uid="{A75DC1CD-20FC-449C-B11A-F469182E7320}"/>
    <cellStyle name="Normal 38 6 6" xfId="34226" xr:uid="{B836DFA0-737F-4BBA-A697-0C835A196415}"/>
    <cellStyle name="Normal 38 6 7" xfId="36202" xr:uid="{248E210D-9398-4EAB-BD90-45AE06B87E4A}"/>
    <cellStyle name="Normal 38 6 8" xfId="38632" xr:uid="{360E13D2-27B7-48FA-84BC-738FDA300BE9}"/>
    <cellStyle name="Normal 38 6_121231-130331" xfId="27318" xr:uid="{03F413D2-5673-43FF-88C8-05BF06A7B73D}"/>
    <cellStyle name="Normal 38 7" xfId="27319" xr:uid="{1C258C5D-7A39-4A18-BAD8-ECF1A788083E}"/>
    <cellStyle name="Normal 38 7 2" xfId="27320" xr:uid="{FDAEDAB6-05EC-4BCC-A93D-C559C72EBCFD}"/>
    <cellStyle name="Normal 38 7 2 2" xfId="27321" xr:uid="{EB8950CD-5616-48B6-B181-07C5DC00C27C}"/>
    <cellStyle name="Normal 38 7 2_121231-130331" xfId="27322" xr:uid="{583C931A-656A-4826-97F9-21F1098CA9D7}"/>
    <cellStyle name="Normal 38 7 3" xfId="27323" xr:uid="{6035D2E7-1F36-4935-96CD-BF86EDA99D1A}"/>
    <cellStyle name="Normal 38 7 4" xfId="34227" xr:uid="{8F3B3990-CCBA-4AE7-883C-C7A074E3BD90}"/>
    <cellStyle name="Normal 38 7_121231-130331" xfId="27324" xr:uid="{A41BF1AF-1DA4-4DCB-B784-8E5841BE675F}"/>
    <cellStyle name="Normal 38 8" xfId="27325" xr:uid="{0A43EC82-EAF4-4B46-8010-F4974AD5C8A4}"/>
    <cellStyle name="Normal 38 8 2" xfId="27326" xr:uid="{51DA4F22-1C28-44F1-8A60-68CF53E30C56}"/>
    <cellStyle name="Normal 38 8_121231-130331" xfId="27327" xr:uid="{B578EC28-842F-4DBB-AA9F-DA763583F1EC}"/>
    <cellStyle name="Normal 38 9" xfId="27328" xr:uid="{090379BB-4F79-4311-84D5-04AED4D4DF61}"/>
    <cellStyle name="Normal 38_121231-130331" xfId="27329" xr:uid="{E776E936-34C7-45E4-BFFF-B89069B072BC}"/>
    <cellStyle name="Normal 39" xfId="27330" xr:uid="{F48CFFCF-E18D-4D8B-925D-582D61565A4B}"/>
    <cellStyle name="Normal 39 10" xfId="36203" xr:uid="{5C600E06-2691-46A8-B7E4-C970F99CF4E4}"/>
    <cellStyle name="Normal 39 11" xfId="47834" xr:uid="{486593B0-63D5-4F15-A433-5AF36B59F170}"/>
    <cellStyle name="Normal 39 2" xfId="27331" xr:uid="{3A4BAEC9-6351-4764-9F63-DFEE08E7611D}"/>
    <cellStyle name="Normal 39 2 2" xfId="27332" xr:uid="{F859CB33-E78F-46E4-A3DA-7BB9B48B4F36}"/>
    <cellStyle name="Normal 39 2 2 2" xfId="27333" xr:uid="{AE848D08-5D18-4121-951F-0758CFDEC306}"/>
    <cellStyle name="Normal 39 2 2 3" xfId="34228" xr:uid="{DD271DD0-EC01-4315-AF19-0A9DB801AE56}"/>
    <cellStyle name="Normal 39 2 2_121231-130331" xfId="27334" xr:uid="{961A4593-94C3-4697-867C-BED48AFEE1EA}"/>
    <cellStyle name="Normal 39 2 3" xfId="27335" xr:uid="{8689E9B5-5F52-49D1-A7B6-E6C92F82A199}"/>
    <cellStyle name="Normal 39 2 3 2" xfId="27336" xr:uid="{AA91ADAE-D66D-4BEC-9ED2-CC866F50E11D}"/>
    <cellStyle name="Normal 39 2 3_121231-130331" xfId="27337" xr:uid="{C70DE9F5-D520-4F4E-BD9F-802683D61B03}"/>
    <cellStyle name="Normal 39 2 4" xfId="27338" xr:uid="{7D1671FF-899F-4B06-8DAB-F9C81D7429D3}"/>
    <cellStyle name="Normal 39 2 5" xfId="27339" xr:uid="{FAE41878-311A-41FA-8083-A644AE92A04C}"/>
    <cellStyle name="Normal 39 2 6" xfId="34229" xr:uid="{4E090A6B-1574-4737-A4AE-9193D7B07995}"/>
    <cellStyle name="Normal 39 2 7" xfId="36204" xr:uid="{FA9AD405-CC92-42F0-A8C1-6A04557C2C21}"/>
    <cellStyle name="Normal 39 2 8" xfId="38631" xr:uid="{9F469914-15BA-45DC-B8D9-20F7D84B0781}"/>
    <cellStyle name="Normal 39 2_121231-130331" xfId="27340" xr:uid="{91E7515D-177D-4F1F-9588-C0660FE48205}"/>
    <cellStyle name="Normal 39 3" xfId="27341" xr:uid="{37EE40A8-E1B2-4E7B-B7D1-BB241E075B70}"/>
    <cellStyle name="Normal 39 3 2" xfId="27342" xr:uid="{22E5FF1B-D661-4570-B2C3-E79F921FF142}"/>
    <cellStyle name="Normal 39 3 2 2" xfId="27343" xr:uid="{1AF3384D-DCBC-4EB5-B8E7-E4EBDA675AEC}"/>
    <cellStyle name="Normal 39 3 2 3" xfId="34230" xr:uid="{D47B03CB-C972-4B02-A26D-3FF98F419B1F}"/>
    <cellStyle name="Normal 39 3 2_121231-130331" xfId="27344" xr:uid="{F82EAA59-B7D9-40F2-8CFF-7BFB0C030CD2}"/>
    <cellStyle name="Normal 39 3 3" xfId="27345" xr:uid="{6427E788-149B-4463-AB76-1205D72F7EE2}"/>
    <cellStyle name="Normal 39 3 3 2" xfId="27346" xr:uid="{5570CB67-EABF-4767-BC93-B452F4E4967A}"/>
    <cellStyle name="Normal 39 3 3_121231-130331" xfId="27347" xr:uid="{7693AA27-10D5-4547-968D-446EFF890369}"/>
    <cellStyle name="Normal 39 3 4" xfId="27348" xr:uid="{15C0552C-A0E4-479F-9A9A-E34A4A4C4CA8}"/>
    <cellStyle name="Normal 39 3 5" xfId="27349" xr:uid="{FFBA053E-D78C-4633-AB2F-C53AE9A699EB}"/>
    <cellStyle name="Normal 39 3 6" xfId="34231" xr:uid="{20D3B82E-EE5B-487F-9FC7-815F9C1DC545}"/>
    <cellStyle name="Normal 39 3 7" xfId="36205" xr:uid="{486DD1DA-4C8D-4CB5-92DD-136227AD7591}"/>
    <cellStyle name="Normal 39 3 8" xfId="38630" xr:uid="{EC3F6E30-C484-4DC0-9FE3-0462A43A2088}"/>
    <cellStyle name="Normal 39 3_121231-130331" xfId="27350" xr:uid="{C98319F5-573A-4F80-B8C8-C8CC11300EB3}"/>
    <cellStyle name="Normal 39 4" xfId="27351" xr:uid="{351D75B7-F829-4769-9548-D4929E328338}"/>
    <cellStyle name="Normal 39 4 2" xfId="27352" xr:uid="{4CA4E86E-DE69-4711-AA55-0DF0830FF565}"/>
    <cellStyle name="Normal 39 4 2 2" xfId="27353" xr:uid="{4B2BD6FA-D28A-440A-B3F6-3052B495514C}"/>
    <cellStyle name="Normal 39 4 2_121231-130331" xfId="27354" xr:uid="{1EC45C0B-BE0A-4F06-A27B-719B7E76769B}"/>
    <cellStyle name="Normal 39 4 3" xfId="27355" xr:uid="{D1DEB4E8-D435-43C3-A907-039B37F0EDFD}"/>
    <cellStyle name="Normal 39 4 4" xfId="34232" xr:uid="{4ECC8AF7-232C-4C52-8501-61EAC9C06F3F}"/>
    <cellStyle name="Normal 39 4_121231-130331" xfId="27356" xr:uid="{817319E6-B747-47B7-A648-72D238DAEA13}"/>
    <cellStyle name="Normal 39 5" xfId="27357" xr:uid="{4F18574D-4A35-4149-A7AB-3B5F89D76950}"/>
    <cellStyle name="Normal 39 5 2" xfId="27358" xr:uid="{DE64AC8A-7508-4C96-8D27-227EBE36A7D2}"/>
    <cellStyle name="Normal 39 5 3" xfId="27359" xr:uid="{BB4B113C-F638-4689-AF24-ACEDA1D6CE2D}"/>
    <cellStyle name="Normal 39 5_121231-130331" xfId="27360" xr:uid="{F4F65B6D-73B7-49B0-9906-F6013267BE09}"/>
    <cellStyle name="Normal 39 6" xfId="27361" xr:uid="{CC61102A-9E20-40DD-99F2-388DDCEB002A}"/>
    <cellStyle name="Normal 39 6 2" xfId="27362" xr:uid="{8A79A735-723C-47F4-AEDD-1633528E1858}"/>
    <cellStyle name="Normal 39 6 3" xfId="27363" xr:uid="{882DA6E2-0931-413B-9E0A-659C0DE8FF10}"/>
    <cellStyle name="Normal 39 6_AAL 2014-06" xfId="45533" xr:uid="{26EC8051-18B6-43B4-B3E2-5EC585E89025}"/>
    <cellStyle name="Normal 39 7" xfId="27364" xr:uid="{6F628D7F-C7CC-4CB4-9D1E-848ABC7DB8AB}"/>
    <cellStyle name="Normal 39 7 2" xfId="27365" xr:uid="{FDD98292-42DE-4BDC-9764-F142D02034C2}"/>
    <cellStyle name="Normal 39 7 3" xfId="27366" xr:uid="{52B6D307-099E-47E8-BFA3-A0FACF24D249}"/>
    <cellStyle name="Normal 39 7_AAL 2014-06" xfId="45534" xr:uid="{7AD14264-04B9-47A7-B159-AB59337D2F44}"/>
    <cellStyle name="Normal 39 8" xfId="27367" xr:uid="{CED4860F-29CD-44FF-B686-3954E47EE98D}"/>
    <cellStyle name="Normal 39 9" xfId="27368" xr:uid="{6BD3EC08-E45F-42DB-BE2A-6136B7B6ACBF}"/>
    <cellStyle name="Normal 39_121231-130331" xfId="27369" xr:uid="{C1198368-0664-4321-B563-36D8F65D024D}"/>
    <cellStyle name="Normal 4" xfId="208" xr:uid="{09ADA6C3-3A41-4800-8631-378560510D4B}"/>
    <cellStyle name="Normal 4 10" xfId="27370" xr:uid="{DA50CA1F-D041-4268-9179-4E6B8D898838}"/>
    <cellStyle name="Normal 4 10 2" xfId="27371" xr:uid="{A34664C9-3FD1-40FC-8AB8-6841BE3621D8}"/>
    <cellStyle name="Normal 4 10_AAL Report" xfId="27372" xr:uid="{CA5DED17-8E9B-445B-8233-6B442BC4654D}"/>
    <cellStyle name="Normal 4 11" xfId="36206" xr:uid="{0652E87F-4740-47F8-A22F-37B9BE4FC7AA}"/>
    <cellStyle name="Normal 4 12" xfId="38629" xr:uid="{394FB080-B71A-426F-AD65-325C51935152}"/>
    <cellStyle name="Normal 4 13" xfId="44749" xr:uid="{5A345BF6-5F80-40EC-A7C5-37A5A6A9A7FC}"/>
    <cellStyle name="Normal 4 14" xfId="44825" xr:uid="{E33E65E8-FE7C-484A-84CC-0254E0FFBDC8}"/>
    <cellStyle name="Normal 4 15" xfId="44728" xr:uid="{358F8E62-5641-436A-A2F3-B7E2DE4C5BC9}"/>
    <cellStyle name="Normal 4 16" xfId="47132" xr:uid="{60BE29CD-C3FF-4973-A17F-1FDC543C709D}"/>
    <cellStyle name="Normal 4 17" xfId="46029" xr:uid="{BED0ADA8-BE56-447D-BDB1-B583686FC350}"/>
    <cellStyle name="Normal 4 2" xfId="209" xr:uid="{DDFA07DA-D48F-4777-ABCC-F9417F6C0182}"/>
    <cellStyle name="Normal 4 2 10" xfId="44750" xr:uid="{8DAD5648-F8E4-48BB-9136-12120A16005A}"/>
    <cellStyle name="Normal 4 2 11" xfId="47133" xr:uid="{BD63E4DD-28AD-46D2-B1D8-EAFC540B44BC}"/>
    <cellStyle name="Normal 4 2 2" xfId="210" xr:uid="{44106585-1450-41C2-8681-5CD19C1F5EEF}"/>
    <cellStyle name="Normal 4 2 2 2" xfId="27373" xr:uid="{E90A5723-1BE5-4E0A-90BA-EDD8C763E296}"/>
    <cellStyle name="Normal 4 2 2 2 2" xfId="27374" xr:uid="{5A49CFD4-0325-4029-BE16-2729587FDFAC}"/>
    <cellStyle name="Normal 4 2 2 2 3" xfId="47135" xr:uid="{A270AB18-E8F4-4F9A-BDFE-8D69DD882CCC}"/>
    <cellStyle name="Normal 4 2 2 2_2. Property deals" xfId="27375" xr:uid="{3AF7E86D-0AD4-406D-BA07-64C87E7C914E}"/>
    <cellStyle name="Normal 4 2 2 3" xfId="27376" xr:uid="{726A8F7E-9ABF-4D09-9F75-F63DE75BA680}"/>
    <cellStyle name="Normal 4 2 2 3 2" xfId="47136" xr:uid="{64565294-FCF2-4BE0-9C33-341AB2255CDF}"/>
    <cellStyle name="Normal 4 2 2 4" xfId="36208" xr:uid="{A91CA401-ABEB-4EFA-B5E4-1036AF934DF9}"/>
    <cellStyle name="Normal 4 2 2 5" xfId="38627" xr:uid="{9CD153C7-2053-4BB7-A830-FB0E7419110A}"/>
    <cellStyle name="Normal 4 2 2 6" xfId="44751" xr:uid="{0EF5E333-18F0-4950-888A-862099E538C3}"/>
    <cellStyle name="Normal 4 2 2 7" xfId="44826" xr:uid="{A698BFBD-0D9F-4C5C-BE6F-DAE94E1A1834}"/>
    <cellStyle name="Normal 4 2 2 8" xfId="44729" xr:uid="{19987470-B5B8-4282-98BB-4F3D89FBB96B}"/>
    <cellStyle name="Normal 4 2 2 9" xfId="47134" xr:uid="{7F3B3788-86DB-4C76-8FCE-C850727BE21C}"/>
    <cellStyle name="Normal 4 2 2_1" xfId="52333" xr:uid="{0FBACA10-3E70-4FC6-9F7F-1D1267B9B9AF}"/>
    <cellStyle name="Normal 4 2 3" xfId="211" xr:uid="{6981A0A2-FA81-41F5-A04D-17E81F3A9BDB}"/>
    <cellStyle name="Normal 4 2 3 2" xfId="27377" xr:uid="{D75248FD-20D7-4939-A332-68EE130EB139}"/>
    <cellStyle name="Normal 4 2 3 2 2" xfId="27378" xr:uid="{8D8BB142-98B7-4B23-BA76-35E7972993D1}"/>
    <cellStyle name="Normal 4 2 3 2 3" xfId="47835" xr:uid="{9298AC23-8A76-4BB4-94FF-6367079F6AA3}"/>
    <cellStyle name="Normal 4 2 3 2_3. Loans" xfId="27379" xr:uid="{60D18787-61F0-4826-9CC6-DEBCB6B1CE75}"/>
    <cellStyle name="Normal 4 2 3 3" xfId="27380" xr:uid="{19E69C62-6B44-4584-890E-99D428872176}"/>
    <cellStyle name="Normal 4 2 3 4" xfId="36209" xr:uid="{727EEABF-3226-47A2-9B01-CF8B87F280CA}"/>
    <cellStyle name="Normal 4 2 3 5" xfId="38626" xr:uid="{50CDDDBE-EEBC-47B6-BA56-753B8D66D009}"/>
    <cellStyle name="Normal 4 2 3 6" xfId="44752" xr:uid="{F053C5AB-6A1C-4D2F-A2C3-894916AAAAF8}"/>
    <cellStyle name="Normal 4 2 3 7" xfId="44827" xr:uid="{2793962F-3D68-41CE-8940-5CB80DC5B07B}"/>
    <cellStyle name="Normal 4 2 3 8" xfId="44731" xr:uid="{6CC30BB2-CE7C-4B5D-88A3-487D43A628D2}"/>
    <cellStyle name="Normal 4 2 3 9" xfId="47137" xr:uid="{C915DC03-E86E-4511-86D5-83E5F0EE3F70}"/>
    <cellStyle name="Normal 4 2 3_2. Property deals" xfId="27381" xr:uid="{26149A8D-22FA-45C6-AFA6-04BF008A3CF2}"/>
    <cellStyle name="Normal 4 2 4" xfId="27382" xr:uid="{54F76E10-9798-4902-A0B8-9FCA89DD802B}"/>
    <cellStyle name="Normal 4 2 4 2" xfId="27383" xr:uid="{A55D5687-B273-4819-B692-516A25EFFF36}"/>
    <cellStyle name="Normal 4 2 4 3" xfId="36210" xr:uid="{FD27EF06-FDFB-42FD-9A80-05C08423AD04}"/>
    <cellStyle name="Normal 4 2 4 4" xfId="47138" xr:uid="{4376363A-27DE-4B87-AC16-B83764AE1C7D}"/>
    <cellStyle name="Normal 4 2 4_2. Property deals" xfId="27384" xr:uid="{AE409C5C-33BA-46C7-8D71-56C58C3DDE6E}"/>
    <cellStyle name="Normal 4 2 5" xfId="27385" xr:uid="{FDB86109-B8EE-4676-A4F3-2862C7026141}"/>
    <cellStyle name="Normal 4 2 5 2" xfId="34233" xr:uid="{9B55DA0A-2E7A-4DA0-8B1A-E99C51757A98}"/>
    <cellStyle name="Normal 4 2 5 3" xfId="36211" xr:uid="{3326E333-38E8-43F7-A472-62F0233A641A}"/>
    <cellStyle name="Normal 4 2 5_AAL 2014-06" xfId="45535" xr:uid="{850803A5-DD36-4415-8FB4-E26319376C1D}"/>
    <cellStyle name="Normal 4 2 6" xfId="27386" xr:uid="{43B561D6-0726-48F8-8800-9C371B251604}"/>
    <cellStyle name="Normal 4 2 6 2" xfId="27387" xr:uid="{29562360-9B76-415D-803B-D3F1E7E72209}"/>
    <cellStyle name="Normal 4 2 6 3" xfId="34234" xr:uid="{9828D09A-D783-47DE-89FB-695C1D219753}"/>
    <cellStyle name="Normal 4 2 6_AAL Report" xfId="27388" xr:uid="{D5B6C3DD-B7CF-425D-8B38-C413CE064981}"/>
    <cellStyle name="Normal 4 2 7" xfId="34235" xr:uid="{73724864-462E-486D-A775-C4DE9DAA59FA}"/>
    <cellStyle name="Normal 4 2 8" xfId="36207" xr:uid="{DB27945E-C71B-4656-B994-2A29E8B3B210}"/>
    <cellStyle name="Normal 4 2 9" xfId="38628" xr:uid="{EC274C41-030A-4FB6-ACC8-FD7F57D62371}"/>
    <cellStyle name="Normal 4 2_1" xfId="49544" xr:uid="{761EA9A9-5FDC-4032-A3AC-58D61EA506CE}"/>
    <cellStyle name="Normal 4 3" xfId="212" xr:uid="{679CAF21-6055-4374-A403-AC23104E0856}"/>
    <cellStyle name="Normal 4 3 10" xfId="34236" xr:uid="{027F56FE-B419-479F-9B8A-6610BCD19259}"/>
    <cellStyle name="Normal 4 3 11" xfId="36212" xr:uid="{BE211F55-5B8A-49CB-A706-3458779219A1}"/>
    <cellStyle name="Normal 4 3 12" xfId="44753" xr:uid="{D1C6DAEC-A63B-4DB2-8B84-6F8B099557AD}"/>
    <cellStyle name="Normal 4 3 13" xfId="47139" xr:uid="{2AD3AC23-B4AE-48BA-9E96-A3FE879FBD6E}"/>
    <cellStyle name="Normal 4 3 2" xfId="2200" xr:uid="{2299E409-3B6B-427A-A2E6-896BB59AF74F}"/>
    <cellStyle name="Normal 4 3 2 10" xfId="46026" xr:uid="{01C23A62-5304-4A88-9FAD-C1011DF63D4C}"/>
    <cellStyle name="Normal 4 3 2 2" xfId="27389" xr:uid="{692E0855-BBA6-4B4E-AC6F-E1E66AC5291E}"/>
    <cellStyle name="Normal 4 3 2 2 2" xfId="27390" xr:uid="{52E5C05C-FDA2-448D-89C4-296A63D9FD6C}"/>
    <cellStyle name="Normal 4 3 2 2 2 2" xfId="27391" xr:uid="{56D9CA52-194D-453D-A476-AB0C490CD70E}"/>
    <cellStyle name="Normal 4 3 2 2 2_121231-130331" xfId="27392" xr:uid="{59E5BE47-6481-4958-8DE1-89EF2FCD43E2}"/>
    <cellStyle name="Normal 4 3 2 2 3" xfId="27393" xr:uid="{5E9574EA-76E1-441D-89F3-16F9FAA555A7}"/>
    <cellStyle name="Normal 4 3 2 2 4" xfId="34237" xr:uid="{67A2C1E3-DDB9-4576-9ADB-2284AC82B6AF}"/>
    <cellStyle name="Normal 4 3 2 2 5" xfId="47836" xr:uid="{FF9A4EF3-E90D-4094-A476-2304D6A18B5F}"/>
    <cellStyle name="Normal 4 3 2 2 6" xfId="49055" xr:uid="{4F40D627-BCB5-4AC5-8ACF-1CBF7B947B56}"/>
    <cellStyle name="Normal 4 3 2 2_121231-130331" xfId="27394" xr:uid="{CE8FFD7B-06F3-4B8A-9597-EE80849C8A32}"/>
    <cellStyle name="Normal 4 3 2 3" xfId="27395" xr:uid="{1283E3FE-7C86-44EC-9C1E-221E65E9404C}"/>
    <cellStyle name="Normal 4 3 2 3 2" xfId="27396" xr:uid="{4A9E98E8-390D-4C34-B3B0-2B27AB7A0A87}"/>
    <cellStyle name="Normal 4 3 2 3_121231-130331" xfId="27397" xr:uid="{4E3F336F-77F4-4F8C-AAC5-224EA3952FDC}"/>
    <cellStyle name="Normal 4 3 2 4" xfId="27398" xr:uid="{16835E25-3708-4317-A158-19C7C4CB001A}"/>
    <cellStyle name="Normal 4 3 2 5" xfId="27399" xr:uid="{F8608B94-8DDA-4752-B7A8-348AD4481DCD}"/>
    <cellStyle name="Normal 4 3 2 6" xfId="34238" xr:uid="{49B8DCDA-D24F-4323-A930-1C632AED18C8}"/>
    <cellStyle name="Normal 4 3 2 7" xfId="36213" xr:uid="{31EDA5A6-EF66-45EA-B09F-8E85D9EABF7D}"/>
    <cellStyle name="Normal 4 3 2 8" xfId="38625" xr:uid="{42B55835-6BB4-4B6E-9E04-194110EC8C41}"/>
    <cellStyle name="Normal 4 3 2 9" xfId="47140" xr:uid="{79711059-5E45-40F2-B8C5-744266F1CB19}"/>
    <cellStyle name="Normal 4 3 2_121231-130331" xfId="27400" xr:uid="{BF7947A4-5921-4E7D-8B90-CB78B1AE61B2}"/>
    <cellStyle name="Normal 4 3 3" xfId="2201" xr:uid="{4D2BD0F5-9869-4092-8AC7-0CE01BE03E1B}"/>
    <cellStyle name="Normal 4 3 3 10" xfId="47758" xr:uid="{4991DB66-B71C-4065-B6F2-5E523EBCB118}"/>
    <cellStyle name="Normal 4 3 3 2" xfId="27401" xr:uid="{5A2F7F88-2D53-43B2-BE02-4FD82A4A2E53}"/>
    <cellStyle name="Normal 4 3 3 2 2" xfId="27402" xr:uid="{138B203D-75D3-4A71-A1A3-8EB420246B27}"/>
    <cellStyle name="Normal 4 3 3 2 2 2" xfId="27403" xr:uid="{FD6F7512-7FF1-41FB-AB7C-2E92AEF3F2EF}"/>
    <cellStyle name="Normal 4 3 3 2 2_121231-130331" xfId="27404" xr:uid="{929F37E3-B4EE-47AA-82ED-06CC8E4BFC98}"/>
    <cellStyle name="Normal 4 3 3 2 3" xfId="27405" xr:uid="{04C8FF3D-C1FE-4AF4-B118-2A7A5D9977F1}"/>
    <cellStyle name="Normal 4 3 3 2 4" xfId="34239" xr:uid="{0AF034D1-935A-474C-B2EC-C8CE14CD97CE}"/>
    <cellStyle name="Normal 4 3 3 2 5" xfId="47837" xr:uid="{337B6386-0F09-4637-B547-A887B0BA76C8}"/>
    <cellStyle name="Normal 4 3 3 2 6" xfId="49056" xr:uid="{49E385E0-CA65-47D9-9CBD-39E9D133A573}"/>
    <cellStyle name="Normal 4 3 3 2_121231-130331" xfId="27406" xr:uid="{9E7684DA-26E4-4676-BF85-205DF9FD61DA}"/>
    <cellStyle name="Normal 4 3 3 3" xfId="27407" xr:uid="{76221BB4-352E-4B25-A316-F0E09B09094E}"/>
    <cellStyle name="Normal 4 3 3 3 2" xfId="27408" xr:uid="{422CD4C2-BE10-46F0-990E-833D36D4068F}"/>
    <cellStyle name="Normal 4 3 3 3_121231-130331" xfId="27409" xr:uid="{40F5B306-3232-47A7-8024-02EFB155A9AA}"/>
    <cellStyle name="Normal 4 3 3 4" xfId="27410" xr:uid="{B229AB09-AD10-4B8C-B8DE-BD7F0C8ACF59}"/>
    <cellStyle name="Normal 4 3 3 5" xfId="27411" xr:uid="{F9EE69DD-0B07-44E4-A3BD-157BA93E6524}"/>
    <cellStyle name="Normal 4 3 3 6" xfId="34240" xr:uid="{7687BE02-5C33-438C-AF8C-D0D7C15DDC47}"/>
    <cellStyle name="Normal 4 3 3 7" xfId="36214" xr:uid="{5D5092F0-3333-4483-A1C2-BEABE606764A}"/>
    <cellStyle name="Normal 4 3 3 8" xfId="38624" xr:uid="{103FA380-A5B4-4363-A888-E334E92F76C3}"/>
    <cellStyle name="Normal 4 3 3 9" xfId="47141" xr:uid="{A65FD21F-4B6F-4FDB-B935-22B9E517A305}"/>
    <cellStyle name="Normal 4 3 3_121231-130331" xfId="27412" xr:uid="{2DBC4F42-EEBF-46CE-9F29-580D18A8DA20}"/>
    <cellStyle name="Normal 4 3 4" xfId="27413" xr:uid="{1478BB91-8680-4499-AED3-314F9C803EC0}"/>
    <cellStyle name="Normal 4 3 4 10" xfId="49057" xr:uid="{758030D1-DC06-4D6C-86A2-08D23C43ACDB}"/>
    <cellStyle name="Normal 4 3 4 2" xfId="27414" xr:uid="{ED456E40-2417-48EA-AE5A-5E2C3A15BA00}"/>
    <cellStyle name="Normal 4 3 4 2 2" xfId="27415" xr:uid="{9C577806-A396-43E6-808C-9F4C8BEC3498}"/>
    <cellStyle name="Normal 4 3 4 2 2 2" xfId="27416" xr:uid="{4331552E-477C-4C78-9CD2-9985D438E543}"/>
    <cellStyle name="Normal 4 3 4 2 2_121231-130331" xfId="27417" xr:uid="{EB34D194-2CE3-4256-A163-53E6BEEA6BB2}"/>
    <cellStyle name="Normal 4 3 4 2 3" xfId="27418" xr:uid="{E2E66A61-346B-48EC-B4A2-9ADC17DA02B9}"/>
    <cellStyle name="Normal 4 3 4 2 4" xfId="34241" xr:uid="{83CAEC6C-749B-45AD-9423-6BB7058C8665}"/>
    <cellStyle name="Normal 4 3 4 2_121231-130331" xfId="27419" xr:uid="{BFBBD0DA-FB2D-4E87-8800-289ADE209D55}"/>
    <cellStyle name="Normal 4 3 4 3" xfId="27420" xr:uid="{03DB83BF-C9AA-460E-90CC-D8442A9CF152}"/>
    <cellStyle name="Normal 4 3 4 3 2" xfId="27421" xr:uid="{9F0F6FDD-DCE9-43F2-8951-A1D9168E5D29}"/>
    <cellStyle name="Normal 4 3 4 3_121231-130331" xfId="27422" xr:uid="{BB53A9F7-5774-4D50-B909-51EACB24BF53}"/>
    <cellStyle name="Normal 4 3 4 4" xfId="27423" xr:uid="{A80338A5-455A-426F-B254-8BB91BA4227A}"/>
    <cellStyle name="Normal 4 3 4 5" xfId="27424" xr:uid="{3AED19AF-EDEB-416C-88BE-84A079A9712E}"/>
    <cellStyle name="Normal 4 3 4 6" xfId="34242" xr:uid="{06D029E6-DE87-4EA8-92DE-8B1BB9713F44}"/>
    <cellStyle name="Normal 4 3 4 7" xfId="36215" xr:uid="{D666DD0D-707F-4D3F-BFD2-7B9C8D7266DA}"/>
    <cellStyle name="Normal 4 3 4 8" xfId="38623" xr:uid="{651A1345-2C27-4D6E-9592-C70CF6D889B3}"/>
    <cellStyle name="Normal 4 3 4 9" xfId="47838" xr:uid="{E24396B0-A765-4B2D-8D7B-F02F1EFD9DE4}"/>
    <cellStyle name="Normal 4 3 4_121231-130331" xfId="27425" xr:uid="{03468851-81D8-4997-BF64-7FA4D977311B}"/>
    <cellStyle name="Normal 4 3 5" xfId="27426" xr:uid="{23F7938B-B1F8-4B02-8C3A-E0B55CD2EDDE}"/>
    <cellStyle name="Normal 4 3 5 2" xfId="27427" xr:uid="{CCBDECF9-5F38-47E6-AF54-FD34B3D6C29C}"/>
    <cellStyle name="Normal 4 3 5 2 2" xfId="27428" xr:uid="{252B4CB7-F38F-4F60-9556-A25C00860568}"/>
    <cellStyle name="Normal 4 3 5 2 3" xfId="34243" xr:uid="{CCF28867-8E6A-4135-B389-99C1E974C327}"/>
    <cellStyle name="Normal 4 3 5 2_121231-130331" xfId="27429" xr:uid="{A16BC108-2F77-4E78-9E7A-E2448E9E2172}"/>
    <cellStyle name="Normal 4 3 5 3" xfId="27430" xr:uid="{67C08624-0FD1-4FFB-83AE-45A52B1D373F}"/>
    <cellStyle name="Normal 4 3 5 3 2" xfId="27431" xr:uid="{2239CE77-A2B5-442E-AD51-6789BDFAEB44}"/>
    <cellStyle name="Normal 4 3 5 3_121231-130331" xfId="27432" xr:uid="{45E9544E-C689-4F6A-B741-9A4C7C4CBE0C}"/>
    <cellStyle name="Normal 4 3 5 4" xfId="27433" xr:uid="{E5587FDF-07AD-4ED2-93E2-A8F2F08536EE}"/>
    <cellStyle name="Normal 4 3 5 5" xfId="27434" xr:uid="{D9744596-69EF-48D1-804C-146692B43C3C}"/>
    <cellStyle name="Normal 4 3 5 6" xfId="34244" xr:uid="{2C62545F-ACB3-44B2-B76B-CD93C29B9611}"/>
    <cellStyle name="Normal 4 3 5 7" xfId="36216" xr:uid="{F435E7E4-CD79-4DA3-AB5D-5DA34A5C459C}"/>
    <cellStyle name="Normal 4 3 5 8" xfId="38622" xr:uid="{7B60B004-78B2-42AC-99B0-D7EAA0C41ECF}"/>
    <cellStyle name="Normal 4 3 5_121231-130331" xfId="27435" xr:uid="{940B0E43-554F-4500-ABB7-7348A133782E}"/>
    <cellStyle name="Normal 4 3 6" xfId="27436" xr:uid="{DFA273BD-B031-4DD8-872E-08E11E6D6C12}"/>
    <cellStyle name="Normal 4 3 6 2" xfId="27437" xr:uid="{2129E483-4705-4793-B562-3BABAC8E1C36}"/>
    <cellStyle name="Normal 4 3 6 2 2" xfId="27438" xr:uid="{02C4F0CB-8EF3-4E5E-B2AE-1E615F52D4E9}"/>
    <cellStyle name="Normal 4 3 6 2_121231-130331" xfId="27439" xr:uid="{E117C1D8-43AA-4E3C-B866-1F6BC5E0B26D}"/>
    <cellStyle name="Normal 4 3 6 3" xfId="27440" xr:uid="{495D0994-73A6-4639-83DD-C9DCCA976812}"/>
    <cellStyle name="Normal 4 3 6 4" xfId="34245" xr:uid="{92BF1B71-035C-4B17-B74B-B3166C29B8D8}"/>
    <cellStyle name="Normal 4 3 6_121231-130331" xfId="27441" xr:uid="{69B51C57-785B-4046-9DE5-97700921DEBB}"/>
    <cellStyle name="Normal 4 3 7" xfId="27442" xr:uid="{DD3A0F33-D719-4548-BF5F-F6AB0EBC45C3}"/>
    <cellStyle name="Normal 4 3 7 2" xfId="27443" xr:uid="{4237C267-DDF9-4FB9-9AAC-1948F8C2FE58}"/>
    <cellStyle name="Normal 4 3 7_121231-130331" xfId="27444" xr:uid="{216F123F-0FD6-4290-9177-12C0D5F76508}"/>
    <cellStyle name="Normal 4 3 8" xfId="27445" xr:uid="{BA006F28-7F85-4705-809E-CC67969A0EB7}"/>
    <cellStyle name="Normal 4 3 9" xfId="27446" xr:uid="{063C1742-E5F4-4D21-9973-70BBED13D0E7}"/>
    <cellStyle name="Normal 4 3_1" xfId="49545" xr:uid="{B37E02C0-010F-4CF4-8218-1908BF39C750}"/>
    <cellStyle name="Normal 4 4" xfId="213" xr:uid="{12854DF0-7890-444B-9BA1-E3A354F9B7B7}"/>
    <cellStyle name="Normal 4 4 10" xfId="44828" xr:uid="{FA7C32E6-DF4C-4350-BFF5-B60130B6A598}"/>
    <cellStyle name="Normal 4 4 11" xfId="47142" xr:uid="{9F9AF8D9-A1BF-499C-A81B-607D321D315C}"/>
    <cellStyle name="Normal 4 4 2" xfId="2202" xr:uid="{808B81FE-42B9-4A9D-A5E3-CF95590466E1}"/>
    <cellStyle name="Normal 4 4 2 2" xfId="27447" xr:uid="{380E6707-685F-4BEB-A334-8EC64F4E7852}"/>
    <cellStyle name="Normal 4 4 2 2 2" xfId="27448" xr:uid="{79EC2F16-E8A6-4563-8805-244C744EB8E0}"/>
    <cellStyle name="Normal 4 4 2 2 3" xfId="47839" xr:uid="{3596DE47-81FF-451B-9B95-C7E94CB73010}"/>
    <cellStyle name="Normal 4 4 2 2_121231-130331" xfId="27449" xr:uid="{6B205474-C9D5-477C-ADAB-F4C576006B2C}"/>
    <cellStyle name="Normal 4 4 2 3" xfId="27450" xr:uid="{DF69290F-0BE8-492A-B7E7-875FD0C2DAB2}"/>
    <cellStyle name="Normal 4 4 2 4" xfId="34246" xr:uid="{BE36A146-8B0D-4C27-B6B1-3BF06979FE34}"/>
    <cellStyle name="Normal 4 4 2 5" xfId="47143" xr:uid="{DB1DE805-F4D2-4B92-BDA6-CB47EBFDE603}"/>
    <cellStyle name="Normal 4 4 2_121231-130331" xfId="27451" xr:uid="{A78CF101-D1EB-43F0-8CD6-9F11E1AC1EBE}"/>
    <cellStyle name="Normal 4 4 3" xfId="2203" xr:uid="{8CEFC6EB-724E-4E69-ADD1-A42C09265303}"/>
    <cellStyle name="Normal 4 4 3 2" xfId="27452" xr:uid="{A55782E4-8042-4A54-898E-2C297C4C4942}"/>
    <cellStyle name="Normal 4 4 3 2 2" xfId="27453" xr:uid="{498ADD8E-2577-48A0-AFB9-F40FBC99C214}"/>
    <cellStyle name="Normal 4 4 3 2 3" xfId="47840" xr:uid="{410878A3-1811-4404-899E-6437672A0025}"/>
    <cellStyle name="Normal 4 4 3 2_2. Property deals" xfId="27454" xr:uid="{A3C090C2-988C-488C-892F-EDE0306B9434}"/>
    <cellStyle name="Normal 4 4 3 3" xfId="27455" xr:uid="{80D785E5-6114-4A85-83C4-200026F8E7EA}"/>
    <cellStyle name="Normal 4 4 3 4" xfId="47144" xr:uid="{4A1BB75F-F5AF-45FB-8B67-471564A4EDCB}"/>
    <cellStyle name="Normal 4 4 3_121231-130331" xfId="27456" xr:uid="{0B8A3116-4851-48BE-80A9-A2E579D42D8D}"/>
    <cellStyle name="Normal 4 4 4" xfId="27457" xr:uid="{C72F1693-708B-4B82-BDD1-30F65A500075}"/>
    <cellStyle name="Normal 4 4 4 2" xfId="27458" xr:uid="{55C26B87-7431-46A2-A198-31D258136A7D}"/>
    <cellStyle name="Normal 4 4 4 3" xfId="47841" xr:uid="{37C6ED14-685A-46E3-AF0F-56E3E1592C32}"/>
    <cellStyle name="Normal 4 4 4_2. Property deals" xfId="27459" xr:uid="{3E3C71EE-4981-4F08-96C5-3004DD0DEF2D}"/>
    <cellStyle name="Normal 4 4 5" xfId="27460" xr:uid="{76177DDB-EE8A-47ED-AA22-524AB9F0DCD5}"/>
    <cellStyle name="Normal 4 4 6" xfId="34247" xr:uid="{C4445862-8539-48AE-888C-82C09E467AB5}"/>
    <cellStyle name="Normal 4 4 7" xfId="36217" xr:uid="{540A123C-76A7-4B61-8354-72380F605C01}"/>
    <cellStyle name="Normal 4 4 8" xfId="38621" xr:uid="{2DC7563B-555D-4116-B9A1-B19207E2BF2E}"/>
    <cellStyle name="Normal 4 4 9" xfId="44754" xr:uid="{D41AD8F2-E62B-4EF4-9CDD-4F6D19AF64F0}"/>
    <cellStyle name="Normal 4 4_1" xfId="49546" xr:uid="{7BDD8731-9B33-4D7D-BE84-0F74C88441DA}"/>
    <cellStyle name="Normal 4 5" xfId="2204" xr:uid="{CDD4C258-C679-46E8-8E3D-2297CBDFC64F}"/>
    <cellStyle name="Normal 4 5 2" xfId="2205" xr:uid="{355BADD4-767B-4BD1-8A4E-495544373877}"/>
    <cellStyle name="Normal 4 5 2 2" xfId="27461" xr:uid="{D3BE6159-B3A8-490A-A11E-C8C034E1AC71}"/>
    <cellStyle name="Normal 4 5 2 2 2" xfId="27462" xr:uid="{61FA85D2-DF48-4FDA-8F0B-1C63A987D814}"/>
    <cellStyle name="Normal 4 5 2 2 3" xfId="47842" xr:uid="{99EF818D-C1CE-4CF3-BF83-2F2A3E06E90B}"/>
    <cellStyle name="Normal 4 5 2 2_121231-130331" xfId="27463" xr:uid="{11463CF9-6050-4679-9661-A34E6956F806}"/>
    <cellStyle name="Normal 4 5 2 3" xfId="27464" xr:uid="{826C3C44-CEA0-455D-8518-01D54D3C2203}"/>
    <cellStyle name="Normal 4 5 2 4" xfId="34248" xr:uid="{D8DCE708-E5DD-4FD4-BECD-BCAFA02D153E}"/>
    <cellStyle name="Normal 4 5 2 5" xfId="47146" xr:uid="{20331EFD-B736-4757-942D-815339109B3B}"/>
    <cellStyle name="Normal 4 5 2_121231-130331" xfId="27465" xr:uid="{7BA84495-2D1E-40A4-8A99-C2F7F668207C}"/>
    <cellStyle name="Normal 4 5 3" xfId="27466" xr:uid="{38696AE5-8BB2-4139-82A7-1471A21C2A2F}"/>
    <cellStyle name="Normal 4 5 3 2" xfId="27467" xr:uid="{FFB93F45-9DB4-4C91-A734-39EBDE04FE5C}"/>
    <cellStyle name="Normal 4 5 3 3" xfId="47843" xr:uid="{48DCF04C-C1E8-448D-880B-C35151DA353E}"/>
    <cellStyle name="Normal 4 5 3_121231-130331" xfId="27468" xr:uid="{AF531429-106F-4256-A443-6A45BC6086B7}"/>
    <cellStyle name="Normal 4 5 4" xfId="27469" xr:uid="{D1C6ED73-47B2-4F68-A8CA-C4AA91AE5471}"/>
    <cellStyle name="Normal 4 5 5" xfId="27470" xr:uid="{5141EAB1-3F2D-40E8-8AC0-1E32F48E8458}"/>
    <cellStyle name="Normal 4 5 6" xfId="34249" xr:uid="{39AC708F-5909-40DF-887C-151DD9CE7251}"/>
    <cellStyle name="Normal 4 5 7" xfId="36218" xr:uid="{7F19BA96-05B3-4A03-BC2D-6427FFDC19EA}"/>
    <cellStyle name="Normal 4 5 8" xfId="38620" xr:uid="{F16270C1-12E9-4418-AF73-FDB7D6F61CA5}"/>
    <cellStyle name="Normal 4 5 9" xfId="47145" xr:uid="{404AB336-3649-4CA7-98C0-CD427BDEA3D8}"/>
    <cellStyle name="Normal 4 5_1" xfId="49547" xr:uid="{08EFE257-FFEE-46A1-965D-7A15AD8F85F2}"/>
    <cellStyle name="Normal 4 6" xfId="2206" xr:uid="{241597C8-76D1-4D4F-8D5C-0F903DA328F3}"/>
    <cellStyle name="Normal 4 6 10" xfId="46023" xr:uid="{5D216991-0FC1-487F-9218-645635819DB9}"/>
    <cellStyle name="Normal 4 6 2" xfId="27471" xr:uid="{C9B22C01-C124-4542-BFB8-2E5E44A6995A}"/>
    <cellStyle name="Normal 4 6 2 2" xfId="27472" xr:uid="{22FB2954-666E-479E-8E86-B7ECFA1D592F}"/>
    <cellStyle name="Normal 4 6 2 2 2" xfId="27473" xr:uid="{55F2306F-87BA-4E95-A92B-6D84ED957F25}"/>
    <cellStyle name="Normal 4 6 2 2_121231-130331" xfId="27474" xr:uid="{98F7BE69-1588-463A-834A-53143A7F4C9C}"/>
    <cellStyle name="Normal 4 6 2 3" xfId="27475" xr:uid="{0BA0E9EA-6D38-418C-A14D-55B0A61A4020}"/>
    <cellStyle name="Normal 4 6 2 4" xfId="34250" xr:uid="{2BEC47B8-FCA3-4270-BF6A-F9104DEE40E4}"/>
    <cellStyle name="Normal 4 6 2 5" xfId="47844" xr:uid="{24162A8C-900C-4587-BA87-6B45CC7A45C8}"/>
    <cellStyle name="Normal 4 6 2 6" xfId="49058" xr:uid="{D9638446-F85E-4AB4-BA73-E10BAC5E477C}"/>
    <cellStyle name="Normal 4 6 2_121231-130331" xfId="27476" xr:uid="{4727F487-8C73-423E-8E5F-6EC16A934573}"/>
    <cellStyle name="Normal 4 6 3" xfId="27477" xr:uid="{B0C79237-8C68-458F-9D9E-7258DF6FF556}"/>
    <cellStyle name="Normal 4 6 3 2" xfId="27478" xr:uid="{DE46C643-AAF8-4685-BB6F-A31B515C5D54}"/>
    <cellStyle name="Normal 4 6 3_121231-130331" xfId="27479" xr:uid="{BDFEC6F0-7CE3-4206-BC9E-4F1E83C15CD1}"/>
    <cellStyle name="Normal 4 6 4" xfId="27480" xr:uid="{34D9616F-D7C8-41E6-B7CB-FE3C721D7A1A}"/>
    <cellStyle name="Normal 4 6 5" xfId="27481" xr:uid="{266521B3-38A2-4C50-A44C-93F309D64894}"/>
    <cellStyle name="Normal 4 6 6" xfId="34251" xr:uid="{AA355477-26A8-48E6-B753-27D82111FFC3}"/>
    <cellStyle name="Normal 4 6 7" xfId="36219" xr:uid="{839D45B5-AAD4-4631-AD96-C6463D992F2E}"/>
    <cellStyle name="Normal 4 6 8" xfId="38619" xr:uid="{C92F3EA0-731C-4D4F-9B51-D6B7A0DE605F}"/>
    <cellStyle name="Normal 4 6 9" xfId="47147" xr:uid="{34E80F57-D5E9-486E-956B-66D5D387A045}"/>
    <cellStyle name="Normal 4 6_121231-130331" xfId="27482" xr:uid="{E7453F75-747E-4FBB-A1B7-1315822EF3F4}"/>
    <cellStyle name="Normal 4 7" xfId="27483" xr:uid="{BAE01892-0DE5-4E70-BE66-65C93278F3E2}"/>
    <cellStyle name="Normal 4 7 2" xfId="27484" xr:uid="{A3EE731C-6862-44F4-AEA2-2BB624B5B3F7}"/>
    <cellStyle name="Normal 4 7 3" xfId="27485" xr:uid="{6323C05B-8504-4540-A999-E686286BEF4C}"/>
    <cellStyle name="Normal 4 7 4" xfId="47845" xr:uid="{8F3CDEE8-21B0-44E1-B546-314BB6A12A34}"/>
    <cellStyle name="Normal 4 7_121231-130331" xfId="27486" xr:uid="{6B9661A3-74A8-4F2C-A131-EEF6CC15EDE9}"/>
    <cellStyle name="Normal 4 8" xfId="27487" xr:uid="{D35B414B-CEB8-4FB5-AD71-579C0DD4CA4E}"/>
    <cellStyle name="Normal 4 8 2" xfId="27488" xr:uid="{594F7F93-327F-4200-BFF2-10D901E1370C}"/>
    <cellStyle name="Normal 4 8 3" xfId="47846" xr:uid="{299F5F62-1638-43B0-8E81-D163DD8A29EF}"/>
    <cellStyle name="Normal 4 8_121231-130331" xfId="27489" xr:uid="{0CA10BA2-4697-4D3A-A2B0-211AF6180C32}"/>
    <cellStyle name="Normal 4 9" xfId="27490" xr:uid="{2386E738-6CC2-4D6A-AF8E-071074D570AF}"/>
    <cellStyle name="Normal 4_1" xfId="49548" xr:uid="{5C7EBB1F-3326-48AF-B3D0-FC80A34DBDA3}"/>
    <cellStyle name="Normal 40" xfId="27491" xr:uid="{86257D9F-DC6C-4AF2-B6ED-39D6B4A5B92E}"/>
    <cellStyle name="Normal 40 10" xfId="36220" xr:uid="{363E9573-90FF-4A7B-8E22-02E6BA457F12}"/>
    <cellStyle name="Normal 40 11" xfId="47847" xr:uid="{E111EB75-C56D-4995-9715-CC9F7F88A546}"/>
    <cellStyle name="Normal 40 2" xfId="27492" xr:uid="{8F6077AF-1BB4-4A4E-B873-46E350345A48}"/>
    <cellStyle name="Normal 40 2 2" xfId="27493" xr:uid="{8F1EC81B-4CE3-4CA6-B5AF-D1DFC697680D}"/>
    <cellStyle name="Normal 40 2 2 2" xfId="27494" xr:uid="{A7D31270-5A94-4B42-B7C1-BD2DAED91C3B}"/>
    <cellStyle name="Normal 40 2 2 3" xfId="34252" xr:uid="{1D05FBDB-6537-4709-8B2F-67AB4C10F02F}"/>
    <cellStyle name="Normal 40 2 2_121231-130331" xfId="27495" xr:uid="{652E6D65-EA1D-4EC5-BA89-4FD20E44CDF1}"/>
    <cellStyle name="Normal 40 2 3" xfId="27496" xr:uid="{C3302A04-2A62-46CC-935C-9854A283AC24}"/>
    <cellStyle name="Normal 40 2 3 2" xfId="27497" xr:uid="{585E3271-9846-482A-A6D1-A0A77B71EA83}"/>
    <cellStyle name="Normal 40 2 3_121231-130331" xfId="27498" xr:uid="{95BB037A-60F3-404F-8FB0-924BD7C17029}"/>
    <cellStyle name="Normal 40 2 4" xfId="27499" xr:uid="{4890E631-DD1D-4C9C-810F-0BBA6386347E}"/>
    <cellStyle name="Normal 40 2 5" xfId="27500" xr:uid="{0BB30400-164C-42BE-B798-54C9035B62EB}"/>
    <cellStyle name="Normal 40 2 6" xfId="34253" xr:uid="{0987BCEF-53DD-4E64-A41E-FADFF1464826}"/>
    <cellStyle name="Normal 40 2 7" xfId="36221" xr:uid="{77C85F62-2366-42BF-89FF-31E3AB2FCE78}"/>
    <cellStyle name="Normal 40 2 8" xfId="38618" xr:uid="{039A7ED1-930F-4367-BE7F-0FC86772E8C9}"/>
    <cellStyle name="Normal 40 2_121231-130331" xfId="27501" xr:uid="{EF110755-6EDD-4DF3-8AA6-CBE2F112C287}"/>
    <cellStyle name="Normal 40 3" xfId="27502" xr:uid="{2BF8107A-0A3B-4105-99B6-4B2D7EA49682}"/>
    <cellStyle name="Normal 40 3 2" xfId="27503" xr:uid="{FCCED5C7-8344-4E5D-8668-5FF814239EBF}"/>
    <cellStyle name="Normal 40 3 2 2" xfId="27504" xr:uid="{CAC43FF0-C827-4184-A712-B603697F9AFA}"/>
    <cellStyle name="Normal 40 3 2 3" xfId="34254" xr:uid="{B23B013E-9B41-4E1B-BB16-CB8999C74A06}"/>
    <cellStyle name="Normal 40 3 2_121231-130331" xfId="27505" xr:uid="{140EA1C9-EB2B-4BC5-8DED-78EEC5BC51FB}"/>
    <cellStyle name="Normal 40 3 3" xfId="27506" xr:uid="{22D9C30B-FA31-4900-A5A0-93D5CE4D4850}"/>
    <cellStyle name="Normal 40 3 3 2" xfId="27507" xr:uid="{BB7B6E6F-85B8-42BC-9DAF-1BA2AB7F2A62}"/>
    <cellStyle name="Normal 40 3 3_121231-130331" xfId="27508" xr:uid="{F3658575-ACED-4FED-B018-1C6A2B836F2F}"/>
    <cellStyle name="Normal 40 3 4" xfId="27509" xr:uid="{07667134-C8FB-4BEC-AF4C-5E28BEAFA5F0}"/>
    <cellStyle name="Normal 40 3 5" xfId="27510" xr:uid="{E8B48E76-593B-4BB5-BDF4-997690C20E3D}"/>
    <cellStyle name="Normal 40 3 6" xfId="34255" xr:uid="{DE2167D4-EEB5-49B9-8C37-30DC3922907F}"/>
    <cellStyle name="Normal 40 3 7" xfId="36222" xr:uid="{BB5FAB45-5F8B-4BD7-A0CD-A4B1B869B809}"/>
    <cellStyle name="Normal 40 3 8" xfId="38617" xr:uid="{AD60FEA5-E39B-4DC1-A152-F4E0D44422DC}"/>
    <cellStyle name="Normal 40 3_121231-130331" xfId="27511" xr:uid="{DE8525AF-3A73-4237-AF5D-EFBB1BCDCD1F}"/>
    <cellStyle name="Normal 40 4" xfId="27512" xr:uid="{DFDFE9EC-2996-4B11-8AE7-9AB696AEBE64}"/>
    <cellStyle name="Normal 40 4 2" xfId="27513" xr:uid="{FB32E590-0BD6-4FAC-B43B-2A168163D537}"/>
    <cellStyle name="Normal 40 4 2 2" xfId="27514" xr:uid="{47252642-BD05-4D7E-9791-E842D0515265}"/>
    <cellStyle name="Normal 40 4 2_121231-130331" xfId="27515" xr:uid="{EE437473-1A3C-4965-8143-0C11AEC3F3CB}"/>
    <cellStyle name="Normal 40 4 3" xfId="27516" xr:uid="{8FB9AB9B-FC13-4887-8F72-CED2A36161CD}"/>
    <cellStyle name="Normal 40 4 4" xfId="34256" xr:uid="{A56651E2-0E27-4221-8CA9-81D06FFE09D1}"/>
    <cellStyle name="Normal 40 4_121231-130331" xfId="27517" xr:uid="{1AE433DD-04A1-4175-AD59-EC6DB76D700B}"/>
    <cellStyle name="Normal 40 5" xfId="27518" xr:uid="{19C6A061-875B-4B3B-A246-B472B33270C1}"/>
    <cellStyle name="Normal 40 5 2" xfId="27519" xr:uid="{35EFB9EF-E971-49AE-A369-0CDB4DF31B0C}"/>
    <cellStyle name="Normal 40 5 3" xfId="27520" xr:uid="{0F1ADDAB-2B6F-40A6-B641-97B7B178B83A}"/>
    <cellStyle name="Normal 40 5_121231-130331" xfId="27521" xr:uid="{6E02B4A5-0289-47C5-A898-1617FA4D8633}"/>
    <cellStyle name="Normal 40 6" xfId="27522" xr:uid="{38E35106-558A-4734-812B-2029AEEDAD8F}"/>
    <cellStyle name="Normal 40 6 2" xfId="27523" xr:uid="{766D7D2A-8622-4C9E-BBF2-BBFCA6B586E9}"/>
    <cellStyle name="Normal 40 6 3" xfId="27524" xr:uid="{7DCF23CE-4C9D-4688-B125-D2A2B90973CB}"/>
    <cellStyle name="Normal 40 6_AAL 2014-06" xfId="45536" xr:uid="{6FEF27B2-5BE6-49BD-9155-4249CF8E4A69}"/>
    <cellStyle name="Normal 40 7" xfId="27525" xr:uid="{F7D88128-26AE-41E9-B375-F9C4A363AEC6}"/>
    <cellStyle name="Normal 40 7 2" xfId="27526" xr:uid="{7BA470BD-E1D5-415E-907B-1DF1952E9AD9}"/>
    <cellStyle name="Normal 40 7 3" xfId="27527" xr:uid="{FDF3D0AC-E6A3-48AD-BC20-0D8603BAD1E7}"/>
    <cellStyle name="Normal 40 7_AAL 2014-06" xfId="45537" xr:uid="{AE77E39C-96C0-4015-A548-E03A85A3B128}"/>
    <cellStyle name="Normal 40 8" xfId="27528" xr:uid="{87D8EB8C-9F68-4037-81E9-EBCCE687E2CE}"/>
    <cellStyle name="Normal 40 9" xfId="27529" xr:uid="{E8CDC5D4-6A1E-4AF2-9197-30C76F20A90C}"/>
    <cellStyle name="Normal 40_121231-130331" xfId="27530" xr:uid="{4421A3B5-AA8A-432E-AE18-55F6C8A8289E}"/>
    <cellStyle name="Normal 41" xfId="27531" xr:uid="{CA1F6762-CB22-41A8-9F30-1464C76DC27B}"/>
    <cellStyle name="Normal 41 10" xfId="36223" xr:uid="{6CD6EA92-DFC1-42D0-A05A-3726A8BB2A9B}"/>
    <cellStyle name="Normal 41 11" xfId="47848" xr:uid="{066A6462-F2F5-4070-98B1-86B60653CA47}"/>
    <cellStyle name="Normal 41 2" xfId="27532" xr:uid="{82E5860B-78BD-499B-9464-95E18E78834A}"/>
    <cellStyle name="Normal 41 2 2" xfId="27533" xr:uid="{32FC3B92-F9EE-4E54-90DD-F075D1FF6307}"/>
    <cellStyle name="Normal 41 2 2 2" xfId="27534" xr:uid="{C9007FD2-C83D-4E9E-95AA-6469BBF64116}"/>
    <cellStyle name="Normal 41 2 2 3" xfId="34257" xr:uid="{BFFDFC8C-EBF7-46DB-991F-6F65DD7DA844}"/>
    <cellStyle name="Normal 41 2 2_121231-130331" xfId="27535" xr:uid="{B109EFEB-A484-4AE3-B8E0-89486C04A9B7}"/>
    <cellStyle name="Normal 41 2 3" xfId="27536" xr:uid="{1A4BFD12-3258-4C59-905C-EEBFE00F0DEB}"/>
    <cellStyle name="Normal 41 2 3 2" xfId="27537" xr:uid="{565CFBEF-D57F-4265-8CFB-A27B77CF4FD9}"/>
    <cellStyle name="Normal 41 2 3_121231-130331" xfId="27538" xr:uid="{45234060-A828-4336-BE1C-C82FFA866AB5}"/>
    <cellStyle name="Normal 41 2 4" xfId="27539" xr:uid="{18EAF7AF-F1A9-496D-8407-CD75B2787697}"/>
    <cellStyle name="Normal 41 2 5" xfId="27540" xr:uid="{7E7D3649-71B6-4E7F-9947-F59E8147D21E}"/>
    <cellStyle name="Normal 41 2 6" xfId="34258" xr:uid="{D86B8F53-854F-42C4-8464-DDE9592F5A18}"/>
    <cellStyle name="Normal 41 2 7" xfId="36224" xr:uid="{22072081-3621-44C8-8894-A0EBF5421B18}"/>
    <cellStyle name="Normal 41 2 8" xfId="38616" xr:uid="{85684A3D-3D9E-44D5-B83D-1415237C8421}"/>
    <cellStyle name="Normal 41 2_121231-130331" xfId="27541" xr:uid="{22A2D8BA-82F3-4BEE-B22A-79DF2377F093}"/>
    <cellStyle name="Normal 41 3" xfId="27542" xr:uid="{5FB0354D-91CA-40A4-A84E-AE6B8353F589}"/>
    <cellStyle name="Normal 41 3 2" xfId="27543" xr:uid="{F1EACF26-E979-42DD-BAB9-696547346758}"/>
    <cellStyle name="Normal 41 3 2 2" xfId="27544" xr:uid="{00539635-A0A3-4DD4-B13F-545E3E6F32C3}"/>
    <cellStyle name="Normal 41 3 2 3" xfId="34259" xr:uid="{CC294FE3-0B01-4FB4-8123-6476BDE6999D}"/>
    <cellStyle name="Normal 41 3 2_121231-130331" xfId="27545" xr:uid="{328CB8FF-DB47-417E-9732-E94063312901}"/>
    <cellStyle name="Normal 41 3 3" xfId="27546" xr:uid="{F88F480D-626F-4994-9031-0E32F5A41C17}"/>
    <cellStyle name="Normal 41 3 3 2" xfId="27547" xr:uid="{2EAAFB35-BBF5-4CD7-BF7E-ED947F0DFAEE}"/>
    <cellStyle name="Normal 41 3 3_121231-130331" xfId="27548" xr:uid="{9CE510ED-1ACC-4549-A7EA-CDCDCA3D7E48}"/>
    <cellStyle name="Normal 41 3 4" xfId="27549" xr:uid="{03861036-E40A-45A7-92BF-662182CB2C8B}"/>
    <cellStyle name="Normal 41 3 5" xfId="27550" xr:uid="{7C692B00-5C9B-4AA7-A3E2-2E79A70BE549}"/>
    <cellStyle name="Normal 41 3 6" xfId="34260" xr:uid="{63E7908A-44D1-4781-8227-405A968C478B}"/>
    <cellStyle name="Normal 41 3 7" xfId="36225" xr:uid="{E8561C4A-B7A2-47AC-9195-C1418DF65434}"/>
    <cellStyle name="Normal 41 3 8" xfId="38615" xr:uid="{61D9C60A-9800-41E3-B95F-C0EECB828D47}"/>
    <cellStyle name="Normal 41 3_121231-130331" xfId="27551" xr:uid="{87FD7743-F294-45A8-A51F-444B64ECB2B2}"/>
    <cellStyle name="Normal 41 4" xfId="27552" xr:uid="{1231524F-3514-469D-BE17-5F718DD18493}"/>
    <cellStyle name="Normal 41 4 2" xfId="27553" xr:uid="{423FCD12-0638-495F-81CC-DC2CE67E4694}"/>
    <cellStyle name="Normal 41 4 2 2" xfId="27554" xr:uid="{F3A64CFB-9231-475E-AABB-C33DD73A4750}"/>
    <cellStyle name="Normal 41 4 2_121231-130331" xfId="27555" xr:uid="{7227630A-05D8-44FB-8334-5809A40AEE28}"/>
    <cellStyle name="Normal 41 4 3" xfId="27556" xr:uid="{0FCDD874-D81B-4EB6-8349-220FBFBADF67}"/>
    <cellStyle name="Normal 41 4 4" xfId="34261" xr:uid="{8081511F-A379-47CC-ACEA-F788061C4003}"/>
    <cellStyle name="Normal 41 4_121231-130331" xfId="27557" xr:uid="{82AD30A0-AE5C-4376-AD68-67EEFA0A401D}"/>
    <cellStyle name="Normal 41 5" xfId="27558" xr:uid="{72EE3E86-2295-4433-B2E1-DF7CA25F6B5E}"/>
    <cellStyle name="Normal 41 5 2" xfId="27559" xr:uid="{30052D59-2E47-47FC-9AD7-62797DF7B03D}"/>
    <cellStyle name="Normal 41 5 3" xfId="27560" xr:uid="{9158FC91-EEF4-4869-9DFF-69271E763ACB}"/>
    <cellStyle name="Normal 41 5_121231-130331" xfId="27561" xr:uid="{83014EB1-314B-4A69-A354-49212FB60BAC}"/>
    <cellStyle name="Normal 41 6" xfId="27562" xr:uid="{36F187E6-5E6F-4659-B2A5-1FA23CFB1A76}"/>
    <cellStyle name="Normal 41 6 2" xfId="27563" xr:uid="{61700346-F5DF-4AA5-B143-6E066FADA147}"/>
    <cellStyle name="Normal 41 6 3" xfId="27564" xr:uid="{7812560D-68EC-477C-BEE1-931752536CFE}"/>
    <cellStyle name="Normal 41 6_AAL 2014-06" xfId="45538" xr:uid="{68E18897-07FF-4843-9E72-45F674789425}"/>
    <cellStyle name="Normal 41 7" xfId="27565" xr:uid="{761AA26B-1594-4657-B776-9F1396DB13EC}"/>
    <cellStyle name="Normal 41 7 2" xfId="27566" xr:uid="{2F6DFA9D-BBC9-46B3-B436-D616035CE570}"/>
    <cellStyle name="Normal 41 7 3" xfId="27567" xr:uid="{32C7D04E-7559-41C1-8931-142A43A88F0B}"/>
    <cellStyle name="Normal 41 7_AAL 2014-06" xfId="45539" xr:uid="{86AE8A6B-904F-4143-9F52-306DC996E8B3}"/>
    <cellStyle name="Normal 41 8" xfId="27568" xr:uid="{BE86865E-5570-4899-B6F0-E3C382A8C269}"/>
    <cellStyle name="Normal 41 9" xfId="27569" xr:uid="{9F6DB504-B23A-4846-A8E6-9A9FA0FECF8D}"/>
    <cellStyle name="Normal 41_121231-130331" xfId="27570" xr:uid="{F5B7FC80-4E1D-46E6-90EB-F3ECF94E9FEC}"/>
    <cellStyle name="Normal 42" xfId="27571" xr:uid="{8F09B23A-9F94-43E0-AB9B-95CFA933B654}"/>
    <cellStyle name="Normal 42 10" xfId="27572" xr:uid="{1AF136CC-A962-4B4D-B191-D32EF3062775}"/>
    <cellStyle name="Normal 42 11" xfId="34262" xr:uid="{CFD1FA5C-CDB9-4A86-84F8-074BED3BEA48}"/>
    <cellStyle name="Normal 42 12" xfId="36226" xr:uid="{CD446F7E-6FCF-41DB-ACA9-89BA5E7EFA49}"/>
    <cellStyle name="Normal 42 13" xfId="47849" xr:uid="{1CD32A02-2A41-4471-979E-96DA43E673AA}"/>
    <cellStyle name="Normal 42 2" xfId="27573" xr:uid="{EF88CD88-F41A-437F-B8C4-ECEC7C0E6990}"/>
    <cellStyle name="Normal 42 2 2" xfId="27574" xr:uid="{9E3759D4-743E-4332-9756-DD409AC892B5}"/>
    <cellStyle name="Normal 42 2 2 2" xfId="27575" xr:uid="{56B0BD05-6592-4BB6-893D-4DE48028A8E9}"/>
    <cellStyle name="Normal 42 2 2 2 2" xfId="27576" xr:uid="{A4FC75F2-1B0F-4E07-8034-B7AC05241CAD}"/>
    <cellStyle name="Normal 42 2 2 2 3" xfId="34263" xr:uid="{C9FB0643-521E-4D81-8F54-C29DC4D8B4EA}"/>
    <cellStyle name="Normal 42 2 2 2_121231-130331" xfId="27577" xr:uid="{46124071-4930-4983-8311-0FCD2E613CF3}"/>
    <cellStyle name="Normal 42 2 2 3" xfId="27578" xr:uid="{EEF8AB5B-7345-412B-B186-4AE212C2D3C0}"/>
    <cellStyle name="Normal 42 2 2 3 2" xfId="27579" xr:uid="{9E117FBC-8B7B-4063-9487-3A49CF7A66EE}"/>
    <cellStyle name="Normal 42 2 2 3_121231-130331" xfId="27580" xr:uid="{1E964DA9-1D89-417E-B75C-67E7ECCCF91A}"/>
    <cellStyle name="Normal 42 2 2 4" xfId="27581" xr:uid="{A6CE970C-7420-4A56-853F-C87FBB98A9D3}"/>
    <cellStyle name="Normal 42 2 2 5" xfId="27582" xr:uid="{5BF5CD6C-3373-414C-930E-A30DB233A3A9}"/>
    <cellStyle name="Normal 42 2 2 6" xfId="34264" xr:uid="{8878C4A7-D3A5-4E5D-8E83-FF5D7A042B26}"/>
    <cellStyle name="Normal 42 2 2 7" xfId="36228" xr:uid="{5CF4AC72-9361-4975-AD86-CA237E7CDE7C}"/>
    <cellStyle name="Normal 42 2 2 8" xfId="38613" xr:uid="{50B03B96-8454-4C4B-9BD4-B17F6998BED2}"/>
    <cellStyle name="Normal 42 2 2_121231-130331" xfId="27583" xr:uid="{C14F9C79-0EC2-4B04-ABD0-35B18BAE886C}"/>
    <cellStyle name="Normal 42 2 3" xfId="27584" xr:uid="{ECCD5558-FC56-4638-8204-A5290B25A603}"/>
    <cellStyle name="Normal 42 2 3 2" xfId="27585" xr:uid="{EF8AB318-A5A4-47F3-B44E-9CA2D3F5F39A}"/>
    <cellStyle name="Normal 42 2 3 2 2" xfId="27586" xr:uid="{A23D04C8-3980-4849-9986-B4CA51CCE498}"/>
    <cellStyle name="Normal 42 2 3 2_121231-130331" xfId="27587" xr:uid="{1F675C83-DBF4-49BE-8020-757565433644}"/>
    <cellStyle name="Normal 42 2 3 3" xfId="27588" xr:uid="{B2A634F8-C90F-4AA3-BFF8-EAFBA47C39EB}"/>
    <cellStyle name="Normal 42 2 3 4" xfId="34265" xr:uid="{65C41E50-8EBD-486E-B8CD-BA2DB724223A}"/>
    <cellStyle name="Normal 42 2 3_121231-130331" xfId="27589" xr:uid="{987E62E0-2359-4BC0-934B-9BCDDDF6B632}"/>
    <cellStyle name="Normal 42 2 4" xfId="27590" xr:uid="{8EE66B84-2034-400D-8D5F-51292D4C70FD}"/>
    <cellStyle name="Normal 42 2 4 2" xfId="27591" xr:uid="{5564FBA2-42ED-4831-ACF8-49A61FA6AC7C}"/>
    <cellStyle name="Normal 42 2 4_121231-130331" xfId="27592" xr:uid="{DC72A3A3-B362-40C7-B9C1-B925635CE6B6}"/>
    <cellStyle name="Normal 42 2 5" xfId="27593" xr:uid="{9F793EC2-F08D-4FBD-92EC-8596FDAC395C}"/>
    <cellStyle name="Normal 42 2 6" xfId="27594" xr:uid="{1726F572-E73E-448C-9DCE-8BB4366E65A2}"/>
    <cellStyle name="Normal 42 2 7" xfId="34266" xr:uid="{E7E029E5-6090-4914-B252-357796F7D669}"/>
    <cellStyle name="Normal 42 2 8" xfId="36227" xr:uid="{E6E41CD5-7DE2-4680-B5AA-3E61CA4D7A7B}"/>
    <cellStyle name="Normal 42 2 9" xfId="38614" xr:uid="{B186E672-C178-4091-ADF3-460A172C4B09}"/>
    <cellStyle name="Normal 42 2_121231-130331" xfId="27595" xr:uid="{8BC8546E-190B-48E5-BF30-DDAD0F214954}"/>
    <cellStyle name="Normal 42 3" xfId="27596" xr:uid="{330AC147-5DF7-4C4C-8535-A66EDC9607CC}"/>
    <cellStyle name="Normal 42 3 2" xfId="27597" xr:uid="{C6D416A3-5CB6-447F-9A3B-7A93CB712080}"/>
    <cellStyle name="Normal 42 3 2 2" xfId="27598" xr:uid="{3C17C435-4F0B-46A8-A9A7-55D9F73E990F}"/>
    <cellStyle name="Normal 42 3 2 2 2" xfId="27599" xr:uid="{6F4F681A-BDDF-4CDE-9AA4-CECBBBB00148}"/>
    <cellStyle name="Normal 42 3 2 2_121231-130331" xfId="27600" xr:uid="{B2D1C88C-F81F-4691-A463-852CF88402CE}"/>
    <cellStyle name="Normal 42 3 2 3" xfId="27601" xr:uid="{8518A03A-792D-45C1-9841-A002852B6006}"/>
    <cellStyle name="Normal 42 3 2 4" xfId="34267" xr:uid="{5FC708FE-6761-426D-B4C3-34944D49469C}"/>
    <cellStyle name="Normal 42 3 2_121231-130331" xfId="27602" xr:uid="{4F28BB38-C1B2-4283-8599-63426B127E37}"/>
    <cellStyle name="Normal 42 3 3" xfId="27603" xr:uid="{4F884B6E-2F4C-4CB3-A9BC-E84847C7109E}"/>
    <cellStyle name="Normal 42 3 3 2" xfId="27604" xr:uid="{5D4D6D03-C489-44DF-B192-1A5974E2DF22}"/>
    <cellStyle name="Normal 42 3 3_121231-130331" xfId="27605" xr:uid="{BFAC960F-A355-4F36-9D5C-E61BC7704006}"/>
    <cellStyle name="Normal 42 3 4" xfId="27606" xr:uid="{774475E2-0F54-4EFE-BF16-3D82466B555D}"/>
    <cellStyle name="Normal 42 3 5" xfId="27607" xr:uid="{0EF87872-4671-44A9-A748-72DB18EA3FF9}"/>
    <cellStyle name="Normal 42 3 6" xfId="34268" xr:uid="{26BF642A-C99B-44B5-A7D2-2C73789FC8D3}"/>
    <cellStyle name="Normal 42 3 7" xfId="36229" xr:uid="{38E91B20-F742-4F20-B59E-6589BC41F9C8}"/>
    <cellStyle name="Normal 42 3 8" xfId="38612" xr:uid="{F49BD759-D82A-4AFA-9300-A8AEDC948A77}"/>
    <cellStyle name="Normal 42 3_121231-130331" xfId="27608" xr:uid="{6DCB002A-53AE-4F3E-8849-6C3C684EA014}"/>
    <cellStyle name="Normal 42 4" xfId="27609" xr:uid="{4539DB0F-87F6-47E2-9D23-B74ACF56C385}"/>
    <cellStyle name="Normal 42 4 2" xfId="27610" xr:uid="{20055332-7DA9-4A4E-8CD6-CBBD013E3D8F}"/>
    <cellStyle name="Normal 42 4 2 2" xfId="27611" xr:uid="{ED4211DE-5D81-4D62-9B1E-CF291336E246}"/>
    <cellStyle name="Normal 42 4 2 2 2" xfId="27612" xr:uid="{06002EF3-E55D-4975-A393-A908A59829C9}"/>
    <cellStyle name="Normal 42 4 2 2_121231-130331" xfId="27613" xr:uid="{75FC8150-DFEF-44CE-9FC8-52536BC2A5DE}"/>
    <cellStyle name="Normal 42 4 2 3" xfId="27614" xr:uid="{56CE1FCD-3A81-44EA-BD4E-6AF307604584}"/>
    <cellStyle name="Normal 42 4 2 4" xfId="34269" xr:uid="{8EA2BAB3-73CD-4D74-8923-0ED42C1E8D45}"/>
    <cellStyle name="Normal 42 4 2_121231-130331" xfId="27615" xr:uid="{EBA552E4-6E1B-4F73-86F1-617C5489FA59}"/>
    <cellStyle name="Normal 42 4 3" xfId="27616" xr:uid="{10B16C9C-DD0D-42DD-890A-D8BF2DAECF32}"/>
    <cellStyle name="Normal 42 4 3 2" xfId="27617" xr:uid="{30D76650-67F7-4DC8-BD01-18F0B7B3B782}"/>
    <cellStyle name="Normal 42 4 3_121231-130331" xfId="27618" xr:uid="{B1555424-BA97-4D9E-BAE6-AD943F8AB292}"/>
    <cellStyle name="Normal 42 4 4" xfId="27619" xr:uid="{3D037934-EF3E-4CC6-B302-91C4C6AAB2AD}"/>
    <cellStyle name="Normal 42 4 5" xfId="27620" xr:uid="{3EB8E206-E267-4F87-9850-0973FFC11E43}"/>
    <cellStyle name="Normal 42 4 6" xfId="34270" xr:uid="{35526BEA-E414-40C5-8CE7-D5EC190174B0}"/>
    <cellStyle name="Normal 42 4 7" xfId="36230" xr:uid="{7214154E-B909-4477-94AF-D6363EC90402}"/>
    <cellStyle name="Normal 42 4 8" xfId="38611" xr:uid="{BB1BBCAB-0F40-4A0C-BFE2-7C5F8636D6CE}"/>
    <cellStyle name="Normal 42 4_121231-130331" xfId="27621" xr:uid="{631ED3C9-D717-4ABC-BBE8-3A3FD73C6799}"/>
    <cellStyle name="Normal 42 5" xfId="27622" xr:uid="{1FE0D64F-8128-4832-907E-EFECD4D7B5D2}"/>
    <cellStyle name="Normal 42 5 2" xfId="27623" xr:uid="{4A8AFA6B-7D03-48A2-AF01-5BF695DC7B8D}"/>
    <cellStyle name="Normal 42 5 2 2" xfId="27624" xr:uid="{8B3F66CB-FE0A-4E1A-966C-9765467EE002}"/>
    <cellStyle name="Normal 42 5 2 2 2" xfId="27625" xr:uid="{4EE263E0-A65C-456C-92D9-273505F089DC}"/>
    <cellStyle name="Normal 42 5 2 2_121231-130331" xfId="27626" xr:uid="{DFEBAFC6-5A8D-4EB8-81C5-A62D37A21812}"/>
    <cellStyle name="Normal 42 5 2 3" xfId="27627" xr:uid="{ED7EF8BD-BB7B-4C35-8D84-B8B121DE69AA}"/>
    <cellStyle name="Normal 42 5 2 4" xfId="34271" xr:uid="{2F657BD0-44A8-4036-933C-EA5A069D8C8C}"/>
    <cellStyle name="Normal 42 5 2_121231-130331" xfId="27628" xr:uid="{C156AFC9-7E9E-4671-877A-82FCA14C26FC}"/>
    <cellStyle name="Normal 42 5 3" xfId="27629" xr:uid="{5E0792E2-9FF4-46B7-89BA-0EAB2FACBA66}"/>
    <cellStyle name="Normal 42 5 3 2" xfId="27630" xr:uid="{03844B36-A4E8-4B9C-A51D-511D2BB1B2FB}"/>
    <cellStyle name="Normal 42 5 3_121231-130331" xfId="27631" xr:uid="{A5EF6596-792D-4C8B-ADF4-8E253584FBCA}"/>
    <cellStyle name="Normal 42 5 4" xfId="27632" xr:uid="{87340A8A-984A-408D-AC68-3F9BBCD77015}"/>
    <cellStyle name="Normal 42 5 5" xfId="27633" xr:uid="{27ADCA5F-A73E-4594-8737-7F897C72E5A6}"/>
    <cellStyle name="Normal 42 5 6" xfId="34272" xr:uid="{F1DC056D-511D-4635-8F66-4E5BD3292172}"/>
    <cellStyle name="Normal 42 5 7" xfId="36231" xr:uid="{010C7109-1DA1-4E37-A080-34AC98E70958}"/>
    <cellStyle name="Normal 42 5 8" xfId="38610" xr:uid="{2FB4F3FB-F457-45AD-B288-6317ECE1C0F1}"/>
    <cellStyle name="Normal 42 5_121231-130331" xfId="27634" xr:uid="{D2B082DD-5C03-4B22-BC2D-E57F1205446A}"/>
    <cellStyle name="Normal 42 6" xfId="27635" xr:uid="{C48DB5ED-F0DE-4510-A935-B8A86CD2B732}"/>
    <cellStyle name="Normal 42 6 2" xfId="27636" xr:uid="{8D4C356C-947C-4E34-82B7-41286DEC82FF}"/>
    <cellStyle name="Normal 42 6 2 2" xfId="27637" xr:uid="{44B4E58C-9F5D-4456-B55B-78A85F5766E5}"/>
    <cellStyle name="Normal 42 6 2 3" xfId="34273" xr:uid="{0B7D415F-4CB3-405F-8F66-24BA2B5227E0}"/>
    <cellStyle name="Normal 42 6 2_121231-130331" xfId="27638" xr:uid="{5CDB0A3D-082B-47E0-A21C-BB6B17045348}"/>
    <cellStyle name="Normal 42 6 3" xfId="27639" xr:uid="{D21A6144-228D-4967-805E-0A0A88E6E4D2}"/>
    <cellStyle name="Normal 42 6 3 2" xfId="27640" xr:uid="{2CEF6E4E-076D-4D12-B301-D0B2C33B9D7C}"/>
    <cellStyle name="Normal 42 6 3_121231-130331" xfId="27641" xr:uid="{431E17C8-BA2E-4215-9A92-2AABF44BF539}"/>
    <cellStyle name="Normal 42 6 4" xfId="27642" xr:uid="{E107B7A3-2198-4D4D-9F09-28EC5C923C12}"/>
    <cellStyle name="Normal 42 6 5" xfId="27643" xr:uid="{6C261C71-8A92-4236-BB16-2CCF34AEDABA}"/>
    <cellStyle name="Normal 42 6 6" xfId="34274" xr:uid="{AEAEFFF3-C83D-4C71-BEB4-B8F28BB8A0BD}"/>
    <cellStyle name="Normal 42 6 7" xfId="36232" xr:uid="{B7FE31E8-332E-41F0-9680-E50C5AC14E9E}"/>
    <cellStyle name="Normal 42 6 8" xfId="38609" xr:uid="{BF4C2715-8810-4FEB-ABCF-614FACF08212}"/>
    <cellStyle name="Normal 42 6_121231-130331" xfId="27644" xr:uid="{591BAE85-0188-4BD4-B2A0-776CB58EE25E}"/>
    <cellStyle name="Normal 42 7" xfId="27645" xr:uid="{E800408B-6686-4FB3-BFF3-5BF5B71EBCD7}"/>
    <cellStyle name="Normal 42 7 2" xfId="27646" xr:uid="{CD875A52-D752-4C7D-B57D-CCDF8689A25C}"/>
    <cellStyle name="Normal 42 7 2 2" xfId="27647" xr:uid="{AEF846EA-C8F6-4BD4-A966-65D70C86C4D3}"/>
    <cellStyle name="Normal 42 7 2_121231-130331" xfId="27648" xr:uid="{C9FCB0F5-7CFB-469B-A8FA-55FC741EE479}"/>
    <cellStyle name="Normal 42 7 3" xfId="27649" xr:uid="{D9533F31-30A8-4F3E-8E3E-92EA21774F17}"/>
    <cellStyle name="Normal 42 7 4" xfId="34275" xr:uid="{933E3605-7D65-4180-A7B8-1F6F2D4A13C8}"/>
    <cellStyle name="Normal 42 7_121231-130331" xfId="27650" xr:uid="{9A2AB6E4-33DB-4434-8591-58D3EF9619E8}"/>
    <cellStyle name="Normal 42 8" xfId="27651" xr:uid="{E15C8082-DAEE-4002-83EF-773760559F5A}"/>
    <cellStyle name="Normal 42 8 2" xfId="27652" xr:uid="{A1F4E5B0-DC7D-4306-9ACD-0C0D4A2EB443}"/>
    <cellStyle name="Normal 42 8_121231-130331" xfId="27653" xr:uid="{9DD87E8C-FEB2-4195-9B89-2FD5B743FD6B}"/>
    <cellStyle name="Normal 42 9" xfId="27654" xr:uid="{FAD23577-5D22-4B14-8891-7969D816D2A1}"/>
    <cellStyle name="Normal 42_121231-130331" xfId="27655" xr:uid="{03943A65-14CE-46F0-B879-B84C6E2A315C}"/>
    <cellStyle name="Normal 43" xfId="27656" xr:uid="{76FA6C67-B073-475F-84F7-5FF9311AE8D4}"/>
    <cellStyle name="Normal 43 10" xfId="27657" xr:uid="{03C03CC4-AD2A-405B-8888-A96AB5AA39AD}"/>
    <cellStyle name="Normal 43 11" xfId="34276" xr:uid="{30944267-674F-4F98-9E6B-BFB4C922BEF1}"/>
    <cellStyle name="Normal 43 12" xfId="36233" xr:uid="{C2F91017-C25E-4425-8BB4-79815DC3DFAA}"/>
    <cellStyle name="Normal 43 13" xfId="47850" xr:uid="{06C0CEAD-8134-4647-8C06-AFB7BD705856}"/>
    <cellStyle name="Normal 43 2" xfId="27658" xr:uid="{7F68E4A2-8235-49DF-8DE6-5C10A5A615D9}"/>
    <cellStyle name="Normal 43 2 2" xfId="27659" xr:uid="{567DD828-B1FC-4766-8BC7-DFB9CC371B05}"/>
    <cellStyle name="Normal 43 2 2 2" xfId="27660" xr:uid="{98D06633-3C0D-4CF0-A052-D18F3C3DAD93}"/>
    <cellStyle name="Normal 43 2 2 2 2" xfId="27661" xr:uid="{4BF75920-E0D2-40AB-BF58-107E8D432AB5}"/>
    <cellStyle name="Normal 43 2 2 2 3" xfId="34277" xr:uid="{AD466D29-1785-4F84-A990-9C7D2390FD25}"/>
    <cellStyle name="Normal 43 2 2 2_121231-130331" xfId="27662" xr:uid="{A2D76A30-5876-4242-BFFA-C42DE67A3B41}"/>
    <cellStyle name="Normal 43 2 2 3" xfId="27663" xr:uid="{CC9A3A4B-8E7E-470D-A2DD-366D29EBE932}"/>
    <cellStyle name="Normal 43 2 2 3 2" xfId="27664" xr:uid="{326FC4FE-13E3-4B39-AD95-682D3A0EC903}"/>
    <cellStyle name="Normal 43 2 2 3_121231-130331" xfId="27665" xr:uid="{36867369-26F3-4D6E-A627-7C6D4EB71FAC}"/>
    <cellStyle name="Normal 43 2 2 4" xfId="27666" xr:uid="{8F13F257-36B3-4836-9D53-9CF836FAA2C2}"/>
    <cellStyle name="Normal 43 2 2 5" xfId="27667" xr:uid="{828FAF09-069B-4F34-949D-F60EB1301CEE}"/>
    <cellStyle name="Normal 43 2 2 6" xfId="34278" xr:uid="{F1A36333-A43A-4831-BBD8-D513968A606B}"/>
    <cellStyle name="Normal 43 2 2 7" xfId="36235" xr:uid="{C32BF068-7939-45E4-B4D9-6094104C043B}"/>
    <cellStyle name="Normal 43 2 2 8" xfId="38607" xr:uid="{BA2031B1-FF39-424F-9855-155777BE8E6F}"/>
    <cellStyle name="Normal 43 2 2_121231-130331" xfId="27668" xr:uid="{80DDF3A8-1CC6-421E-A94E-8DD3F5CD300B}"/>
    <cellStyle name="Normal 43 2 3" xfId="27669" xr:uid="{B818B406-06F9-4A4D-A47A-C7643D3549F8}"/>
    <cellStyle name="Normal 43 2 3 2" xfId="27670" xr:uid="{B86F3732-FCA1-498B-9FE5-7F726162A4B5}"/>
    <cellStyle name="Normal 43 2 3 2 2" xfId="27671" xr:uid="{45619089-9590-45BD-A3DA-B9FC91C9ADF7}"/>
    <cellStyle name="Normal 43 2 3 2_121231-130331" xfId="27672" xr:uid="{B3E123A3-66DF-4481-A097-3ECC63AFE7D3}"/>
    <cellStyle name="Normal 43 2 3 3" xfId="27673" xr:uid="{873AC462-9D1D-4A49-8492-89CEDDE09691}"/>
    <cellStyle name="Normal 43 2 3 4" xfId="34279" xr:uid="{F3466183-A4A8-4E50-B9F7-C60DB30163CC}"/>
    <cellStyle name="Normal 43 2 3_121231-130331" xfId="27674" xr:uid="{28960F9D-63A7-4500-8BD2-74266178DAC3}"/>
    <cellStyle name="Normal 43 2 4" xfId="27675" xr:uid="{A35BEB21-7F92-4B5A-A2C6-76363567CC94}"/>
    <cellStyle name="Normal 43 2 4 2" xfId="27676" xr:uid="{6CB284BA-A498-4562-A490-218B22479AD9}"/>
    <cellStyle name="Normal 43 2 4_121231-130331" xfId="27677" xr:uid="{7BFA7574-EEE0-4F09-B609-7D5D4C6AAEBF}"/>
    <cellStyle name="Normal 43 2 5" xfId="27678" xr:uid="{F8D33B36-3179-4709-9211-68185F146292}"/>
    <cellStyle name="Normal 43 2 6" xfId="27679" xr:uid="{41896EB3-B963-4B2B-9881-CF626B5AD64B}"/>
    <cellStyle name="Normal 43 2 7" xfId="34280" xr:uid="{9108C70F-F683-4CD9-BA5E-777213BAEDC5}"/>
    <cellStyle name="Normal 43 2 8" xfId="36234" xr:uid="{24AF0341-ECE4-4228-A552-50115168AFE9}"/>
    <cellStyle name="Normal 43 2 9" xfId="38608" xr:uid="{22774412-599C-464B-BC05-4ACE65DFD0C9}"/>
    <cellStyle name="Normal 43 2_121231-130331" xfId="27680" xr:uid="{479767E4-69D4-4B63-B38A-7B28412913D0}"/>
    <cellStyle name="Normal 43 3" xfId="27681" xr:uid="{11196C73-0B4F-463D-9DC0-5E1294B0E3BD}"/>
    <cellStyle name="Normal 43 3 2" xfId="27682" xr:uid="{2F589600-04B6-4F44-832F-FD4E617EAE6B}"/>
    <cellStyle name="Normal 43 3 2 2" xfId="27683" xr:uid="{BC6A1A3D-228E-4D7E-914B-A8C828D27CAC}"/>
    <cellStyle name="Normal 43 3 2 2 2" xfId="27684" xr:uid="{4BB602A7-6A45-4416-AFB5-2523CCA9E87C}"/>
    <cellStyle name="Normal 43 3 2 2_121231-130331" xfId="27685" xr:uid="{E8D30E13-3911-449E-AE1D-C32407456E4D}"/>
    <cellStyle name="Normal 43 3 2 3" xfId="27686" xr:uid="{4859E5C4-018F-4B84-B2DC-5AFCC5CE1B8B}"/>
    <cellStyle name="Normal 43 3 2 4" xfId="34281" xr:uid="{4CEBCD5B-1608-4687-AB25-E86C01D6441E}"/>
    <cellStyle name="Normal 43 3 2_121231-130331" xfId="27687" xr:uid="{1B9880B6-1809-4847-AFE0-18E796053AC0}"/>
    <cellStyle name="Normal 43 3 3" xfId="27688" xr:uid="{1FD00865-A9FA-4C4A-A0A7-CEDEAD9EE451}"/>
    <cellStyle name="Normal 43 3 3 2" xfId="27689" xr:uid="{ED4B50F6-7D3E-4B6F-BD50-185E393B877A}"/>
    <cellStyle name="Normal 43 3 3_121231-130331" xfId="27690" xr:uid="{F4D15856-547F-4FD3-B4C0-F120C38F4428}"/>
    <cellStyle name="Normal 43 3 4" xfId="27691" xr:uid="{4FEA22EB-2757-49EF-847C-97FB1ADFC40D}"/>
    <cellStyle name="Normal 43 3 5" xfId="27692" xr:uid="{F2958418-3118-4966-A09D-DB45AFB59058}"/>
    <cellStyle name="Normal 43 3 6" xfId="34282" xr:uid="{EC6EBFB0-93DA-45F7-8E25-CE7D9C92CCB4}"/>
    <cellStyle name="Normal 43 3 7" xfId="36236" xr:uid="{302A6DA6-A7EF-4116-BA80-4BFB145B4B2D}"/>
    <cellStyle name="Normal 43 3 8" xfId="38606" xr:uid="{687DDC40-5C8D-4288-BA76-4A79FDBF24DA}"/>
    <cellStyle name="Normal 43 3_121231-130331" xfId="27693" xr:uid="{B6543066-BE89-4668-82BE-A645B57F6E82}"/>
    <cellStyle name="Normal 43 4" xfId="27694" xr:uid="{99D0C890-9BE4-4433-9091-23CC9EBFEC2C}"/>
    <cellStyle name="Normal 43 4 2" xfId="27695" xr:uid="{66743E5F-BEAD-4D19-9253-3543B9D65F77}"/>
    <cellStyle name="Normal 43 4 2 2" xfId="27696" xr:uid="{DF3DD165-C0A5-4281-B639-13A5F2438035}"/>
    <cellStyle name="Normal 43 4 2 2 2" xfId="27697" xr:uid="{8E45500A-F54F-439C-A1D6-ECCD0ED70923}"/>
    <cellStyle name="Normal 43 4 2 2_121231-130331" xfId="27698" xr:uid="{E1FFB3B5-984F-4762-9672-2CD4A3F1D19B}"/>
    <cellStyle name="Normal 43 4 2 3" xfId="27699" xr:uid="{C4DE7443-8C39-4EA3-BA7E-8A1DBAD2DA38}"/>
    <cellStyle name="Normal 43 4 2 4" xfId="34283" xr:uid="{37D81F0A-A607-4D4C-8D0A-959DFCE3DBA1}"/>
    <cellStyle name="Normal 43 4 2_121231-130331" xfId="27700" xr:uid="{42464C58-7929-48BC-B2A5-C2CF3710D6DB}"/>
    <cellStyle name="Normal 43 4 3" xfId="27701" xr:uid="{0FBBCBE6-D119-40BF-880B-907CB0779B1A}"/>
    <cellStyle name="Normal 43 4 3 2" xfId="27702" xr:uid="{5289D4D2-1A51-499F-9EE4-EAD2357095DF}"/>
    <cellStyle name="Normal 43 4 3_121231-130331" xfId="27703" xr:uid="{82F2016D-D200-4830-ABE7-10AF094043C6}"/>
    <cellStyle name="Normal 43 4 4" xfId="27704" xr:uid="{301E2338-93E2-41EB-9B7B-E4070C7AC5F0}"/>
    <cellStyle name="Normal 43 4 5" xfId="27705" xr:uid="{92CA2BA3-A98B-4491-A559-476DCAD6D769}"/>
    <cellStyle name="Normal 43 4 6" xfId="34284" xr:uid="{B90662CA-2FD5-41A7-8CBB-4762F3C760C1}"/>
    <cellStyle name="Normal 43 4 7" xfId="36237" xr:uid="{8F051868-9E96-4944-92A4-D36F78F32F52}"/>
    <cellStyle name="Normal 43 4 8" xfId="38605" xr:uid="{D9A928D7-43FE-4F85-8183-7D7AE157004F}"/>
    <cellStyle name="Normal 43 4_121231-130331" xfId="27706" xr:uid="{AED42B84-B721-4998-ACCD-E39EEDD56735}"/>
    <cellStyle name="Normal 43 5" xfId="27707" xr:uid="{3E04B41F-65B9-4513-8F9F-AB31B62C16F1}"/>
    <cellStyle name="Normal 43 5 2" xfId="27708" xr:uid="{41A1C0DA-93A9-4A26-BAC7-ED497E95AD42}"/>
    <cellStyle name="Normal 43 5 2 2" xfId="27709" xr:uid="{02F46A98-DFD1-4735-8323-A2CB2646327B}"/>
    <cellStyle name="Normal 43 5 2 2 2" xfId="27710" xr:uid="{8589C5E3-67EF-4CD0-9B80-594E49E6A86B}"/>
    <cellStyle name="Normal 43 5 2 2_121231-130331" xfId="27711" xr:uid="{35B949B9-9633-4DDE-A40C-094D164D8713}"/>
    <cellStyle name="Normal 43 5 2 3" xfId="27712" xr:uid="{FAB000C2-9E36-488E-8767-09C9523A032A}"/>
    <cellStyle name="Normal 43 5 2 4" xfId="34285" xr:uid="{A778CDE4-C33B-4E95-9735-A94858D8042D}"/>
    <cellStyle name="Normal 43 5 2_121231-130331" xfId="27713" xr:uid="{7A4AD952-DDA6-48D4-B89B-8D4C426CF33A}"/>
    <cellStyle name="Normal 43 5 3" xfId="27714" xr:uid="{EB95A804-1920-4598-817B-D138D8BAADAE}"/>
    <cellStyle name="Normal 43 5 3 2" xfId="27715" xr:uid="{C7097424-D40B-47D2-908E-A22ACCD02F0B}"/>
    <cellStyle name="Normal 43 5 3_121231-130331" xfId="27716" xr:uid="{384E2949-D43F-42CC-BC34-85CF23A16CF8}"/>
    <cellStyle name="Normal 43 5 4" xfId="27717" xr:uid="{11BC36FC-52F5-414A-B9CD-7F3E80F41AE0}"/>
    <cellStyle name="Normal 43 5 5" xfId="27718" xr:uid="{795B669D-533D-42CA-8D78-A8A69C8B2985}"/>
    <cellStyle name="Normal 43 5 6" xfId="34286" xr:uid="{0BBC3D1C-61D3-4DFC-995C-218DB259E5E4}"/>
    <cellStyle name="Normal 43 5 7" xfId="36238" xr:uid="{D4E568B1-9CD5-41AB-A71C-D846FFA98641}"/>
    <cellStyle name="Normal 43 5 8" xfId="38604" xr:uid="{46A8D2A9-3614-433F-952B-ADB641A37F2D}"/>
    <cellStyle name="Normal 43 5_121231-130331" xfId="27719" xr:uid="{33373EB7-0063-4E77-92B4-57422582ADEB}"/>
    <cellStyle name="Normal 43 6" xfId="27720" xr:uid="{F11BCC65-9A90-4DF0-8ED9-6BA7BE1D09AD}"/>
    <cellStyle name="Normal 43 6 2" xfId="27721" xr:uid="{ECD3D6CC-E585-469C-93A4-F816007D13D5}"/>
    <cellStyle name="Normal 43 6 2 2" xfId="27722" xr:uid="{98B38124-9B5F-4A04-82B7-786661B5405B}"/>
    <cellStyle name="Normal 43 6 2 3" xfId="34287" xr:uid="{2453A51B-FDED-4E48-9409-9D3FE2D58305}"/>
    <cellStyle name="Normal 43 6 2_121231-130331" xfId="27723" xr:uid="{F3DD9D4D-18D2-4743-B8A4-3A8B0D73C293}"/>
    <cellStyle name="Normal 43 6 3" xfId="27724" xr:uid="{B1124BEF-62A1-495B-84D1-266E20638B47}"/>
    <cellStyle name="Normal 43 6 3 2" xfId="27725" xr:uid="{0AFBD4EE-C0B4-4107-A66B-788F0F0C3095}"/>
    <cellStyle name="Normal 43 6 3_121231-130331" xfId="27726" xr:uid="{FB131688-E116-487B-B05A-76D13FC1807A}"/>
    <cellStyle name="Normal 43 6 4" xfId="27727" xr:uid="{CB9DE579-455D-46A7-8958-75029D462C09}"/>
    <cellStyle name="Normal 43 6 5" xfId="27728" xr:uid="{A859AFB9-5D36-44C4-B621-05725970FB16}"/>
    <cellStyle name="Normal 43 6 6" xfId="34288" xr:uid="{67ADD75A-F059-407E-867A-009ABDEE7D39}"/>
    <cellStyle name="Normal 43 6 7" xfId="36239" xr:uid="{9697C702-53A5-44B3-922B-E9015D70A493}"/>
    <cellStyle name="Normal 43 6 8" xfId="38603" xr:uid="{D29B1440-1358-476C-BEAB-B58CD82653C4}"/>
    <cellStyle name="Normal 43 6_121231-130331" xfId="27729" xr:uid="{042F2B83-3D15-4676-9B22-D64E059F0BFD}"/>
    <cellStyle name="Normal 43 7" xfId="27730" xr:uid="{E5ED95F3-C935-4991-A54E-DE0C459D2DF9}"/>
    <cellStyle name="Normal 43 7 2" xfId="27731" xr:uid="{1E96B01F-F4BE-46EA-843B-3D5DC4F483EF}"/>
    <cellStyle name="Normal 43 7 2 2" xfId="27732" xr:uid="{E061711C-7525-4AE5-8CBE-85AE9A8ED296}"/>
    <cellStyle name="Normal 43 7 2_121231-130331" xfId="27733" xr:uid="{E19FFA05-BBA2-4335-8F48-E71156F4A466}"/>
    <cellStyle name="Normal 43 7 3" xfId="27734" xr:uid="{706303CF-EEA8-4A73-A8B8-EC3E5B544734}"/>
    <cellStyle name="Normal 43 7 4" xfId="34289" xr:uid="{30CD77AD-EFF9-4466-8191-F2860EA7A9E2}"/>
    <cellStyle name="Normal 43 7_121231-130331" xfId="27735" xr:uid="{1F02660F-50BD-4351-B7AE-49578B5317AB}"/>
    <cellStyle name="Normal 43 8" xfId="27736" xr:uid="{E85B4589-BC8C-4214-B019-211AA97B0EF6}"/>
    <cellStyle name="Normal 43 8 2" xfId="27737" xr:uid="{CB473755-30AC-4F32-B246-B698B93C7E26}"/>
    <cellStyle name="Normal 43 8_121231-130331" xfId="27738" xr:uid="{77DEDE52-E76C-4090-89A1-314D0D4F00D9}"/>
    <cellStyle name="Normal 43 9" xfId="27739" xr:uid="{94B99CAE-007C-4485-A988-788E828BD776}"/>
    <cellStyle name="Normal 43_121231-130331" xfId="27740" xr:uid="{446F1A03-9E04-464E-A598-7355FE8DB696}"/>
    <cellStyle name="Normal 44" xfId="27741" xr:uid="{172D648C-1FD1-4F9D-B1F3-6F7566F8A41B}"/>
    <cellStyle name="Normal 44 10" xfId="27742" xr:uid="{D1DACDC1-CA00-4043-8DAB-A9110BAD40F6}"/>
    <cellStyle name="Normal 44 11" xfId="34290" xr:uid="{322D4D69-9E6F-4B8E-A0F3-30E0D147D3DA}"/>
    <cellStyle name="Normal 44 12" xfId="36240" xr:uid="{24414F04-5150-4609-8619-67AB8D82F84A}"/>
    <cellStyle name="Normal 44 13" xfId="47851" xr:uid="{C1715B8E-7244-4123-848D-A3B0EE8CBD46}"/>
    <cellStyle name="Normal 44 2" xfId="27743" xr:uid="{9EBBC974-0EBF-4E60-A91C-0EB2A894F9A3}"/>
    <cellStyle name="Normal 44 2 2" xfId="27744" xr:uid="{0894C881-099A-4428-8411-B1B62DF42BF0}"/>
    <cellStyle name="Normal 44 2 2 2" xfId="27745" xr:uid="{E99269E9-6B0C-4A53-87E6-C0FAD723ABF6}"/>
    <cellStyle name="Normal 44 2 2 2 2" xfId="27746" xr:uid="{B9F4F2F0-CB89-4273-B8F0-FF891CF2E071}"/>
    <cellStyle name="Normal 44 2 2 2 3" xfId="34291" xr:uid="{4C79AA9E-8831-4322-BB7F-B446DE493482}"/>
    <cellStyle name="Normal 44 2 2 2_121231-130331" xfId="27747" xr:uid="{94CF21C4-8B12-4EED-9E8C-3AF23AE8D9A6}"/>
    <cellStyle name="Normal 44 2 2 3" xfId="27748" xr:uid="{63B3E0F3-6A8E-4C10-BE72-E291384450AC}"/>
    <cellStyle name="Normal 44 2 2 3 2" xfId="27749" xr:uid="{254896AC-2E66-4DE8-92DB-C12C8DD2786B}"/>
    <cellStyle name="Normal 44 2 2 3_121231-130331" xfId="27750" xr:uid="{103C27C1-3462-49BC-8B88-21EB38ECCD1D}"/>
    <cellStyle name="Normal 44 2 2 4" xfId="27751" xr:uid="{7223E29C-3E39-40F0-A28C-0765BDC5BCA8}"/>
    <cellStyle name="Normal 44 2 2 5" xfId="27752" xr:uid="{C944E5EF-E26F-4EAE-B611-6CAFA69AC433}"/>
    <cellStyle name="Normal 44 2 2 6" xfId="34292" xr:uid="{EADBF874-C6ED-47CA-BF3E-1991680459C1}"/>
    <cellStyle name="Normal 44 2 2 7" xfId="36242" xr:uid="{31EDC35E-7BC9-40E8-8627-38291D996392}"/>
    <cellStyle name="Normal 44 2 2 8" xfId="38601" xr:uid="{2DFD500A-50B6-4A9D-8CFB-B73CDBE558D1}"/>
    <cellStyle name="Normal 44 2 2_121231-130331" xfId="27753" xr:uid="{F4E5F3A8-5B1D-4DEA-9006-294F3A3D42CB}"/>
    <cellStyle name="Normal 44 2 3" xfId="27754" xr:uid="{F15F18A8-0AF2-47FC-B072-79EBB5B7E326}"/>
    <cellStyle name="Normal 44 2 3 2" xfId="27755" xr:uid="{884F154E-F133-42FE-9E84-DB089613A17F}"/>
    <cellStyle name="Normal 44 2 3 2 2" xfId="27756" xr:uid="{D47ED051-A64E-415B-8C7E-25E43EB22F8A}"/>
    <cellStyle name="Normal 44 2 3 2_121231-130331" xfId="27757" xr:uid="{2D44EEE9-7AB1-4A15-AF16-522FCA63C307}"/>
    <cellStyle name="Normal 44 2 3 3" xfId="27758" xr:uid="{84B54828-01F0-4370-AF4C-EAF6FC398D2F}"/>
    <cellStyle name="Normal 44 2 3 4" xfId="34293" xr:uid="{4BB1EA1A-9BE1-482F-899A-7A35A257C9D0}"/>
    <cellStyle name="Normal 44 2 3_121231-130331" xfId="27759" xr:uid="{8ECAAC76-4807-48BA-85FD-AC9FA864BCEE}"/>
    <cellStyle name="Normal 44 2 4" xfId="27760" xr:uid="{629F872A-C1D4-4B77-B7C4-603C54F38304}"/>
    <cellStyle name="Normal 44 2 4 2" xfId="27761" xr:uid="{8A4BEC33-EEFF-45EC-8525-F6202527FA83}"/>
    <cellStyle name="Normal 44 2 4_121231-130331" xfId="27762" xr:uid="{447FFA71-693D-4A67-AFF9-7A1B55ED9FD6}"/>
    <cellStyle name="Normal 44 2 5" xfId="27763" xr:uid="{9C593681-1D59-4C87-82EF-798BCD49DE06}"/>
    <cellStyle name="Normal 44 2 6" xfId="27764" xr:uid="{403897DC-9598-4741-BAED-89663C652AB6}"/>
    <cellStyle name="Normal 44 2 7" xfId="34294" xr:uid="{59D22C0F-0868-43EE-9E84-5D6AABB81EEA}"/>
    <cellStyle name="Normal 44 2 8" xfId="36241" xr:uid="{7E48C967-89A5-4AC3-A69A-710A8EF145EE}"/>
    <cellStyle name="Normal 44 2 9" xfId="38602" xr:uid="{2296C699-D960-4D36-9547-22411CEF69B9}"/>
    <cellStyle name="Normal 44 2_121231-130331" xfId="27765" xr:uid="{DBBBE935-1482-45BD-91AB-9F9B7EF2402C}"/>
    <cellStyle name="Normal 44 3" xfId="27766" xr:uid="{D9140CDC-5A2B-465E-9856-C9717E0DC101}"/>
    <cellStyle name="Normal 44 3 2" xfId="27767" xr:uid="{CC0053FD-612B-424C-BF93-4BAE5667FBD7}"/>
    <cellStyle name="Normal 44 3 2 2" xfId="27768" xr:uid="{03F480BB-9D0F-423D-83D4-4971E5097EC9}"/>
    <cellStyle name="Normal 44 3 2 2 2" xfId="27769" xr:uid="{A1452A90-BFD5-413B-8402-ED30B31B76DC}"/>
    <cellStyle name="Normal 44 3 2 2_121231-130331" xfId="27770" xr:uid="{9F5E50F8-949C-4037-9FBC-B5147DDD1C0D}"/>
    <cellStyle name="Normal 44 3 2 3" xfId="27771" xr:uid="{FF1CF86D-9AB9-4CB0-BC6E-7400971F8085}"/>
    <cellStyle name="Normal 44 3 2 4" xfId="34295" xr:uid="{24A1C60D-2687-4D64-B4C6-5F63A6DE95F0}"/>
    <cellStyle name="Normal 44 3 2_121231-130331" xfId="27772" xr:uid="{68F88DAE-473C-4C48-AA10-109AFA948270}"/>
    <cellStyle name="Normal 44 3 3" xfId="27773" xr:uid="{02CBCD3F-7A54-4744-A143-161BF0D84A90}"/>
    <cellStyle name="Normal 44 3 3 2" xfId="27774" xr:uid="{4A4596ED-4B77-415A-995B-F1FDD508D237}"/>
    <cellStyle name="Normal 44 3 3_121231-130331" xfId="27775" xr:uid="{2002EDC1-CA72-4491-8DBA-BFD649345956}"/>
    <cellStyle name="Normal 44 3 4" xfId="27776" xr:uid="{23E580B2-E1F9-4AE9-884E-1DCA3CFC8754}"/>
    <cellStyle name="Normal 44 3 5" xfId="27777" xr:uid="{18BAA64F-93D4-446C-99C2-AA023777D636}"/>
    <cellStyle name="Normal 44 3 6" xfId="34296" xr:uid="{C50D3005-5C8A-4670-BF83-0F2E27658DD2}"/>
    <cellStyle name="Normal 44 3 7" xfId="36243" xr:uid="{77350BA7-3E39-4B5B-9FDD-302F863802B5}"/>
    <cellStyle name="Normal 44 3 8" xfId="38600" xr:uid="{5C79BA99-FF2B-4B59-946F-0FB4F8C23488}"/>
    <cellStyle name="Normal 44 3_121231-130331" xfId="27778" xr:uid="{C3EB32AC-CF78-4D99-9FB8-DD33244F79EB}"/>
    <cellStyle name="Normal 44 4" xfId="27779" xr:uid="{42DB302F-E3DB-4EEE-A3CB-DEFCB1D33E31}"/>
    <cellStyle name="Normal 44 4 2" xfId="27780" xr:uid="{2AED056F-76B9-4D71-8077-D4DC66B71748}"/>
    <cellStyle name="Normal 44 4 2 2" xfId="27781" xr:uid="{D16BEADD-B2B8-4F04-8ABA-9C9AEC53F231}"/>
    <cellStyle name="Normal 44 4 2 2 2" xfId="27782" xr:uid="{C5AC0D8C-70BD-4926-8D6E-7753BB846649}"/>
    <cellStyle name="Normal 44 4 2 2_121231-130331" xfId="27783" xr:uid="{5E632B32-8DE6-4668-BEC9-6539A1948F40}"/>
    <cellStyle name="Normal 44 4 2 3" xfId="27784" xr:uid="{94A9CBD4-DA73-40CB-949D-96360265AB73}"/>
    <cellStyle name="Normal 44 4 2 4" xfId="34297" xr:uid="{CF12B49D-FE80-49DD-9033-DC77621E0D68}"/>
    <cellStyle name="Normal 44 4 2_121231-130331" xfId="27785" xr:uid="{C9612AD4-9718-48A9-82DE-3EF191EDE8DB}"/>
    <cellStyle name="Normal 44 4 3" xfId="27786" xr:uid="{55319AF5-19D8-4E38-A8EA-113099CF24F4}"/>
    <cellStyle name="Normal 44 4 3 2" xfId="27787" xr:uid="{BA6BAC30-2EC3-4523-8A6F-294E55B71DE5}"/>
    <cellStyle name="Normal 44 4 3_121231-130331" xfId="27788" xr:uid="{2DBC9AB4-D608-452A-81B4-CFC888ED8F08}"/>
    <cellStyle name="Normal 44 4 4" xfId="27789" xr:uid="{B15F74C7-E00E-4953-A084-02119358E34D}"/>
    <cellStyle name="Normal 44 4 5" xfId="27790" xr:uid="{B4C94B69-8103-4120-A778-55DD3DD2DDAB}"/>
    <cellStyle name="Normal 44 4 6" xfId="34298" xr:uid="{ACF01DB4-EE4E-4BB6-9CD7-17458A86FB2F}"/>
    <cellStyle name="Normal 44 4 7" xfId="36244" xr:uid="{C7BE4736-6F16-4712-8007-E75C25390DD9}"/>
    <cellStyle name="Normal 44 4 8" xfId="38599" xr:uid="{30AB2FCD-07A9-4CC6-96C2-B15A5BC2313C}"/>
    <cellStyle name="Normal 44 4_121231-130331" xfId="27791" xr:uid="{B08F8657-2FE1-45D0-AFDF-992534AEDE19}"/>
    <cellStyle name="Normal 44 5" xfId="27792" xr:uid="{E2E0FD34-90E1-4413-95C5-0E1877434F25}"/>
    <cellStyle name="Normal 44 5 2" xfId="27793" xr:uid="{4C7C0024-AECD-4F83-96C7-541D6390B21F}"/>
    <cellStyle name="Normal 44 5 2 2" xfId="27794" xr:uid="{50D0B3DB-C451-49CC-BE39-22C6C351A8C5}"/>
    <cellStyle name="Normal 44 5 2 2 2" xfId="27795" xr:uid="{755E5750-A574-4CBD-A155-3C3A249A6479}"/>
    <cellStyle name="Normal 44 5 2 2_121231-130331" xfId="27796" xr:uid="{C9F9F1D7-162A-4306-B039-3EC3CB5FF0B7}"/>
    <cellStyle name="Normal 44 5 2 3" xfId="27797" xr:uid="{1326343B-060D-460A-8B33-6E3D825DF121}"/>
    <cellStyle name="Normal 44 5 2 4" xfId="34299" xr:uid="{56B71F72-5AE3-4A9E-9773-9DFFB73F9026}"/>
    <cellStyle name="Normal 44 5 2_121231-130331" xfId="27798" xr:uid="{0D8AD706-55D5-417D-9C4A-BF3A466B4598}"/>
    <cellStyle name="Normal 44 5 3" xfId="27799" xr:uid="{9BF6E503-7BF6-4CC1-8A8F-1003A46330DC}"/>
    <cellStyle name="Normal 44 5 3 2" xfId="27800" xr:uid="{E12D2720-DA5C-4AF2-997C-C3895886FB17}"/>
    <cellStyle name="Normal 44 5 3_121231-130331" xfId="27801" xr:uid="{64DACCA3-EF07-45CA-9430-EE4EAD94783E}"/>
    <cellStyle name="Normal 44 5 4" xfId="27802" xr:uid="{479C9728-EF04-40A7-BE9D-26F2E63E0506}"/>
    <cellStyle name="Normal 44 5 5" xfId="27803" xr:uid="{4D3BF9A9-12A1-4B24-B341-233F10B011A6}"/>
    <cellStyle name="Normal 44 5 6" xfId="34300" xr:uid="{4CB90A86-E959-48B0-9921-DA711C995C7C}"/>
    <cellStyle name="Normal 44 5 7" xfId="36245" xr:uid="{31D05ACF-FBE0-4171-8297-4058871BF365}"/>
    <cellStyle name="Normal 44 5 8" xfId="38598" xr:uid="{89C35F82-B816-4B96-956F-FA59A2F05603}"/>
    <cellStyle name="Normal 44 5_121231-130331" xfId="27804" xr:uid="{A1E87D7F-D2DF-45CB-BC13-296B7E054678}"/>
    <cellStyle name="Normal 44 6" xfId="27805" xr:uid="{E7916841-B2D1-492E-A2F6-5E3D48149148}"/>
    <cellStyle name="Normal 44 6 2" xfId="27806" xr:uid="{424B8A89-F0C3-4905-ABFF-1D388D6B5C78}"/>
    <cellStyle name="Normal 44 6 2 2" xfId="27807" xr:uid="{E2AD2A13-6CA0-41FA-9A84-4113DE08CBA7}"/>
    <cellStyle name="Normal 44 6 2 3" xfId="34301" xr:uid="{77C5FFE0-7460-48CA-B491-7EC84D15B5E7}"/>
    <cellStyle name="Normal 44 6 2_121231-130331" xfId="27808" xr:uid="{93951E94-516F-4EB8-A1DA-5EB51C2BAAF8}"/>
    <cellStyle name="Normal 44 6 3" xfId="27809" xr:uid="{37508590-CBE2-4795-B2CE-B94ADA5FECEC}"/>
    <cellStyle name="Normal 44 6 3 2" xfId="27810" xr:uid="{38759C38-72F2-44F4-ADD7-34EDDF53E498}"/>
    <cellStyle name="Normal 44 6 3_121231-130331" xfId="27811" xr:uid="{ECB52CF0-E104-4B3E-8A87-C67C3F53F319}"/>
    <cellStyle name="Normal 44 6 4" xfId="27812" xr:uid="{E75C3CC3-5EE9-42E4-949A-A968AA63BC07}"/>
    <cellStyle name="Normal 44 6 5" xfId="27813" xr:uid="{D448D8A3-D423-4B69-9C46-DDC93087250D}"/>
    <cellStyle name="Normal 44 6 6" xfId="34302" xr:uid="{BDA3DE3D-2549-4C39-9413-B0FE424BBDD6}"/>
    <cellStyle name="Normal 44 6 7" xfId="36246" xr:uid="{2D728FF9-7987-4808-B9C0-370245557320}"/>
    <cellStyle name="Normal 44 6 8" xfId="38597" xr:uid="{C88A544A-C831-4996-B5EB-1012E1EA09AC}"/>
    <cellStyle name="Normal 44 6_121231-130331" xfId="27814" xr:uid="{402B9E5E-0969-4136-B666-ECC7A807E43E}"/>
    <cellStyle name="Normal 44 7" xfId="27815" xr:uid="{C085992E-B614-4F33-869F-500426B1846C}"/>
    <cellStyle name="Normal 44 7 2" xfId="27816" xr:uid="{0EA2418C-9D4C-4774-A0F1-54147FDF77F0}"/>
    <cellStyle name="Normal 44 7 2 2" xfId="27817" xr:uid="{333B0B28-FA9A-4A82-8BF8-CBCFE9775DB2}"/>
    <cellStyle name="Normal 44 7 2_121231-130331" xfId="27818" xr:uid="{91969215-35FD-4F7C-8FFF-0E6CE52CEAAA}"/>
    <cellStyle name="Normal 44 7 3" xfId="27819" xr:uid="{F8FF8910-CC57-40B2-AD09-9AD19F040744}"/>
    <cellStyle name="Normal 44 7 4" xfId="34303" xr:uid="{E4650EBA-F319-42EB-A361-0D7830F3AC75}"/>
    <cellStyle name="Normal 44 7_121231-130331" xfId="27820" xr:uid="{AFE20FB1-4A00-4768-B0CE-1CB032BAD7D6}"/>
    <cellStyle name="Normal 44 8" xfId="27821" xr:uid="{1ACBF21F-871E-4049-80AC-5173E057A940}"/>
    <cellStyle name="Normal 44 8 2" xfId="27822" xr:uid="{493F956E-4E53-49C8-A0BD-B07F98B7A65F}"/>
    <cellStyle name="Normal 44 8_121231-130331" xfId="27823" xr:uid="{A70F30E4-B2F9-49D5-B17C-90D61A1C5C93}"/>
    <cellStyle name="Normal 44 9" xfId="27824" xr:uid="{D539E6D6-3D6F-4954-866B-C32DEF6573EF}"/>
    <cellStyle name="Normal 44_121231-130331" xfId="27825" xr:uid="{DB236E3A-6627-4F20-9D24-AD18FFFF3A57}"/>
    <cellStyle name="Normal 45" xfId="27826" xr:uid="{9BBF5E06-953C-4D22-94B8-91CAA555ABFB}"/>
    <cellStyle name="Normal 45 10" xfId="27827" xr:uid="{53DB3CE4-B355-4264-B0A2-9904AFDF27AE}"/>
    <cellStyle name="Normal 45 11" xfId="34304" xr:uid="{261E82DB-1CB2-4CF2-A321-D6C5871FC492}"/>
    <cellStyle name="Normal 45 12" xfId="36247" xr:uid="{372B62BC-5A7C-44F5-8F8C-F0268FC57449}"/>
    <cellStyle name="Normal 45 13" xfId="47852" xr:uid="{96E23D9E-66BF-4E56-A62E-9AF5CB9A1BAD}"/>
    <cellStyle name="Normal 45 2" xfId="27828" xr:uid="{2A6B0589-8B91-4A54-AA55-ED3DCBE86953}"/>
    <cellStyle name="Normal 45 2 2" xfId="27829" xr:uid="{720A306F-5508-439F-83E3-E8769B6E4194}"/>
    <cellStyle name="Normal 45 2 2 2" xfId="27830" xr:uid="{629D0993-5606-4107-A408-D91B112921B8}"/>
    <cellStyle name="Normal 45 2 2 2 2" xfId="27831" xr:uid="{BBBF0DCE-CC2C-4002-B9DF-57DA021203F1}"/>
    <cellStyle name="Normal 45 2 2 2 3" xfId="34305" xr:uid="{D7BAF6B4-209E-48E8-BB58-507322394F34}"/>
    <cellStyle name="Normal 45 2 2 2_121231-130331" xfId="27832" xr:uid="{4492AC0D-D431-43ED-B96F-02F306EC86C7}"/>
    <cellStyle name="Normal 45 2 2 3" xfId="27833" xr:uid="{0FA543E0-5436-49EB-94BD-8E9099CA5AD9}"/>
    <cellStyle name="Normal 45 2 2 3 2" xfId="27834" xr:uid="{5793A021-E280-4F32-9005-6A3BDD3E5845}"/>
    <cellStyle name="Normal 45 2 2 3_121231-130331" xfId="27835" xr:uid="{94B08BEC-0A51-4E58-8E90-DC5DBE5E6B8E}"/>
    <cellStyle name="Normal 45 2 2 4" xfId="27836" xr:uid="{F579E52D-03D5-4932-888E-F1DB7C265AD7}"/>
    <cellStyle name="Normal 45 2 2 5" xfId="27837" xr:uid="{BA6DA9CB-74CE-4E19-AC74-D56650F964BD}"/>
    <cellStyle name="Normal 45 2 2 6" xfId="34306" xr:uid="{A63B514E-3C12-4D83-BB6E-6BA944AED51E}"/>
    <cellStyle name="Normal 45 2 2 7" xfId="36249" xr:uid="{660839B2-C7B0-4513-A293-A807EE59A7F6}"/>
    <cellStyle name="Normal 45 2 2 8" xfId="38595" xr:uid="{FDB158C8-ACCE-49B7-8D10-400D828A65CF}"/>
    <cellStyle name="Normal 45 2 2_121231-130331" xfId="27838" xr:uid="{25BE6769-3FCE-4D2A-9C71-3309731E2369}"/>
    <cellStyle name="Normal 45 2 3" xfId="27839" xr:uid="{34F7065E-D70A-4328-AA92-72B2F1CBF218}"/>
    <cellStyle name="Normal 45 2 3 2" xfId="27840" xr:uid="{43BC93A1-8817-4926-AFEE-3263299B940A}"/>
    <cellStyle name="Normal 45 2 3 2 2" xfId="27841" xr:uid="{9D7248F3-5CAC-4769-B9F7-0456E1897ADD}"/>
    <cellStyle name="Normal 45 2 3 2_121231-130331" xfId="27842" xr:uid="{C35AB7AD-9BF4-4E37-83D6-9948CD95768D}"/>
    <cellStyle name="Normal 45 2 3 3" xfId="27843" xr:uid="{E170CA8B-4FF6-45CB-85AA-6F0D10820D4F}"/>
    <cellStyle name="Normal 45 2 3 4" xfId="34307" xr:uid="{540298EF-A45F-4F47-A694-6967871C0B38}"/>
    <cellStyle name="Normal 45 2 3_121231-130331" xfId="27844" xr:uid="{3C753B34-87F9-45E4-A861-8301EB75693D}"/>
    <cellStyle name="Normal 45 2 4" xfId="27845" xr:uid="{8B7E8FE3-11FA-48B8-8240-CFDC45D46A17}"/>
    <cellStyle name="Normal 45 2 4 2" xfId="27846" xr:uid="{36B51CD1-CFC2-452B-86D8-A1B4EFA17BB3}"/>
    <cellStyle name="Normal 45 2 4_121231-130331" xfId="27847" xr:uid="{F8772037-8A3D-485F-BFD9-82F34DC93463}"/>
    <cellStyle name="Normal 45 2 5" xfId="27848" xr:uid="{C19369CA-21A7-4D41-893D-63F867427958}"/>
    <cellStyle name="Normal 45 2 6" xfId="27849" xr:uid="{4CFBDA53-3419-46A7-BA43-4C4E48EDDA2F}"/>
    <cellStyle name="Normal 45 2 7" xfId="34308" xr:uid="{676CC1CF-4C92-433D-A23B-B380506A211E}"/>
    <cellStyle name="Normal 45 2 8" xfId="36248" xr:uid="{A27DEBF8-EC61-46A5-A321-6276FD798EFA}"/>
    <cellStyle name="Normal 45 2 9" xfId="38596" xr:uid="{A039876E-00BB-423D-9C0D-1B3DCCA1EAEC}"/>
    <cellStyle name="Normal 45 2_121231-130331" xfId="27850" xr:uid="{D0C9C376-27AC-45B6-AF16-FB46E287D6BB}"/>
    <cellStyle name="Normal 45 3" xfId="27851" xr:uid="{81C330E8-742A-4519-AD7A-5CFF05598467}"/>
    <cellStyle name="Normal 45 3 2" xfId="27852" xr:uid="{9318CBDA-012F-4B1F-9D83-68771F3CEC00}"/>
    <cellStyle name="Normal 45 3 2 2" xfId="27853" xr:uid="{4924ABD2-99C2-4D4C-AA54-CB866E740A5D}"/>
    <cellStyle name="Normal 45 3 2 2 2" xfId="27854" xr:uid="{38DECD8F-0FC4-4EA5-8CD6-AF2E876EDB49}"/>
    <cellStyle name="Normal 45 3 2 2_121231-130331" xfId="27855" xr:uid="{30DD5A27-B8C8-4EC3-876F-E300596D8509}"/>
    <cellStyle name="Normal 45 3 2 3" xfId="27856" xr:uid="{D40C1670-F84A-48D9-A3B6-5EC7EB551D5F}"/>
    <cellStyle name="Normal 45 3 2 4" xfId="34309" xr:uid="{00114D74-0A5A-422F-93B2-200243E19EE5}"/>
    <cellStyle name="Normal 45 3 2_121231-130331" xfId="27857" xr:uid="{A2104A75-2909-48FC-841D-6A343AC085C1}"/>
    <cellStyle name="Normal 45 3 3" xfId="27858" xr:uid="{905BB4CD-4678-451B-8DB9-A7F28453CAB1}"/>
    <cellStyle name="Normal 45 3 3 2" xfId="27859" xr:uid="{BD2A80F7-9DCA-4034-BF50-1D165B89C66F}"/>
    <cellStyle name="Normal 45 3 3_121231-130331" xfId="27860" xr:uid="{9E53DE02-C38A-4893-81A9-10045195A84E}"/>
    <cellStyle name="Normal 45 3 4" xfId="27861" xr:uid="{D05DBA52-5FB7-4602-ACE5-ECFCE60E5A02}"/>
    <cellStyle name="Normal 45 3 5" xfId="27862" xr:uid="{CC846A79-3CDA-4818-AF90-3BC1D2C51091}"/>
    <cellStyle name="Normal 45 3 6" xfId="34310" xr:uid="{0A96DB1B-EB71-439A-B337-4FC20A6F19E5}"/>
    <cellStyle name="Normal 45 3 7" xfId="36250" xr:uid="{AD5FFD2A-BC3C-40D7-A72A-61CA46F388ED}"/>
    <cellStyle name="Normal 45 3 8" xfId="38594" xr:uid="{95FBB762-D27D-47E9-A996-A9722862BB67}"/>
    <cellStyle name="Normal 45 3_121231-130331" xfId="27863" xr:uid="{F5DD66C2-0906-45FA-B8BD-1D2EAEFCFF28}"/>
    <cellStyle name="Normal 45 4" xfId="27864" xr:uid="{3A74C51F-A292-41F0-9676-5A59DAC4F89C}"/>
    <cellStyle name="Normal 45 4 2" xfId="27865" xr:uid="{373ED58C-F25C-4BD9-B2D9-9298180B4764}"/>
    <cellStyle name="Normal 45 4 2 2" xfId="27866" xr:uid="{55EA95A4-9B93-4DDD-9510-7B85E4E17CE3}"/>
    <cellStyle name="Normal 45 4 2 2 2" xfId="27867" xr:uid="{0F341EFE-DC7D-4884-8C04-3035D799665D}"/>
    <cellStyle name="Normal 45 4 2 2_121231-130331" xfId="27868" xr:uid="{E63F6EA6-6FFE-44E6-A69D-9E7C64B95AEE}"/>
    <cellStyle name="Normal 45 4 2 3" xfId="27869" xr:uid="{6E441321-7F22-4F23-BD99-8BD7D974CC95}"/>
    <cellStyle name="Normal 45 4 2 4" xfId="34311" xr:uid="{ACBD96C9-D5BD-40D6-887D-DE0228E4B529}"/>
    <cellStyle name="Normal 45 4 2_121231-130331" xfId="27870" xr:uid="{9C8020AD-71FF-4DDA-8E2A-D13B9F4A6E67}"/>
    <cellStyle name="Normal 45 4 3" xfId="27871" xr:uid="{ACE90EB6-1195-48AE-8C56-CAD01EFF6A99}"/>
    <cellStyle name="Normal 45 4 3 2" xfId="27872" xr:uid="{C8B27EE3-69A5-4434-B4E0-15A73700036B}"/>
    <cellStyle name="Normal 45 4 3_121231-130331" xfId="27873" xr:uid="{8EDB0EF6-28C8-4023-8EEB-52323D1796EE}"/>
    <cellStyle name="Normal 45 4 4" xfId="27874" xr:uid="{6AE5264E-3C5A-4B76-95E8-18D9AADC75A2}"/>
    <cellStyle name="Normal 45 4 5" xfId="27875" xr:uid="{1805C9F3-C68C-416F-B571-FFDFE9861D7E}"/>
    <cellStyle name="Normal 45 4 6" xfId="34312" xr:uid="{559BD383-9BFF-40E5-8EEF-592A689C046C}"/>
    <cellStyle name="Normal 45 4 7" xfId="36251" xr:uid="{5BADC2F7-71F6-443C-A316-3C3C78EB83ED}"/>
    <cellStyle name="Normal 45 4 8" xfId="38593" xr:uid="{1736FB4A-B151-44FA-AE4A-98FBB64DF37E}"/>
    <cellStyle name="Normal 45 4_121231-130331" xfId="27876" xr:uid="{0B7C8977-99A1-443E-A247-D781928DFA2F}"/>
    <cellStyle name="Normal 45 5" xfId="27877" xr:uid="{2BAAD534-77CB-4245-A69B-06C1CB72E445}"/>
    <cellStyle name="Normal 45 5 2" xfId="27878" xr:uid="{99BABBE2-708C-42CA-A990-3D06A7C80582}"/>
    <cellStyle name="Normal 45 5 2 2" xfId="27879" xr:uid="{8C25CE39-4953-4EF8-AD71-D9A5A6532A8B}"/>
    <cellStyle name="Normal 45 5 2 2 2" xfId="27880" xr:uid="{90C11E3B-C463-46D7-9944-16EDD8A76A05}"/>
    <cellStyle name="Normal 45 5 2 2_121231-130331" xfId="27881" xr:uid="{81A2F5CC-A67E-4F07-A4DC-B91820E482C7}"/>
    <cellStyle name="Normal 45 5 2 3" xfId="27882" xr:uid="{1B5CCE73-ABE2-42E6-8478-3716ACE75CBF}"/>
    <cellStyle name="Normal 45 5 2 4" xfId="34313" xr:uid="{5625186E-CA8C-49F2-8A06-19EE8CCB3C84}"/>
    <cellStyle name="Normal 45 5 2_121231-130331" xfId="27883" xr:uid="{1F3AA9E8-4C9F-43C5-90C6-3D147AF4037C}"/>
    <cellStyle name="Normal 45 5 3" xfId="27884" xr:uid="{29BD42A2-B343-414A-8451-A2DCECB5C1A8}"/>
    <cellStyle name="Normal 45 5 3 2" xfId="27885" xr:uid="{FD8BED84-94E7-4E6D-88B0-0D8CBDAB66D3}"/>
    <cellStyle name="Normal 45 5 3_121231-130331" xfId="27886" xr:uid="{694AFEF7-AC3B-4037-A991-DEBF19A85229}"/>
    <cellStyle name="Normal 45 5 4" xfId="27887" xr:uid="{102E1F45-EEA9-4EA7-A19A-587B866E3547}"/>
    <cellStyle name="Normal 45 5 5" xfId="27888" xr:uid="{33D271B7-3D37-46B5-839A-8AE468C42405}"/>
    <cellStyle name="Normal 45 5 6" xfId="34314" xr:uid="{A1C4E618-7DEC-4DEF-96F2-279CBAFE8859}"/>
    <cellStyle name="Normal 45 5 7" xfId="36252" xr:uid="{5A30BF0B-04B7-4DCC-A753-FDD29234FE8C}"/>
    <cellStyle name="Normal 45 5 8" xfId="38592" xr:uid="{1CEDA823-23B4-4F5A-BCAD-0E5509CCF3AF}"/>
    <cellStyle name="Normal 45 5_121231-130331" xfId="27889" xr:uid="{BED30067-B640-43C2-9FF9-CC8A3D668329}"/>
    <cellStyle name="Normal 45 6" xfId="27890" xr:uid="{AA96067C-FA85-4DC0-ADBE-559A0CC1092A}"/>
    <cellStyle name="Normal 45 6 2" xfId="27891" xr:uid="{7638D2DB-BCF9-43E6-8AF7-66B2FA11D8A5}"/>
    <cellStyle name="Normal 45 6 2 2" xfId="27892" xr:uid="{96CC3384-FBBC-4188-BB09-5A48698FD802}"/>
    <cellStyle name="Normal 45 6 2 3" xfId="34315" xr:uid="{52BA7722-16E7-4978-B7FC-4503A72506E2}"/>
    <cellStyle name="Normal 45 6 2_121231-130331" xfId="27893" xr:uid="{922559B0-79B1-4B3B-89D9-94B482E0D5B5}"/>
    <cellStyle name="Normal 45 6 3" xfId="27894" xr:uid="{F50F50CC-3381-44B9-97C4-6755BBFF8EA1}"/>
    <cellStyle name="Normal 45 6 3 2" xfId="27895" xr:uid="{B56268A3-33CA-479C-B41E-3527481C648D}"/>
    <cellStyle name="Normal 45 6 3_121231-130331" xfId="27896" xr:uid="{EAC92D4E-5747-4339-B251-18C3469A56B2}"/>
    <cellStyle name="Normal 45 6 4" xfId="27897" xr:uid="{97B1FF2C-83CE-43FA-97DB-899818ECD73E}"/>
    <cellStyle name="Normal 45 6 5" xfId="27898" xr:uid="{FB85A504-4521-4E92-988D-06CB9F701D42}"/>
    <cellStyle name="Normal 45 6 6" xfId="34316" xr:uid="{AFB210BC-4466-40DC-B966-3F8561E5B618}"/>
    <cellStyle name="Normal 45 6 7" xfId="36253" xr:uid="{A3B41B90-0A4C-4B2B-B5CD-72EBCF9457EC}"/>
    <cellStyle name="Normal 45 6 8" xfId="38591" xr:uid="{5FE6EE53-F25C-4C7D-9D72-686D36DA6937}"/>
    <cellStyle name="Normal 45 6_121231-130331" xfId="27899" xr:uid="{520314F8-1ECD-441D-915E-9B45693D406F}"/>
    <cellStyle name="Normal 45 7" xfId="27900" xr:uid="{D4955CC8-60D4-4130-BF93-C3933B4C3837}"/>
    <cellStyle name="Normal 45 7 2" xfId="27901" xr:uid="{FB43E5E7-0FE0-44BF-8353-480D6444AFDB}"/>
    <cellStyle name="Normal 45 7 2 2" xfId="27902" xr:uid="{1673F537-B77D-492E-9752-029AB4F0018D}"/>
    <cellStyle name="Normal 45 7 2_121231-130331" xfId="27903" xr:uid="{3EF6C023-79AD-450E-ADF8-99F3B164481C}"/>
    <cellStyle name="Normal 45 7 3" xfId="27904" xr:uid="{3C03369A-A112-4F19-9478-B2F0FCE314C2}"/>
    <cellStyle name="Normal 45 7 4" xfId="34317" xr:uid="{BFBCCB28-3BF1-4C8C-9339-9178E4F4AD62}"/>
    <cellStyle name="Normal 45 7_121231-130331" xfId="27905" xr:uid="{2674DC83-872F-4396-9A30-B55F915A4175}"/>
    <cellStyle name="Normal 45 8" xfId="27906" xr:uid="{5B28446F-96D8-4501-A2FB-CF53FA209C83}"/>
    <cellStyle name="Normal 45 8 2" xfId="27907" xr:uid="{F29F352B-29D7-4BD1-B13C-EA92785CE6C3}"/>
    <cellStyle name="Normal 45 8_121231-130331" xfId="27908" xr:uid="{42532A8A-E962-4287-BA8C-8F1330C2F8C0}"/>
    <cellStyle name="Normal 45 9" xfId="27909" xr:uid="{C6801A49-141D-469A-BBAC-D87BF6AAB0AB}"/>
    <cellStyle name="Normal 45_121231-130331" xfId="27910" xr:uid="{DA729167-1890-434C-B96D-127C80D990F6}"/>
    <cellStyle name="Normal 46" xfId="27911" xr:uid="{38A0D591-3F5D-42B7-8C34-75B847B60731}"/>
    <cellStyle name="Normal 46 10" xfId="27912" xr:uid="{E15342C5-AB96-4A49-B5A6-EF03210CDB5C}"/>
    <cellStyle name="Normal 46 11" xfId="34318" xr:uid="{7C922A5C-3824-4006-A0E6-5F4DC57B94A2}"/>
    <cellStyle name="Normal 46 12" xfId="36254" xr:uid="{7AC98969-D4E0-4802-9F5D-5B105751E28F}"/>
    <cellStyle name="Normal 46 13" xfId="47853" xr:uid="{7B4EEFB4-629B-4C82-AB08-36777455FD8C}"/>
    <cellStyle name="Normal 46 2" xfId="27913" xr:uid="{B55AD926-F328-4B04-BE52-280470856DAF}"/>
    <cellStyle name="Normal 46 2 2" xfId="27914" xr:uid="{69FCEDE4-F52F-4717-8F54-21FC6C0B75F4}"/>
    <cellStyle name="Normal 46 2 2 2" xfId="27915" xr:uid="{B1D23B82-B6CF-4CD5-9F96-A6F7B0309EA5}"/>
    <cellStyle name="Normal 46 2 2 2 2" xfId="27916" xr:uid="{BD93F2F1-DB53-45B5-A759-F4F171C2AB0D}"/>
    <cellStyle name="Normal 46 2 2 2 3" xfId="34319" xr:uid="{8EC8F95B-C9C7-4104-9887-CF47183A4311}"/>
    <cellStyle name="Normal 46 2 2 2_121231-130331" xfId="27917" xr:uid="{B8C6EC29-B00A-4CB9-8993-0180162CEB42}"/>
    <cellStyle name="Normal 46 2 2 3" xfId="27918" xr:uid="{ED7E83B3-209F-4F17-B3F2-18ABFDCA3198}"/>
    <cellStyle name="Normal 46 2 2 3 2" xfId="27919" xr:uid="{11501407-AAAE-4116-8DE1-53894DA90BA7}"/>
    <cellStyle name="Normal 46 2 2 3_121231-130331" xfId="27920" xr:uid="{2776D42B-62FA-4B8B-8C6E-B75588B8CDD3}"/>
    <cellStyle name="Normal 46 2 2 4" xfId="27921" xr:uid="{84A48372-DDAD-4E1C-903D-650ABAE31D9E}"/>
    <cellStyle name="Normal 46 2 2 5" xfId="27922" xr:uid="{F9D8197E-9267-4B75-85BA-0A4202833B3B}"/>
    <cellStyle name="Normal 46 2 2 6" xfId="34320" xr:uid="{49884DFE-7A90-4F56-8796-5F6FB877732A}"/>
    <cellStyle name="Normal 46 2 2 7" xfId="36256" xr:uid="{1870B53F-A035-4B56-957D-AB925F89D073}"/>
    <cellStyle name="Normal 46 2 2 8" xfId="38589" xr:uid="{177D6DDB-51DE-471C-87CD-9CBD753D7406}"/>
    <cellStyle name="Normal 46 2 2_121231-130331" xfId="27923" xr:uid="{0E2ACAC3-6AAA-4416-A1BC-B087791438EB}"/>
    <cellStyle name="Normal 46 2 3" xfId="27924" xr:uid="{74585CE7-E670-4EA2-B4ED-786C137DFE37}"/>
    <cellStyle name="Normal 46 2 3 2" xfId="27925" xr:uid="{8B88CD9D-0B95-45AE-B60D-0443211CEAF7}"/>
    <cellStyle name="Normal 46 2 3 2 2" xfId="27926" xr:uid="{CC17686D-2B5E-4AB3-8BC9-B6FC044C52BF}"/>
    <cellStyle name="Normal 46 2 3 2_121231-130331" xfId="27927" xr:uid="{67C7AF9A-4FD1-4C26-81C2-F1DE171069C2}"/>
    <cellStyle name="Normal 46 2 3 3" xfId="27928" xr:uid="{40308A95-CB5C-4C8D-8528-2B1D03291BF8}"/>
    <cellStyle name="Normal 46 2 3 4" xfId="34321" xr:uid="{6F401ED3-3A5F-4412-B0F7-1A20D6B04E62}"/>
    <cellStyle name="Normal 46 2 3_121231-130331" xfId="27929" xr:uid="{A0348DCE-8227-4912-BCDA-4BC3BA475103}"/>
    <cellStyle name="Normal 46 2 4" xfId="27930" xr:uid="{00D472BF-8B11-489B-BFB2-A1AA56E32F7D}"/>
    <cellStyle name="Normal 46 2 4 2" xfId="27931" xr:uid="{38546618-0FD0-4F3F-8024-359592BE4478}"/>
    <cellStyle name="Normal 46 2 4_121231-130331" xfId="27932" xr:uid="{1F940739-7286-40D4-8EDE-8E04F14C73A6}"/>
    <cellStyle name="Normal 46 2 5" xfId="27933" xr:uid="{3EAB8CBC-C3E8-4449-A3E3-88FDDAD47FF9}"/>
    <cellStyle name="Normal 46 2 6" xfId="27934" xr:uid="{FB077E68-1EEC-4D45-AF76-C617BFC54ACE}"/>
    <cellStyle name="Normal 46 2 7" xfId="34322" xr:uid="{655461BC-7BA9-464F-9396-D049188F44EC}"/>
    <cellStyle name="Normal 46 2 8" xfId="36255" xr:uid="{5D22CBE9-AA3F-49F3-B42C-54A9B67F5E72}"/>
    <cellStyle name="Normal 46 2 9" xfId="38590" xr:uid="{F2CBBD4D-B686-4804-B0FD-6DAD93BFC83E}"/>
    <cellStyle name="Normal 46 2_121231-130331" xfId="27935" xr:uid="{3AE13549-8809-485B-A7D0-4F640DF27F8F}"/>
    <cellStyle name="Normal 46 3" xfId="27936" xr:uid="{2C1C7406-3E98-4742-81F1-5C72B2ED68C6}"/>
    <cellStyle name="Normal 46 3 2" xfId="27937" xr:uid="{CC2018EB-8FDB-420E-B608-D42355845612}"/>
    <cellStyle name="Normal 46 3 2 2" xfId="27938" xr:uid="{AE91E912-3662-445B-A31C-D465FC8592A3}"/>
    <cellStyle name="Normal 46 3 2 2 2" xfId="27939" xr:uid="{8978CD89-B16D-4FB4-8ECC-A47349E08E1F}"/>
    <cellStyle name="Normal 46 3 2 2_121231-130331" xfId="27940" xr:uid="{CF73D0DA-06A6-4C2C-9F8F-2486C796D51D}"/>
    <cellStyle name="Normal 46 3 2 3" xfId="27941" xr:uid="{DFCCA6DE-2AC8-4BF5-875D-6452978A2E9E}"/>
    <cellStyle name="Normal 46 3 2 4" xfId="34323" xr:uid="{2D26C5AA-B53A-488A-B711-8052ECD383BB}"/>
    <cellStyle name="Normal 46 3 2_121231-130331" xfId="27942" xr:uid="{9BCA1BAA-CC79-44B1-8D4B-387B7D9F2D5E}"/>
    <cellStyle name="Normal 46 3 3" xfId="27943" xr:uid="{22E9E786-3260-42B8-A565-1E25C6101832}"/>
    <cellStyle name="Normal 46 3 3 2" xfId="27944" xr:uid="{3E05D5E7-E3DC-4E1D-ABDA-2D9E110DB7CA}"/>
    <cellStyle name="Normal 46 3 3_121231-130331" xfId="27945" xr:uid="{C954F3D5-CA7E-49C4-A772-9F3622643528}"/>
    <cellStyle name="Normal 46 3 4" xfId="27946" xr:uid="{EA3FECEA-708F-44B0-84C8-A7EDF4E27348}"/>
    <cellStyle name="Normal 46 3 5" xfId="27947" xr:uid="{DDA2B117-FAA6-4FD8-83E1-FB51AE3490AF}"/>
    <cellStyle name="Normal 46 3 6" xfId="34324" xr:uid="{BA6244BD-3AD7-4029-81B9-8FE9EF7F2BA5}"/>
    <cellStyle name="Normal 46 3 7" xfId="36257" xr:uid="{3FA63378-5722-41B5-8453-2BA68D3A6F7A}"/>
    <cellStyle name="Normal 46 3 8" xfId="38588" xr:uid="{D96E5F13-26F9-4A09-A33C-74DEF55BC1D6}"/>
    <cellStyle name="Normal 46 3_121231-130331" xfId="27948" xr:uid="{5A504F9E-83BF-4EF6-931B-9E26C9170EF1}"/>
    <cellStyle name="Normal 46 4" xfId="27949" xr:uid="{15CFA6A0-EC48-495E-8E3D-F4CB81799BF5}"/>
    <cellStyle name="Normal 46 4 2" xfId="27950" xr:uid="{425A6ED0-A440-4CEF-A00D-C6B9DD01914A}"/>
    <cellStyle name="Normal 46 4 2 2" xfId="27951" xr:uid="{C5FC7A33-45A8-4ED0-AE26-B71E5F0A872E}"/>
    <cellStyle name="Normal 46 4 2 2 2" xfId="27952" xr:uid="{BE0FD36F-33D1-46BE-8E86-0CDFFED91A5B}"/>
    <cellStyle name="Normal 46 4 2 2_121231-130331" xfId="27953" xr:uid="{DCCD554E-FDFE-4B2A-B134-73D6F0FAC885}"/>
    <cellStyle name="Normal 46 4 2 3" xfId="27954" xr:uid="{63562792-4EF7-4476-B278-9294A37CA873}"/>
    <cellStyle name="Normal 46 4 2 4" xfId="34325" xr:uid="{D6A2A16C-64F3-4E59-81B8-B003F857F88E}"/>
    <cellStyle name="Normal 46 4 2_121231-130331" xfId="27955" xr:uid="{7D997B83-F428-4009-A50C-0BDA92F3EDF9}"/>
    <cellStyle name="Normal 46 4 3" xfId="27956" xr:uid="{75FE57EF-CA61-4778-8672-A8E1FA1DA2C2}"/>
    <cellStyle name="Normal 46 4 3 2" xfId="27957" xr:uid="{434E86D1-DEAF-4440-B86F-F4E4FB63AFE0}"/>
    <cellStyle name="Normal 46 4 3_121231-130331" xfId="27958" xr:uid="{D927D343-1A40-42FE-A1EF-D1A4408E47BC}"/>
    <cellStyle name="Normal 46 4 4" xfId="27959" xr:uid="{E80188A5-3344-4242-AB1F-779F6D6F486B}"/>
    <cellStyle name="Normal 46 4 5" xfId="27960" xr:uid="{6FD55B88-66FA-458E-8FB6-24542DAC7FE1}"/>
    <cellStyle name="Normal 46 4 6" xfId="34326" xr:uid="{2C39B5F6-3CF8-442A-A928-3F9D69D2BF02}"/>
    <cellStyle name="Normal 46 4 7" xfId="36258" xr:uid="{E0FEDB21-D3DA-45CF-B809-1D34FF5D87DE}"/>
    <cellStyle name="Normal 46 4 8" xfId="38587" xr:uid="{7365ABC9-0091-4E00-B8FC-DF909F3A0836}"/>
    <cellStyle name="Normal 46 4_121231-130331" xfId="27961" xr:uid="{8B21819F-BCA1-45B8-8295-496E3207D0CC}"/>
    <cellStyle name="Normal 46 5" xfId="27962" xr:uid="{3B679464-1DE2-47FD-96F2-28BBFCA09BEF}"/>
    <cellStyle name="Normal 46 5 2" xfId="27963" xr:uid="{A0279E0A-BEAA-4178-8CB9-B1BC1148003F}"/>
    <cellStyle name="Normal 46 5 2 2" xfId="27964" xr:uid="{538A7076-A370-406F-B977-1A801F213CB5}"/>
    <cellStyle name="Normal 46 5 2 2 2" xfId="27965" xr:uid="{60C95C90-40F8-4E92-A6AE-82FA6918C2A4}"/>
    <cellStyle name="Normal 46 5 2 2_121231-130331" xfId="27966" xr:uid="{B9065924-459D-432B-9E45-DF520D4EBE64}"/>
    <cellStyle name="Normal 46 5 2 3" xfId="27967" xr:uid="{724ED6D4-B777-44C1-A0F5-2CA157A39680}"/>
    <cellStyle name="Normal 46 5 2 4" xfId="34327" xr:uid="{0CE72F26-E21B-4730-B203-E9535453C5F2}"/>
    <cellStyle name="Normal 46 5 2_121231-130331" xfId="27968" xr:uid="{5EE83C2D-21C5-49D7-BCFF-C6E7A0DB0D11}"/>
    <cellStyle name="Normal 46 5 3" xfId="27969" xr:uid="{E12EAE32-9DAD-4A70-97EC-FBBD52777A56}"/>
    <cellStyle name="Normal 46 5 3 2" xfId="27970" xr:uid="{828DCFE2-12D6-44FA-9211-1D79749804D4}"/>
    <cellStyle name="Normal 46 5 3_121231-130331" xfId="27971" xr:uid="{8B3BF800-C498-4716-B53F-63D6597CE446}"/>
    <cellStyle name="Normal 46 5 4" xfId="27972" xr:uid="{7D99C17F-A53A-4B6B-BD39-F6CB6F45C6FF}"/>
    <cellStyle name="Normal 46 5 5" xfId="27973" xr:uid="{59384C68-B764-4368-ACAA-4D1E4A494B70}"/>
    <cellStyle name="Normal 46 5 6" xfId="34328" xr:uid="{27274942-D019-4443-8F24-D2337EC8DF05}"/>
    <cellStyle name="Normal 46 5 7" xfId="36259" xr:uid="{56F68729-0A9C-4960-8805-81531AA756B6}"/>
    <cellStyle name="Normal 46 5 8" xfId="38586" xr:uid="{07E3A75E-BEAA-4D65-8577-7B2A3D938195}"/>
    <cellStyle name="Normal 46 5_121231-130331" xfId="27974" xr:uid="{5257EC01-C128-4856-808D-DF2C07284511}"/>
    <cellStyle name="Normal 46 6" xfId="27975" xr:uid="{EA7390FF-0B32-4C3B-B067-B45BC15DDFDE}"/>
    <cellStyle name="Normal 46 6 2" xfId="27976" xr:uid="{0C2AB329-38FE-48FB-A52D-1367B6978B9A}"/>
    <cellStyle name="Normal 46 6 2 2" xfId="27977" xr:uid="{EB112C41-0E90-49A1-900D-F9B3A6E85C37}"/>
    <cellStyle name="Normal 46 6 2 3" xfId="34329" xr:uid="{8CA17DBD-D938-4580-BC15-3EA0F8836036}"/>
    <cellStyle name="Normal 46 6 2_121231-130331" xfId="27978" xr:uid="{97EA47E5-4633-49B2-B1BC-6737B4C2856F}"/>
    <cellStyle name="Normal 46 6 3" xfId="27979" xr:uid="{CA4CD9BE-EF45-43E9-8DE2-3E1E412A2096}"/>
    <cellStyle name="Normal 46 6 3 2" xfId="27980" xr:uid="{BCEA1D38-5DC7-4F83-9598-1C5C2230BE79}"/>
    <cellStyle name="Normal 46 6 3_121231-130331" xfId="27981" xr:uid="{108CBADE-1B6F-403A-B8E4-B3BE03B726BD}"/>
    <cellStyle name="Normal 46 6 4" xfId="27982" xr:uid="{ACC9FA3A-E3D5-4F50-A5DC-102A25046CFA}"/>
    <cellStyle name="Normal 46 6 5" xfId="27983" xr:uid="{74127B76-BD18-432D-B250-0E3FDBC30642}"/>
    <cellStyle name="Normal 46 6 6" xfId="34330" xr:uid="{A409F6E3-D97E-4722-8655-68253C7A4C6C}"/>
    <cellStyle name="Normal 46 6 7" xfId="36260" xr:uid="{7EE48AF7-DE5E-4FB9-BFAB-DB5C033F3605}"/>
    <cellStyle name="Normal 46 6 8" xfId="38585" xr:uid="{A79B3834-4FC6-43E8-B7AD-52B6AB82636D}"/>
    <cellStyle name="Normal 46 6_121231-130331" xfId="27984" xr:uid="{C5F548B7-E7E6-4CE7-90FC-57CED9375B92}"/>
    <cellStyle name="Normal 46 7" xfId="27985" xr:uid="{0685B169-CA9A-40DB-A45D-D4D8F5B99505}"/>
    <cellStyle name="Normal 46 7 2" xfId="27986" xr:uid="{8AFCE65F-518E-4B53-82D9-64BA2DD28B83}"/>
    <cellStyle name="Normal 46 7 2 2" xfId="27987" xr:uid="{2A4747B2-2161-475A-A709-23F27312F19A}"/>
    <cellStyle name="Normal 46 7 2_121231-130331" xfId="27988" xr:uid="{EC92BE6C-547E-44E6-A55B-86AAF5FE6202}"/>
    <cellStyle name="Normal 46 7 3" xfId="27989" xr:uid="{A8F561C1-9DD7-405C-B6E5-279C05E6C112}"/>
    <cellStyle name="Normal 46 7 4" xfId="34331" xr:uid="{0B37434D-2046-437C-A70B-45836EF0659F}"/>
    <cellStyle name="Normal 46 7_121231-130331" xfId="27990" xr:uid="{3ADFD45F-439B-4516-8EB8-AD29E21184AA}"/>
    <cellStyle name="Normal 46 8" xfId="27991" xr:uid="{4862452A-2335-4BD5-B543-314712183AE8}"/>
    <cellStyle name="Normal 46 8 2" xfId="27992" xr:uid="{2A429AE9-1802-4218-B84A-B5D7035EEE70}"/>
    <cellStyle name="Normal 46 8_121231-130331" xfId="27993" xr:uid="{588C9FF6-D7CA-4B18-874D-5623AB2859CB}"/>
    <cellStyle name="Normal 46 9" xfId="27994" xr:uid="{AF0CD7BA-08BE-4156-969C-04F93D8ABC07}"/>
    <cellStyle name="Normal 46_121231-130331" xfId="27995" xr:uid="{5F679CC7-6905-4AAD-AD94-0AA3657B8A35}"/>
    <cellStyle name="Normal 47" xfId="27996" xr:uid="{6D2EC43A-0622-4C92-862F-D45EAD3D6DE9}"/>
    <cellStyle name="Normal 47 10" xfId="27997" xr:uid="{39D744D0-4D5E-4501-9ACC-6316308EFE2A}"/>
    <cellStyle name="Normal 47 11" xfId="34332" xr:uid="{ECC8487C-D892-4432-8AAC-D4AAB36BAC3B}"/>
    <cellStyle name="Normal 47 12" xfId="36261" xr:uid="{F6BC7F48-F7E7-4311-9BDD-7C1AA998F61C}"/>
    <cellStyle name="Normal 47 13" xfId="47854" xr:uid="{167FA029-344A-4A5A-987E-292EC59E21AA}"/>
    <cellStyle name="Normal 47 2" xfId="27998" xr:uid="{CF922509-4F47-4CD0-B914-7003B9DE088D}"/>
    <cellStyle name="Normal 47 2 2" xfId="27999" xr:uid="{A2D652E2-C551-4C67-A412-69B78EB18A35}"/>
    <cellStyle name="Normal 47 2 2 2" xfId="28000" xr:uid="{D22E4B69-6D17-4B2F-85C3-11D8604F5EB8}"/>
    <cellStyle name="Normal 47 2 2 2 2" xfId="28001" xr:uid="{ABB96067-092B-4D35-B2E3-78E153ED0F9D}"/>
    <cellStyle name="Normal 47 2 2 2 3" xfId="34333" xr:uid="{543EF4C8-95A0-4520-B2B2-83048BB5D135}"/>
    <cellStyle name="Normal 47 2 2 2_121231-130331" xfId="28002" xr:uid="{B0F0A50F-187B-42DA-8E59-D36AF031AF03}"/>
    <cellStyle name="Normal 47 2 2 3" xfId="28003" xr:uid="{A9386A58-7C03-4298-BCCB-C75415C1C083}"/>
    <cellStyle name="Normal 47 2 2 3 2" xfId="28004" xr:uid="{1AFF566A-D6CF-43DE-8615-B40AD52DF43D}"/>
    <cellStyle name="Normal 47 2 2 3_121231-130331" xfId="28005" xr:uid="{A697E9F0-33D9-4AEF-A666-869DFC44DCAC}"/>
    <cellStyle name="Normal 47 2 2 4" xfId="28006" xr:uid="{E16BAE27-03B6-468C-9950-65A79280AB4C}"/>
    <cellStyle name="Normal 47 2 2 5" xfId="28007" xr:uid="{304B118A-4E2B-4E85-BF34-EA0BEC175B3A}"/>
    <cellStyle name="Normal 47 2 2 6" xfId="34334" xr:uid="{75A4D805-7FCE-48BC-A576-40B472C98C57}"/>
    <cellStyle name="Normal 47 2 2 7" xfId="36263" xr:uid="{D38A26EA-68FB-4F72-8933-C38BD62D46A0}"/>
    <cellStyle name="Normal 47 2 2 8" xfId="38583" xr:uid="{9FDDADAB-ADCE-4412-A74B-C0D7CCED4F4A}"/>
    <cellStyle name="Normal 47 2 2_121231-130331" xfId="28008" xr:uid="{06CDDA7D-1CDC-437F-82B1-62E3A2560059}"/>
    <cellStyle name="Normal 47 2 3" xfId="28009" xr:uid="{5081C524-B40A-4A74-BEFF-3F2552984FEF}"/>
    <cellStyle name="Normal 47 2 3 2" xfId="28010" xr:uid="{08A16223-1A80-4068-A7E4-1B93B684CC4E}"/>
    <cellStyle name="Normal 47 2 3 2 2" xfId="28011" xr:uid="{B1571D0A-ECD7-4DB5-BEC1-EE8208D89A11}"/>
    <cellStyle name="Normal 47 2 3 2_121231-130331" xfId="28012" xr:uid="{147FD43A-7AA6-454D-9230-30AA5A45C984}"/>
    <cellStyle name="Normal 47 2 3 3" xfId="28013" xr:uid="{77176027-D2B9-489E-857C-239D75A2C6D6}"/>
    <cellStyle name="Normal 47 2 3 4" xfId="34335" xr:uid="{8A3FAA7E-BA44-4134-9799-AF77A9C4B9D2}"/>
    <cellStyle name="Normal 47 2 3_121231-130331" xfId="28014" xr:uid="{5B4FD504-DD2E-408B-9ED3-FF59B9652DAD}"/>
    <cellStyle name="Normal 47 2 4" xfId="28015" xr:uid="{A809F2BD-847B-4873-BD0F-435487B1104A}"/>
    <cellStyle name="Normal 47 2 4 2" xfId="28016" xr:uid="{D38E125E-8E9F-43BD-BF0A-AA4059AAC92D}"/>
    <cellStyle name="Normal 47 2 4_121231-130331" xfId="28017" xr:uid="{8A59F6AA-CFF9-4340-950A-1132863D8539}"/>
    <cellStyle name="Normal 47 2 5" xfId="28018" xr:uid="{7958904D-8EA7-4D1E-8BD0-EDE2A1F6D6DB}"/>
    <cellStyle name="Normal 47 2 6" xfId="28019" xr:uid="{D6F60412-9D50-44AC-8C32-3D3DC29B91A3}"/>
    <cellStyle name="Normal 47 2 7" xfId="34336" xr:uid="{F9673194-42C7-4C57-8B53-FA8D3783F128}"/>
    <cellStyle name="Normal 47 2 8" xfId="36262" xr:uid="{A6530171-CC5C-4C46-B555-530B5D014D15}"/>
    <cellStyle name="Normal 47 2 9" xfId="38584" xr:uid="{945A03CF-B0B4-44C1-A99C-04EC22A49212}"/>
    <cellStyle name="Normal 47 2_121231-130331" xfId="28020" xr:uid="{6D6E79CA-B204-4698-9FBC-42C9D80E34D4}"/>
    <cellStyle name="Normal 47 3" xfId="28021" xr:uid="{9BA8EF8B-28B0-4B4B-A21D-6E1C43F824AC}"/>
    <cellStyle name="Normal 47 3 2" xfId="28022" xr:uid="{BD296D4E-05A7-4FAD-9CFB-521A7526AA56}"/>
    <cellStyle name="Normal 47 3 2 2" xfId="28023" xr:uid="{96393B47-31F9-46E4-ABDC-8F5D747B3EB7}"/>
    <cellStyle name="Normal 47 3 2 2 2" xfId="28024" xr:uid="{8C5A4DC6-010D-4A15-8619-C97E5B8E840C}"/>
    <cellStyle name="Normal 47 3 2 2_121231-130331" xfId="28025" xr:uid="{84E07FC0-22F6-437B-95F9-572718BFCC4B}"/>
    <cellStyle name="Normal 47 3 2 3" xfId="28026" xr:uid="{847F96FB-4961-4474-B93E-D9564988FE31}"/>
    <cellStyle name="Normal 47 3 2 4" xfId="34337" xr:uid="{B5CC18FF-BD92-495F-A77C-E5568F3A2FDE}"/>
    <cellStyle name="Normal 47 3 2_121231-130331" xfId="28027" xr:uid="{26C87243-58EF-46AC-8F98-BAC3EB9A407B}"/>
    <cellStyle name="Normal 47 3 3" xfId="28028" xr:uid="{B6C372F4-573C-4AC9-993F-AA41AC67380A}"/>
    <cellStyle name="Normal 47 3 3 2" xfId="28029" xr:uid="{E387D6E4-8D16-4ABC-92F8-90426B200E4D}"/>
    <cellStyle name="Normal 47 3 3_121231-130331" xfId="28030" xr:uid="{8398D181-5FA8-49FE-8670-399999DD06E3}"/>
    <cellStyle name="Normal 47 3 4" xfId="28031" xr:uid="{A6681FC7-8426-48B9-BFA8-4F1F6FD271B1}"/>
    <cellStyle name="Normal 47 3 5" xfId="28032" xr:uid="{EC02ACD8-13DE-4A8E-8D92-63F8BAB6EC29}"/>
    <cellStyle name="Normal 47 3 6" xfId="34338" xr:uid="{8A59EE4B-F610-4CA2-8841-F420F36DD911}"/>
    <cellStyle name="Normal 47 3 7" xfId="36264" xr:uid="{A616CB0A-959D-46E7-94DB-096672E0FAEA}"/>
    <cellStyle name="Normal 47 3 8" xfId="38582" xr:uid="{AB9FC420-88E5-4218-8E7D-0F28728A117D}"/>
    <cellStyle name="Normal 47 3_121231-130331" xfId="28033" xr:uid="{6345C4AE-3FB6-4436-AA06-001B8260496F}"/>
    <cellStyle name="Normal 47 4" xfId="28034" xr:uid="{87F240DA-2764-46F2-846A-3B5C40597CA6}"/>
    <cellStyle name="Normal 47 4 2" xfId="28035" xr:uid="{CD446BD7-BD2B-4D83-89F5-2B424B86E35D}"/>
    <cellStyle name="Normal 47 4 2 2" xfId="28036" xr:uid="{7DD3AEB1-FF62-44D9-BF7C-68736ACC0FAA}"/>
    <cellStyle name="Normal 47 4 2 2 2" xfId="28037" xr:uid="{F285654B-EF2A-438C-944A-4B776186AA8E}"/>
    <cellStyle name="Normal 47 4 2 2_121231-130331" xfId="28038" xr:uid="{8CB5C247-EC50-4D41-9006-D930646BD8C5}"/>
    <cellStyle name="Normal 47 4 2 3" xfId="28039" xr:uid="{5EA59986-32A3-4148-BF2F-C7A61D48C054}"/>
    <cellStyle name="Normal 47 4 2 4" xfId="34339" xr:uid="{362DFC77-6E9C-47B8-8565-52A56216F45F}"/>
    <cellStyle name="Normal 47 4 2_121231-130331" xfId="28040" xr:uid="{B5D9F0D2-A1D5-432E-A917-E8BF100A18B6}"/>
    <cellStyle name="Normal 47 4 3" xfId="28041" xr:uid="{734D02E8-A323-465A-B510-5E8CE695C938}"/>
    <cellStyle name="Normal 47 4 3 2" xfId="28042" xr:uid="{2919FA3B-BA19-4081-AA1D-7DB58A42E937}"/>
    <cellStyle name="Normal 47 4 3_121231-130331" xfId="28043" xr:uid="{5710A521-1AF2-4C28-844E-84469B9897CB}"/>
    <cellStyle name="Normal 47 4 4" xfId="28044" xr:uid="{B2C43C7D-480A-472E-A00C-DB8DFA1D6EE0}"/>
    <cellStyle name="Normal 47 4 5" xfId="28045" xr:uid="{292A8DC4-6C4A-4AB4-97BB-23C978E4709F}"/>
    <cellStyle name="Normal 47 4 6" xfId="34340" xr:uid="{BE7E6FDF-1064-40ED-831B-C64F14897845}"/>
    <cellStyle name="Normal 47 4 7" xfId="36265" xr:uid="{6EAB607B-B48B-481E-A83C-240E3121D249}"/>
    <cellStyle name="Normal 47 4 8" xfId="38581" xr:uid="{DA4AED23-1B67-447A-931D-71365411B2AF}"/>
    <cellStyle name="Normal 47 4_121231-130331" xfId="28046" xr:uid="{23DC24E5-EB0E-4019-A17B-E533A94CC12A}"/>
    <cellStyle name="Normal 47 5" xfId="28047" xr:uid="{949C3B2D-712D-432E-B22B-4A64B2C9FF04}"/>
    <cellStyle name="Normal 47 5 2" xfId="28048" xr:uid="{7D5E3465-1F86-46A9-88A8-0D73E4AF340E}"/>
    <cellStyle name="Normal 47 5 2 2" xfId="28049" xr:uid="{4F144E86-3D2F-4D3E-9486-2C3443DD3D36}"/>
    <cellStyle name="Normal 47 5 2 2 2" xfId="28050" xr:uid="{7E7A2DE6-8158-4DE7-A1D1-CE3DA8B2F0A4}"/>
    <cellStyle name="Normal 47 5 2 2_121231-130331" xfId="28051" xr:uid="{47483AE0-EB51-4B8A-BC04-FA3BB6B9A48D}"/>
    <cellStyle name="Normal 47 5 2 3" xfId="28052" xr:uid="{4B3E12AD-4712-4F69-A04C-12C146FDFEF1}"/>
    <cellStyle name="Normal 47 5 2 4" xfId="34341" xr:uid="{2C3764C8-5DC7-450F-9F0F-6B883491E9B9}"/>
    <cellStyle name="Normal 47 5 2_121231-130331" xfId="28053" xr:uid="{E1E76DBC-4FED-4024-8F03-415F24BABFE9}"/>
    <cellStyle name="Normal 47 5 3" xfId="28054" xr:uid="{457ECAED-B88D-434C-95CF-54C0EBE3256C}"/>
    <cellStyle name="Normal 47 5 3 2" xfId="28055" xr:uid="{8E280344-0690-4A3B-AF35-6B68CFCA2DB1}"/>
    <cellStyle name="Normal 47 5 3_121231-130331" xfId="28056" xr:uid="{AFCB2B32-6BBD-49F9-B074-E772A94B62D5}"/>
    <cellStyle name="Normal 47 5 4" xfId="28057" xr:uid="{E2C76D9C-FFD8-4293-B1FF-2B72A832482F}"/>
    <cellStyle name="Normal 47 5 5" xfId="28058" xr:uid="{CCB4194C-C70E-453A-9D38-15689D5ECE0C}"/>
    <cellStyle name="Normal 47 5 6" xfId="34342" xr:uid="{7462F64C-0C9B-436F-BA15-A65C15272EA0}"/>
    <cellStyle name="Normal 47 5 7" xfId="36266" xr:uid="{2B47AA32-F573-4FD8-81F3-480F5D73C0EF}"/>
    <cellStyle name="Normal 47 5 8" xfId="38580" xr:uid="{981EB74D-DD41-480D-A4E8-D8567F4A4C63}"/>
    <cellStyle name="Normal 47 5_121231-130331" xfId="28059" xr:uid="{1663703C-50D2-46A0-9847-B83322101E1B}"/>
    <cellStyle name="Normal 47 6" xfId="28060" xr:uid="{088C6F24-A9EE-4F6A-894F-DCB8E62F9740}"/>
    <cellStyle name="Normal 47 6 2" xfId="28061" xr:uid="{4F4B1BD4-B223-4998-8CED-2825C237BD0B}"/>
    <cellStyle name="Normal 47 6 2 2" xfId="28062" xr:uid="{1F83843D-F118-48D6-825E-B98E686997D8}"/>
    <cellStyle name="Normal 47 6 2 3" xfId="34343" xr:uid="{EB837869-3CBB-48D4-B98E-4467DB4096C4}"/>
    <cellStyle name="Normal 47 6 2_121231-130331" xfId="28063" xr:uid="{06F652AE-2F5E-46B0-A66E-CF48EA6F8E5B}"/>
    <cellStyle name="Normal 47 6 3" xfId="28064" xr:uid="{D471921B-B135-4F1C-8043-B3F290E77BB9}"/>
    <cellStyle name="Normal 47 6 3 2" xfId="28065" xr:uid="{9BCCB8DC-0228-441F-B97B-45DC1489EEF3}"/>
    <cellStyle name="Normal 47 6 3_121231-130331" xfId="28066" xr:uid="{14C0AFFA-000B-40EB-B65F-E0CD333D6E99}"/>
    <cellStyle name="Normal 47 6 4" xfId="28067" xr:uid="{231170DE-AF01-4819-90FD-B4C9978AEF50}"/>
    <cellStyle name="Normal 47 6 5" xfId="28068" xr:uid="{EB7141CD-E362-472A-A8F3-C6CB348E4DDC}"/>
    <cellStyle name="Normal 47 6 6" xfId="34344" xr:uid="{CC063304-28F9-4180-91D5-D63EC0B882D2}"/>
    <cellStyle name="Normal 47 6 7" xfId="36267" xr:uid="{0F5399EC-52B6-4760-B82E-E449DFF228FE}"/>
    <cellStyle name="Normal 47 6 8" xfId="38579" xr:uid="{3C190483-82D8-4443-82FD-C59C76E988EE}"/>
    <cellStyle name="Normal 47 6_121231-130331" xfId="28069" xr:uid="{6FC81032-5042-441F-A5D8-1EC628844EF9}"/>
    <cellStyle name="Normal 47 7" xfId="28070" xr:uid="{2DCC1D7E-0DC6-4F75-98A0-E38E22B073DC}"/>
    <cellStyle name="Normal 47 7 2" xfId="28071" xr:uid="{D772B7D5-40F2-4DFC-AFAA-A4B52EE44C5A}"/>
    <cellStyle name="Normal 47 7 2 2" xfId="28072" xr:uid="{4B35B44B-9FB5-453E-B426-3485E2E831B3}"/>
    <cellStyle name="Normal 47 7 2_121231-130331" xfId="28073" xr:uid="{5992989C-154C-47DF-8E6F-F9DDB371919A}"/>
    <cellStyle name="Normal 47 7 3" xfId="28074" xr:uid="{4F09E2C5-2206-4CFC-9924-6A091945D4DF}"/>
    <cellStyle name="Normal 47 7 4" xfId="34345" xr:uid="{D64BE83D-0FFF-4E53-8A13-6A2DD7C1E6AC}"/>
    <cellStyle name="Normal 47 7_121231-130331" xfId="28075" xr:uid="{9A7BB70C-F484-4BF8-91AB-25F68AFEF76E}"/>
    <cellStyle name="Normal 47 8" xfId="28076" xr:uid="{7A2E76EB-7B9A-4706-A5E5-829391FFA8DB}"/>
    <cellStyle name="Normal 47 8 2" xfId="28077" xr:uid="{046D1AD9-5E38-4A55-8530-D4BAE38402E3}"/>
    <cellStyle name="Normal 47 8_121231-130331" xfId="28078" xr:uid="{FC48B00C-B097-494B-9DCD-F33374D6C550}"/>
    <cellStyle name="Normal 47 9" xfId="28079" xr:uid="{8DC4D740-9AB6-4697-9FE5-A8F747E43319}"/>
    <cellStyle name="Normal 47_121231-130331" xfId="28080" xr:uid="{4E9B70C1-BB20-4617-B5BE-DC3B504CDFAB}"/>
    <cellStyle name="Normal 48" xfId="28081" xr:uid="{62EBA919-1B30-49FB-9808-D29879DB52A8}"/>
    <cellStyle name="Normal 48 10" xfId="36268" xr:uid="{C42BDDBB-8037-4E78-B8B6-136CC19F128A}"/>
    <cellStyle name="Normal 48 11" xfId="47855" xr:uid="{9633316A-62B3-4A04-B05C-1287C28E993C}"/>
    <cellStyle name="Normal 48 2" xfId="28082" xr:uid="{A320503F-2D9B-4E4B-9C95-CD502B56DB42}"/>
    <cellStyle name="Normal 48 2 2" xfId="28083" xr:uid="{74746912-D26E-4D27-9D35-1E3B73650BA9}"/>
    <cellStyle name="Normal 48 2 2 2" xfId="28084" xr:uid="{3A1B7834-45F4-444D-B579-D454C2D117F2}"/>
    <cellStyle name="Normal 48 2 2 3" xfId="34346" xr:uid="{68179089-48CF-46D4-A5C0-6DB426DBCF28}"/>
    <cellStyle name="Normal 48 2 2_121231-130331" xfId="28085" xr:uid="{07A0CFB3-7CE8-49FC-B711-A357577BC0E7}"/>
    <cellStyle name="Normal 48 2 3" xfId="28086" xr:uid="{22ED23E4-86E4-4E2C-9AD6-B9A1EC203310}"/>
    <cellStyle name="Normal 48 2 3 2" xfId="28087" xr:uid="{4FBB83CC-CBF6-43F2-8E55-E170FE2509E0}"/>
    <cellStyle name="Normal 48 2 3_121231-130331" xfId="28088" xr:uid="{EC92BB42-4766-4C13-A8E0-01E5497149AE}"/>
    <cellStyle name="Normal 48 2 4" xfId="28089" xr:uid="{7D68FB81-D5AA-44D4-A0E6-B7F887293C9D}"/>
    <cellStyle name="Normal 48 2 5" xfId="28090" xr:uid="{A6BB3153-B982-4E24-BC29-6B5073598636}"/>
    <cellStyle name="Normal 48 2 6" xfId="34347" xr:uid="{4D1C95D0-2C12-4BAF-91AE-2E470EC0ED43}"/>
    <cellStyle name="Normal 48 2 7" xfId="36269" xr:uid="{BD96F352-3219-4B77-B34D-54104C3182AF}"/>
    <cellStyle name="Normal 48 2 8" xfId="38578" xr:uid="{D4AF7477-6584-48EC-B5C9-FA3A9FF4AB5D}"/>
    <cellStyle name="Normal 48 2_121231-130331" xfId="28091" xr:uid="{3D55B5C0-74A4-4B1E-A2CA-76883E0D18C6}"/>
    <cellStyle name="Normal 48 3" xfId="28092" xr:uid="{E5099E82-412B-42C6-B00C-3B58081F6A3E}"/>
    <cellStyle name="Normal 48 3 2" xfId="28093" xr:uid="{77260A31-11A8-408D-8E1E-CCA20EC51C91}"/>
    <cellStyle name="Normal 48 3 2 2" xfId="28094" xr:uid="{F46DAE0A-6491-49F1-9E28-6B47DAC7B0B8}"/>
    <cellStyle name="Normal 48 3 2 3" xfId="34348" xr:uid="{8FF500A1-B973-4923-9C6C-1EE2E6892BF2}"/>
    <cellStyle name="Normal 48 3 2_121231-130331" xfId="28095" xr:uid="{51DB5293-53A1-4C92-B40F-1A5E4EECBBC3}"/>
    <cellStyle name="Normal 48 3 3" xfId="28096" xr:uid="{FBB54389-6864-4820-8149-FAC5DA312C43}"/>
    <cellStyle name="Normal 48 3 3 2" xfId="28097" xr:uid="{A255BF63-06D4-41FA-B4ED-F3A17D695E96}"/>
    <cellStyle name="Normal 48 3 3_121231-130331" xfId="28098" xr:uid="{4CD999C2-0BB3-4ABA-9E25-DEBECBC557CE}"/>
    <cellStyle name="Normal 48 3 4" xfId="28099" xr:uid="{5181AE83-7C97-4B11-A758-C4999749D0E2}"/>
    <cellStyle name="Normal 48 3 5" xfId="28100" xr:uid="{C57CB38E-B7F0-4CD3-8032-ABBA8DC78B53}"/>
    <cellStyle name="Normal 48 3 6" xfId="34349" xr:uid="{8E62F949-5245-419E-AAF8-88A0BBC0D322}"/>
    <cellStyle name="Normal 48 3 7" xfId="36270" xr:uid="{5C61EFEF-BCBE-48F6-8964-7E2F1B127006}"/>
    <cellStyle name="Normal 48 3 8" xfId="38577" xr:uid="{E403D147-645B-479F-BF21-B2C85B3285A6}"/>
    <cellStyle name="Normal 48 3_121231-130331" xfId="28101" xr:uid="{87F9488A-874B-42BB-B42D-9AE2F90EE913}"/>
    <cellStyle name="Normal 48 4" xfId="28102" xr:uid="{03FE70A0-689B-41A5-8DA7-1CF1BAC62517}"/>
    <cellStyle name="Normal 48 4 2" xfId="28103" xr:uid="{FD8DD65B-3D13-42AA-A0F3-3E0913956BAA}"/>
    <cellStyle name="Normal 48 4 2 2" xfId="28104" xr:uid="{31EBA3ED-29F7-41BA-A26F-309F277309E3}"/>
    <cellStyle name="Normal 48 4 2_121231-130331" xfId="28105" xr:uid="{011CA7C8-63FE-46A9-B3CB-63F58F5753AD}"/>
    <cellStyle name="Normal 48 4 3" xfId="28106" xr:uid="{159BB559-58FA-4D24-8A44-5392894F3E9B}"/>
    <cellStyle name="Normal 48 4 4" xfId="34350" xr:uid="{16DFBE43-52CE-46E8-8EDF-C3390E2E7968}"/>
    <cellStyle name="Normal 48 4_121231-130331" xfId="28107" xr:uid="{1C3E88A8-8092-4536-9DF5-E176B86A4548}"/>
    <cellStyle name="Normal 48 5" xfId="28108" xr:uid="{4C88FD67-4D57-40C1-8F73-419DAFD699C6}"/>
    <cellStyle name="Normal 48 5 2" xfId="28109" xr:uid="{C156E918-B6C5-4158-BCC3-15CC2149EABB}"/>
    <cellStyle name="Normal 48 5 3" xfId="28110" xr:uid="{F6A40FCC-B6AA-421A-89EA-8C90E94DE8D1}"/>
    <cellStyle name="Normal 48 5_121231-130331" xfId="28111" xr:uid="{FFD70F9B-B9C6-4492-AF29-94A37FAE94D0}"/>
    <cellStyle name="Normal 48 6" xfId="28112" xr:uid="{66C460E0-DE0D-45D7-A0FA-55D62F5633C9}"/>
    <cellStyle name="Normal 48 6 2" xfId="28113" xr:uid="{AAC7728C-3CF6-4626-B4FC-60434AA4218C}"/>
    <cellStyle name="Normal 48 6 3" xfId="28114" xr:uid="{B76BD47A-87A1-4DF6-A183-B657D61FD453}"/>
    <cellStyle name="Normal 48 6_AAL 2014-06" xfId="45540" xr:uid="{950141DA-8E64-4012-8039-676DFA47B065}"/>
    <cellStyle name="Normal 48 7" xfId="28115" xr:uid="{0716F5D5-A5CE-4599-943D-EC95F9663E0F}"/>
    <cellStyle name="Normal 48 7 2" xfId="28116" xr:uid="{112ED41B-412B-42B3-9F96-C402A6260E21}"/>
    <cellStyle name="Normal 48 7 3" xfId="28117" xr:uid="{CF305E10-C905-4540-8448-369808A11FB8}"/>
    <cellStyle name="Normal 48 7_AAL 2014-06" xfId="45541" xr:uid="{23C14135-5858-4F1C-8811-61997640F6B9}"/>
    <cellStyle name="Normal 48 8" xfId="28118" xr:uid="{B0ABD0D7-9CAE-46E3-83D0-D28789961278}"/>
    <cellStyle name="Normal 48 9" xfId="28119" xr:uid="{140906CB-2FE2-4271-BCED-7CF8F8884302}"/>
    <cellStyle name="Normal 48_121231-130331" xfId="28120" xr:uid="{A8EF4E1D-CEFC-46AC-9DD4-C054A4B90209}"/>
    <cellStyle name="Normal 49" xfId="28121" xr:uid="{B31400CD-DB57-4727-ACD9-74423E24A7E5}"/>
    <cellStyle name="Normal 49 10" xfId="36271" xr:uid="{8D2BF7A8-59A7-4E68-8DDF-445F5E811C0D}"/>
    <cellStyle name="Normal 49 11" xfId="47856" xr:uid="{7701654A-A1BE-4430-8C11-1E315346AA21}"/>
    <cellStyle name="Normal 49 2" xfId="28122" xr:uid="{9B7FDCE7-498F-4195-9407-10B211A8AFA5}"/>
    <cellStyle name="Normal 49 2 2" xfId="28123" xr:uid="{36DFAD9B-D0D5-426D-9C9A-0E120543D08D}"/>
    <cellStyle name="Normal 49 2 2 2" xfId="28124" xr:uid="{1ADAD04D-D409-4BF0-8BD9-057659E221B7}"/>
    <cellStyle name="Normal 49 2 2 3" xfId="34351" xr:uid="{3F709F60-4910-4246-A188-8DC1768472CF}"/>
    <cellStyle name="Normal 49 2 2_121231-130331" xfId="28125" xr:uid="{86AEF1FA-5966-4036-82DC-68BE5F955A8B}"/>
    <cellStyle name="Normal 49 2 3" xfId="28126" xr:uid="{52EA7798-FE22-4532-AB34-C3364DF15EDB}"/>
    <cellStyle name="Normal 49 2 3 2" xfId="28127" xr:uid="{87A89600-5EA2-47E0-B6D3-80A1A0C3DBD8}"/>
    <cellStyle name="Normal 49 2 3_121231-130331" xfId="28128" xr:uid="{CD4B6E8A-D346-488E-9ED1-E086B63F6C15}"/>
    <cellStyle name="Normal 49 2 4" xfId="28129" xr:uid="{DC24219C-9EF3-4B6F-9A05-5786091A4E7A}"/>
    <cellStyle name="Normal 49 2 5" xfId="28130" xr:uid="{D03AF49D-7BB0-41C9-91E5-7DDF5E60CA63}"/>
    <cellStyle name="Normal 49 2 6" xfId="34352" xr:uid="{22674F29-8C01-4240-86D0-DA380768063C}"/>
    <cellStyle name="Normal 49 2 7" xfId="36272" xr:uid="{F10AC62C-AFE4-44B4-BFCD-5FAF0197C5E4}"/>
    <cellStyle name="Normal 49 2 8" xfId="38576" xr:uid="{348AEFD2-83D2-4A85-87FF-AA496D097ED8}"/>
    <cellStyle name="Normal 49 2_121231-130331" xfId="28131" xr:uid="{894D017C-EFD8-4182-81F1-2136652F3057}"/>
    <cellStyle name="Normal 49 3" xfId="28132" xr:uid="{763723CA-A8DA-447D-8EBE-E87E011A7471}"/>
    <cellStyle name="Normal 49 3 2" xfId="28133" xr:uid="{74669D2C-36B0-43C8-B3D0-453E6512551B}"/>
    <cellStyle name="Normal 49 3 2 2" xfId="28134" xr:uid="{17EC598D-3C85-411A-9666-F64E2138C743}"/>
    <cellStyle name="Normal 49 3 2 3" xfId="34353" xr:uid="{7A18AC35-70E5-4E6F-9CA3-B28F6BD62EDE}"/>
    <cellStyle name="Normal 49 3 2_121231-130331" xfId="28135" xr:uid="{BD8C86B3-5E0A-4981-9F08-FF4DF5F9284F}"/>
    <cellStyle name="Normal 49 3 3" xfId="28136" xr:uid="{03304E52-F5A3-440E-807C-2E71BC1561C8}"/>
    <cellStyle name="Normal 49 3 3 2" xfId="28137" xr:uid="{0ABE424B-D21A-4216-ACC7-A304F4FC8A95}"/>
    <cellStyle name="Normal 49 3 3_121231-130331" xfId="28138" xr:uid="{C7CC8BED-279B-4857-9723-1A123AADA9F0}"/>
    <cellStyle name="Normal 49 3 4" xfId="28139" xr:uid="{EED9C8DD-71D2-443F-9BAA-E37CF19D537A}"/>
    <cellStyle name="Normal 49 3 5" xfId="28140" xr:uid="{161EAF2D-00CE-427D-948E-5C15A90243BE}"/>
    <cellStyle name="Normal 49 3 6" xfId="34354" xr:uid="{DB761084-F1EC-4EF2-B3A2-47E56A1274E6}"/>
    <cellStyle name="Normal 49 3 7" xfId="36273" xr:uid="{7B5D0205-70F0-47F7-AAC1-2CB0274624D6}"/>
    <cellStyle name="Normal 49 3 8" xfId="38575" xr:uid="{16BBA431-30F4-4F04-9552-4ADCB2A3CA1C}"/>
    <cellStyle name="Normal 49 3_121231-130331" xfId="28141" xr:uid="{9209A722-CB12-4A62-AD91-07C2C737815B}"/>
    <cellStyle name="Normal 49 4" xfId="28142" xr:uid="{315566B9-5789-4C50-A3AD-5CEF6E0431FA}"/>
    <cellStyle name="Normal 49 4 2" xfId="28143" xr:uid="{47DCF4E1-1C89-4D89-B38E-978EC7D5D997}"/>
    <cellStyle name="Normal 49 4 2 2" xfId="28144" xr:uid="{AFCEF6A2-B7F0-4932-B62A-5C8D3834DFD2}"/>
    <cellStyle name="Normal 49 4 2_121231-130331" xfId="28145" xr:uid="{C84AB29E-85FE-4096-9BFE-CF774A017F19}"/>
    <cellStyle name="Normal 49 4 3" xfId="28146" xr:uid="{F91869A9-7B47-47C0-9841-C53089AD4158}"/>
    <cellStyle name="Normal 49 4 4" xfId="34355" xr:uid="{91295AA1-175D-47D9-B73A-1A6D4050A527}"/>
    <cellStyle name="Normal 49 4_121231-130331" xfId="28147" xr:uid="{57A773A3-9E3F-4CCF-8DF1-46CC3E5D74BD}"/>
    <cellStyle name="Normal 49 5" xfId="28148" xr:uid="{48DCCC49-FBC7-4C74-814D-D6E32C6A1A04}"/>
    <cellStyle name="Normal 49 5 2" xfId="28149" xr:uid="{D81DC93B-47B0-4539-9D00-D98A0EC896D2}"/>
    <cellStyle name="Normal 49 5 3" xfId="28150" xr:uid="{2EB31F16-A2FD-463A-A599-609E4871D062}"/>
    <cellStyle name="Normal 49 5_121231-130331" xfId="28151" xr:uid="{A372AA7B-5722-4D54-B743-21E54D5FBA63}"/>
    <cellStyle name="Normal 49 6" xfId="28152" xr:uid="{A8477CC8-91F1-4967-B411-B7EBF217F394}"/>
    <cellStyle name="Normal 49 6 2" xfId="28153" xr:uid="{AF713E73-D736-41F4-8C6E-B91F474668AE}"/>
    <cellStyle name="Normal 49 6 3" xfId="28154" xr:uid="{C7AA4EE2-EBCE-4803-B0CC-1842A561ED4B}"/>
    <cellStyle name="Normal 49 6_AAL 2014-06" xfId="45542" xr:uid="{EC69846F-64C9-4CDE-ADB2-95AF157F3AF9}"/>
    <cellStyle name="Normal 49 7" xfId="28155" xr:uid="{E55E31D5-D810-4755-9D67-A93AE386D6A2}"/>
    <cellStyle name="Normal 49 7 2" xfId="28156" xr:uid="{661E403E-11E3-4FB1-842A-B6D0B11A853E}"/>
    <cellStyle name="Normal 49 7 3" xfId="28157" xr:uid="{9BB93E4A-ED8F-4415-ABEB-CEFAFBF39410}"/>
    <cellStyle name="Normal 49 7_AAL 2014-06" xfId="45543" xr:uid="{B38C4172-811D-4656-B81C-34F9732412ED}"/>
    <cellStyle name="Normal 49 8" xfId="28158" xr:uid="{586CD1D8-1692-4DE8-BAB4-C692651B4F0B}"/>
    <cellStyle name="Normal 49 9" xfId="28159" xr:uid="{31A77CED-ECC2-4DC1-8928-4EB24D7489FA}"/>
    <cellStyle name="Normal 49_121231-130331" xfId="28160" xr:uid="{C4C620CA-0D2A-482A-B258-A6C71DA4AB73}"/>
    <cellStyle name="Normal 5" xfId="214" xr:uid="{9E859F1F-3774-4CE2-8349-3AC42B4BD155}"/>
    <cellStyle name="Normal 5 10" xfId="28161" xr:uid="{F508FBB5-4F46-48FD-87F3-5F80AF3D84A8}"/>
    <cellStyle name="Normal 5 11" xfId="28162" xr:uid="{0882AEDD-2C94-42B7-9834-85CB15958355}"/>
    <cellStyle name="Normal 5 11 2" xfId="34356" xr:uid="{5FB8B955-3B4F-4F96-9D85-E05AACC8D1D2}"/>
    <cellStyle name="Normal 5 12" xfId="36274" xr:uid="{663DB69B-7DFD-4E9E-B2DE-9E95D0FCA377}"/>
    <cellStyle name="Normal 5 13" xfId="44755" xr:uid="{5062411E-31E0-4AF7-9689-7F7E5D1432EC}"/>
    <cellStyle name="Normal 5 14" xfId="47148" xr:uid="{E07905F0-780F-4663-8CF5-26F553690C2B}"/>
    <cellStyle name="Normal 5 2" xfId="215" xr:uid="{9A0C467A-0994-4638-B856-CE11DD24AA9C}"/>
    <cellStyle name="Normal 5 2 10" xfId="44829" xr:uid="{78E36682-6306-422B-A2BB-F7C0E3CA28FF}"/>
    <cellStyle name="Normal 5 2 11" xfId="47149" xr:uid="{4491EA06-2868-4B18-82EA-193E0B5F38AD}"/>
    <cellStyle name="Normal 5 2 2" xfId="2207" xr:uid="{3EE76857-A91D-46DB-9A68-0B2BCB09A645}"/>
    <cellStyle name="Normal 5 2 2 2" xfId="28163" xr:uid="{8AF33D06-9A72-425E-B23F-B386DABAEA75}"/>
    <cellStyle name="Normal 5 2 2 2 2" xfId="28164" xr:uid="{B88A34F8-11B4-45E8-9B90-4C49782EFA49}"/>
    <cellStyle name="Normal 5 2 2 2 3" xfId="47857" xr:uid="{82A55B9F-BA4D-47FC-B35A-346974905A6B}"/>
    <cellStyle name="Normal 5 2 2 2_3. Loans" xfId="28165" xr:uid="{483FE59C-E38C-4312-99DD-DB4A352DC479}"/>
    <cellStyle name="Normal 5 2 2 3" xfId="28166" xr:uid="{219D2C1C-DD0E-47AD-B514-6CC50D30E72C}"/>
    <cellStyle name="Normal 5 2 2 4" xfId="36276" xr:uid="{D7AB9DF6-3A52-4902-91CF-60AAB5E87743}"/>
    <cellStyle name="Normal 5 2 2 5" xfId="38573" xr:uid="{BA66A1D8-96EA-4037-8145-23BBFDADC4D2}"/>
    <cellStyle name="Normal 5 2 2 6" xfId="47150" xr:uid="{99D597FC-137B-4E7B-B6DD-48255925CAF5}"/>
    <cellStyle name="Normal 5 2 2 7" xfId="46022" xr:uid="{F328DB54-BAF3-40DC-BE63-6158B4B3C4DC}"/>
    <cellStyle name="Normal 5 2 2_1" xfId="52334" xr:uid="{E76FE3BF-7CED-415A-8815-555725F332E1}"/>
    <cellStyle name="Normal 5 2 3" xfId="2208" xr:uid="{B1420562-062F-4E4A-A25A-4C2A27406CD4}"/>
    <cellStyle name="Normal 5 2 3 2" xfId="28167" xr:uid="{06572089-9AE5-46F0-8FA8-3336B49C836A}"/>
    <cellStyle name="Normal 5 2 3 2 2" xfId="28168" xr:uid="{8090CAD7-87EA-479B-905B-F43E049E518D}"/>
    <cellStyle name="Normal 5 2 3 2 3" xfId="47858" xr:uid="{03116C5A-B303-40BD-9AA0-19E22F7AAA13}"/>
    <cellStyle name="Normal 5 2 3 2_3. Loans" xfId="28169" xr:uid="{C07276A0-1ECE-414B-996C-6FEDEEA9933E}"/>
    <cellStyle name="Normal 5 2 3 3" xfId="28170" xr:uid="{98E28BF5-8761-4296-B821-10B0BDF952ED}"/>
    <cellStyle name="Normal 5 2 3 4" xfId="36277" xr:uid="{935B6AFC-B9BB-4CD3-8BC6-8076A7C29F74}"/>
    <cellStyle name="Normal 5 2 3 5" xfId="38572" xr:uid="{7C28DCE6-F3DA-40D3-849A-81727118302F}"/>
    <cellStyle name="Normal 5 2 3 6" xfId="47151" xr:uid="{43169B16-F371-43D5-A612-4931B481EA19}"/>
    <cellStyle name="Normal 5 2 3_2. Property deals" xfId="28171" xr:uid="{F4534765-2C28-41E3-80A4-FF5ACC0D73A5}"/>
    <cellStyle name="Normal 5 2 4" xfId="28172" xr:uid="{6863CB6D-CA2F-4684-A241-7DFD86DF5166}"/>
    <cellStyle name="Normal 5 2 4 2" xfId="28173" xr:uid="{32A6FF24-CE1D-4ADB-BA91-8A5A7113ADDF}"/>
    <cellStyle name="Normal 5 2 4 3" xfId="36278" xr:uid="{E7F22A47-0572-4B94-96E3-DFFB3D25C32C}"/>
    <cellStyle name="Normal 5 2 4 4" xfId="47859" xr:uid="{B94D5105-8D93-4B24-B225-A83B080C1F9D}"/>
    <cellStyle name="Normal 5 2 4_2. Property deals" xfId="28174" xr:uid="{A96AC40F-65E1-43A9-9741-D116AB49B193}"/>
    <cellStyle name="Normal 5 2 5" xfId="28175" xr:uid="{40B90695-9FDD-4020-B52C-B608D24A7B97}"/>
    <cellStyle name="Normal 5 2 5 2" xfId="34357" xr:uid="{66A63873-67DD-4874-85CA-6E48BEB6EF4B}"/>
    <cellStyle name="Normal 5 2 5 3" xfId="36279" xr:uid="{2324B408-B195-4C7E-827D-0B6F58635682}"/>
    <cellStyle name="Normal 5 2 5_AAL 2014-06" xfId="45544" xr:uid="{45A466D2-E54A-4C46-8280-8EFB2957E715}"/>
    <cellStyle name="Normal 5 2 6" xfId="28176" xr:uid="{E049BEE9-F354-458C-8F32-BF34B5893FB4}"/>
    <cellStyle name="Normal 5 2 6 2" xfId="28177" xr:uid="{5C24E52C-7504-441A-8190-6ED6FAB9B554}"/>
    <cellStyle name="Normal 5 2 6_AAL Report" xfId="28178" xr:uid="{BD2DF1CC-9638-4B56-AB40-FD5934817BB0}"/>
    <cellStyle name="Normal 5 2 7" xfId="36275" xr:uid="{B008C934-F9CA-44B7-ACF4-6BF15B804271}"/>
    <cellStyle name="Normal 5 2 8" xfId="38574" xr:uid="{98D5E975-7774-4D4A-9892-68366AC5F2C4}"/>
    <cellStyle name="Normal 5 2 9" xfId="44756" xr:uid="{0E81F9D2-CD34-4384-B3CD-9308B1669481}"/>
    <cellStyle name="Normal 5 2_1" xfId="49549" xr:uid="{C2DD2F1C-8196-43F2-BF56-F6C7480A1B1C}"/>
    <cellStyle name="Normal 5 3" xfId="216" xr:uid="{BDB55332-A711-4CE2-B228-87BD0874D665}"/>
    <cellStyle name="Normal 5 3 10" xfId="44740" xr:uid="{FDA01F94-0BE2-473C-B401-ECAE6BFEAB97}"/>
    <cellStyle name="Normal 5 3 11" xfId="47152" xr:uid="{713B674F-A02A-4FB8-A564-28DF451C7BAD}"/>
    <cellStyle name="Normal 5 3 2" xfId="2209" xr:uid="{08B272C6-05EE-4884-A8ED-34C153F11770}"/>
    <cellStyle name="Normal 5 3 2 2" xfId="28179" xr:uid="{A8962D72-A79B-450E-9B1A-668C034BE128}"/>
    <cellStyle name="Normal 5 3 2 2 2" xfId="28180" xr:uid="{750250AD-BC0B-4AED-8013-DB2BDD0EF1EA}"/>
    <cellStyle name="Normal 5 3 2 2 3" xfId="47860" xr:uid="{0EC6A653-65BD-4DD7-9281-A7200724DFFA}"/>
    <cellStyle name="Normal 5 3 2 2_3. Loans" xfId="28181" xr:uid="{4765CB4F-7C16-4F41-9827-0A152C02C003}"/>
    <cellStyle name="Normal 5 3 2 3" xfId="28182" xr:uid="{EC84FD01-51FB-4E1D-A509-8BE85B405838}"/>
    <cellStyle name="Normal 5 3 2 4" xfId="47153" xr:uid="{1DB847E3-18C5-490F-9DC0-8E986F77F0E0}"/>
    <cellStyle name="Normal 5 3 2_2. Property deals" xfId="28183" xr:uid="{3D4B7C50-7A01-4EDD-AE28-B151DFA9FDA1}"/>
    <cellStyle name="Normal 5 3 3" xfId="2210" xr:uid="{3AB50065-6C0D-4591-9A54-1F5C501674B4}"/>
    <cellStyle name="Normal 5 3 3 2" xfId="28184" xr:uid="{1A160FA2-428B-4A5D-9408-02A16B52F47B}"/>
    <cellStyle name="Normal 5 3 3 2 2" xfId="28185" xr:uid="{3A210431-DFD9-44D2-91F9-FAE6076CAD84}"/>
    <cellStyle name="Normal 5 3 3 2 3" xfId="47861" xr:uid="{2F87133B-D49A-4FF0-B5DF-997DC6D4F8E0}"/>
    <cellStyle name="Normal 5 3 3 2_3. Loans" xfId="28186" xr:uid="{99969201-F6F4-44B9-91B2-914B875E2C5F}"/>
    <cellStyle name="Normal 5 3 3 3" xfId="28187" xr:uid="{2278233D-D934-419A-8ABC-61BD9EB29046}"/>
    <cellStyle name="Normal 5 3 3 4" xfId="47154" xr:uid="{1779C902-EC51-42C2-8EC5-3937DC2403BD}"/>
    <cellStyle name="Normal 5 3 3_2. Property deals" xfId="28188" xr:uid="{417E69F2-B1AE-4ED9-9E65-FD1A88D9EF06}"/>
    <cellStyle name="Normal 5 3 4" xfId="28189" xr:uid="{899F245A-28E7-44D9-A222-0531988636B4}"/>
    <cellStyle name="Normal 5 3 4 2" xfId="28190" xr:uid="{15C096A2-228B-495C-BC4D-9BEBA1CF85C8}"/>
    <cellStyle name="Normal 5 3 4 3" xfId="47862" xr:uid="{C48EACFF-894A-4CAF-A23E-0F5534A3D672}"/>
    <cellStyle name="Normal 5 3 4_3. Loans" xfId="28191" xr:uid="{906CE3AD-F39A-4763-A28C-1412671D8F30}"/>
    <cellStyle name="Normal 5 3 5" xfId="28192" xr:uid="{2DDEC3E6-39DA-435E-B657-2DEA94033DE9}"/>
    <cellStyle name="Normal 5 3 6" xfId="36280" xr:uid="{39D750E1-6B10-48D0-9EF3-E7206BAD43D9}"/>
    <cellStyle name="Normal 5 3 7" xfId="38571" xr:uid="{B5FABE96-6FC5-4883-A5DA-AF2DA3D1970C}"/>
    <cellStyle name="Normal 5 3 8" xfId="44757" xr:uid="{42B82721-5837-4DD2-9562-7614E3D8A13E}"/>
    <cellStyle name="Normal 5 3 9" xfId="44830" xr:uid="{70FC5BCF-E1D9-48AA-8D6B-EF42BFBC2B7B}"/>
    <cellStyle name="Normal 5 3_1" xfId="49550" xr:uid="{AEACA88A-2D25-4DA9-B6FD-51466945B90A}"/>
    <cellStyle name="Normal 5 4" xfId="2211" xr:uid="{83B5FFC1-49FE-44F9-854A-35F18A77463B}"/>
    <cellStyle name="Normal 5 4 2" xfId="2212" xr:uid="{7FB08BB1-2989-4C7A-9243-64E1B1E6F96F}"/>
    <cellStyle name="Normal 5 4 2 2" xfId="28193" xr:uid="{EBB411F5-2EF7-4896-992C-663EBCB8AB5D}"/>
    <cellStyle name="Normal 5 4 2 2 2" xfId="28194" xr:uid="{BF1BBD2E-17DC-474F-A8A5-8CBD89497BCD}"/>
    <cellStyle name="Normal 5 4 2 2 3" xfId="47863" xr:uid="{20E24295-873E-4CEF-A44B-323341EA70D6}"/>
    <cellStyle name="Normal 5 4 2 2_3. Loans" xfId="28195" xr:uid="{A3E6574F-EB13-46DF-ADA2-AA232D4D3EA8}"/>
    <cellStyle name="Normal 5 4 2 3" xfId="28196" xr:uid="{316A8B95-F36C-48B7-BE4F-82CE8473BF17}"/>
    <cellStyle name="Normal 5 4 2 4" xfId="47156" xr:uid="{0368054B-AA02-49B0-8292-217FB25DCD28}"/>
    <cellStyle name="Normal 5 4 2_2. Property deals" xfId="28197" xr:uid="{54B7BC45-67F5-4516-AA8C-98121461186D}"/>
    <cellStyle name="Normal 5 4 3" xfId="2213" xr:uid="{157014F2-7203-44E5-B2EC-D2466B76452E}"/>
    <cellStyle name="Normal 5 4 3 2" xfId="28198" xr:uid="{1D587A9C-F5F8-4899-AD09-F3B5A6E4E833}"/>
    <cellStyle name="Normal 5 4 3 2 2" xfId="28199" xr:uid="{978AE1E6-33A4-4CBF-84D2-41D7B24D3F85}"/>
    <cellStyle name="Normal 5 4 3 2 3" xfId="47864" xr:uid="{D620A14A-C69A-43F5-902A-926E244E121A}"/>
    <cellStyle name="Normal 5 4 3 2_3. Loans" xfId="28200" xr:uid="{F73AA0A3-E974-4EC0-8846-17169EB8FA4E}"/>
    <cellStyle name="Normal 5 4 3 3" xfId="28201" xr:uid="{CBAFABB0-E39A-42C4-B017-85B7508DD79D}"/>
    <cellStyle name="Normal 5 4 3 4" xfId="47157" xr:uid="{DA036402-0A20-4FE1-9DB3-459CD6862CFA}"/>
    <cellStyle name="Normal 5 4 3_2. Property deals" xfId="28202" xr:uid="{1FFAF436-569B-4F08-84DD-34429656E0FB}"/>
    <cellStyle name="Normal 5 4 4" xfId="28203" xr:uid="{925FF1D2-63B3-4872-BE5E-5C5AC9210189}"/>
    <cellStyle name="Normal 5 4 4 2" xfId="28204" xr:uid="{BDA7307D-8AAB-43C8-9DB1-00F164A181B7}"/>
    <cellStyle name="Normal 5 4 4 3" xfId="47865" xr:uid="{8296B5C6-0CF4-4488-85A1-DC7B9D5742CF}"/>
    <cellStyle name="Normal 5 4 4_3. Loans" xfId="28205" xr:uid="{DBAAAE26-BF63-4852-953D-7DDA7A3FEB81}"/>
    <cellStyle name="Normal 5 4 5" xfId="28206" xr:uid="{9B4C2029-84F6-4476-8B06-BC9249A8F834}"/>
    <cellStyle name="Normal 5 4 6" xfId="36281" xr:uid="{34FDD51B-907B-40F9-B70E-361C96652E2D}"/>
    <cellStyle name="Normal 5 4 7" xfId="38570" xr:uid="{D20802F3-2225-4A3A-84F9-8CB32A18BC89}"/>
    <cellStyle name="Normal 5 4 8" xfId="47155" xr:uid="{D0757ACE-0248-4F46-B534-B6A21953A2A3}"/>
    <cellStyle name="Normal 5 4_1" xfId="49551" xr:uid="{57FC9CD4-5FC2-4507-BC47-012AAEE31C19}"/>
    <cellStyle name="Normal 5 5" xfId="2214" xr:uid="{B9DFA386-ADCA-4829-A363-770BAA4BD958}"/>
    <cellStyle name="Normal 5 5 2" xfId="28207" xr:uid="{53FD0C69-DA7B-45C1-B230-AEF46F8E2828}"/>
    <cellStyle name="Normal 5 5 2 2" xfId="28208" xr:uid="{1E44F484-253C-455E-B023-D305379DC605}"/>
    <cellStyle name="Normal 5 5 2 3" xfId="47866" xr:uid="{3F571B81-FF14-4958-B66F-450697FD3507}"/>
    <cellStyle name="Normal 5 5 2_3. Loans" xfId="28209" xr:uid="{B49BF056-10EF-4A9A-A35B-C8DF4B7E2308}"/>
    <cellStyle name="Normal 5 5 3" xfId="28210" xr:uid="{8CD35672-FCA6-4313-A635-C684E1BBB693}"/>
    <cellStyle name="Normal 5 5 4" xfId="28211" xr:uid="{68C0407F-4DFB-4242-97D5-79FDD1D1A14C}"/>
    <cellStyle name="Normal 5 5 5" xfId="36282" xr:uid="{B46A14C6-439C-41B7-AA55-5910B9560DD3}"/>
    <cellStyle name="Normal 5 5 6" xfId="38569" xr:uid="{4EA4B591-A0CE-4937-BA03-CE00A90D8F73}"/>
    <cellStyle name="Normal 5 5 7" xfId="47158" xr:uid="{E934C559-48CF-456C-9064-48BAF3982B90}"/>
    <cellStyle name="Normal 5 5_2. Property deals" xfId="28212" xr:uid="{4E5050A1-E175-4C67-B706-0A4E1B47288E}"/>
    <cellStyle name="Normal 5 6" xfId="2215" xr:uid="{96B86856-88DD-40D1-885E-EB94DEB7D4CD}"/>
    <cellStyle name="Normal 5 6 2" xfId="28213" xr:uid="{EC32B735-EBF3-4F4D-903C-285AF0823374}"/>
    <cellStyle name="Normal 5 6 2 2" xfId="28214" xr:uid="{AAEEC035-8D88-44C6-A3A8-987C607FC412}"/>
    <cellStyle name="Normal 5 6 2 3" xfId="47867" xr:uid="{CB64500C-FEA5-46D5-940E-403BFC6F8E40}"/>
    <cellStyle name="Normal 5 6 2_3. Loans" xfId="28215" xr:uid="{E1C12B5B-7663-4075-9D94-5B57583A4543}"/>
    <cellStyle name="Normal 5 6 3" xfId="28216" xr:uid="{3D7F9993-86ED-49AA-92F7-9BD5D5241411}"/>
    <cellStyle name="Normal 5 6 4" xfId="28217" xr:uid="{52FF82DD-3805-4627-B3F1-905D9E782634}"/>
    <cellStyle name="Normal 5 6 5" xfId="36283" xr:uid="{EE4C051E-97A2-47D6-83A3-5F857A52D1D3}"/>
    <cellStyle name="Normal 5 6 6" xfId="38568" xr:uid="{2A431313-90C1-49F7-98DE-56D6DFBF1771}"/>
    <cellStyle name="Normal 5 6 7" xfId="47159" xr:uid="{5E4B533F-EE5F-43C4-9ABE-4D7541425637}"/>
    <cellStyle name="Normal 5 6_2. Property deals" xfId="28218" xr:uid="{1C58E5FA-28DB-4815-BBC9-43F86AFA485F}"/>
    <cellStyle name="Normal 5 7" xfId="28219" xr:uid="{50F154D2-95BF-487C-B3CF-D28CE7AB83FB}"/>
    <cellStyle name="Normal 5 7 10" xfId="49059" xr:uid="{15424D36-6CC2-4A6D-8296-D639E8E9AF31}"/>
    <cellStyle name="Normal 5 7 2" xfId="28220" xr:uid="{6C78AA03-865D-47A5-B153-DD21CD7945BC}"/>
    <cellStyle name="Normal 5 7 2 2" xfId="28221" xr:uid="{53C88A5B-31B9-4AFF-81AC-9B32CBD54E7A}"/>
    <cellStyle name="Normal 5 7 2 3" xfId="34358" xr:uid="{54C18B81-2DEA-4369-81F5-4ABDAC5EFE68}"/>
    <cellStyle name="Normal 5 7 2_121231-130331" xfId="28222" xr:uid="{6AAD37B3-5141-455B-B691-1360F50E63B1}"/>
    <cellStyle name="Normal 5 7 3" xfId="28223" xr:uid="{79287529-41DF-40DD-A09B-5AA0773C0FD1}"/>
    <cellStyle name="Normal 5 7 3 2" xfId="28224" xr:uid="{61F284C6-21D1-4523-B8F7-A1DFCEA1DB04}"/>
    <cellStyle name="Normal 5 7 3_121231-130331" xfId="28225" xr:uid="{B396950B-D888-4C36-A652-41D963BD93D2}"/>
    <cellStyle name="Normal 5 7 4" xfId="28226" xr:uid="{05BC62E0-8014-41FB-8A6A-6F1F757B3A1D}"/>
    <cellStyle name="Normal 5 7 5" xfId="28227" xr:uid="{8B627C93-625B-4808-A50D-B7A3723F0377}"/>
    <cellStyle name="Normal 5 7 6" xfId="34359" xr:uid="{B32B8B53-79B9-480C-BF29-16FA68B1B427}"/>
    <cellStyle name="Normal 5 7 7" xfId="36284" xr:uid="{C9DC64BC-CB2F-4743-BD19-1408C63718AD}"/>
    <cellStyle name="Normal 5 7 8" xfId="38567" xr:uid="{5570FEC2-044F-4AF3-9F23-5ED966979444}"/>
    <cellStyle name="Normal 5 7 9" xfId="47868" xr:uid="{6783A04B-B100-4B48-ACEF-B9D02B46225E}"/>
    <cellStyle name="Normal 5 7_121231-130331" xfId="28228" xr:uid="{918E42D7-9B6E-4E5E-907C-2D78C91B917F}"/>
    <cellStyle name="Normal 5 8" xfId="28229" xr:uid="{B031603A-6ABD-4D46-A335-FCBE88E5156E}"/>
    <cellStyle name="Normal 5 8 2" xfId="28230" xr:uid="{CCDF971C-EAF1-4947-B98A-372D6804689D}"/>
    <cellStyle name="Normal 5 8 3" xfId="34360" xr:uid="{5C5D7061-464E-4C1F-ADE9-B52C2694C421}"/>
    <cellStyle name="Normal 5 8_121231-130331" xfId="28231" xr:uid="{2A283370-DA6E-40E7-9ECD-59DA509A6AD4}"/>
    <cellStyle name="Normal 5 9" xfId="28232" xr:uid="{DDADEB0C-9EC2-45D4-81D0-6E89FD4220FD}"/>
    <cellStyle name="Normal 5 9 2" xfId="28233" xr:uid="{2AA56504-1197-4A49-BCDF-80DFF7F13052}"/>
    <cellStyle name="Normal 5 9_AAL 2014-06" xfId="45545" xr:uid="{8A436EBC-6685-4711-9B6E-A4096772D873}"/>
    <cellStyle name="Normal 5_11" xfId="217" xr:uid="{321DFE1E-6EE5-4B9D-9038-071EC481FFFB}"/>
    <cellStyle name="Normal 50" xfId="28234" xr:uid="{0A098393-ECD4-4BFC-ABC9-7ADB7B248F4A}"/>
    <cellStyle name="Normal 50 10" xfId="36285" xr:uid="{38A03CF7-3F2D-438C-8F2F-3E7282C7DEF4}"/>
    <cellStyle name="Normal 50 11" xfId="47869" xr:uid="{BFB6F153-1084-4888-B7E8-B9A29FC79A7E}"/>
    <cellStyle name="Normal 50 2" xfId="28235" xr:uid="{A652217A-614A-4930-8547-4B0A31CFAFFD}"/>
    <cellStyle name="Normal 50 2 2" xfId="28236" xr:uid="{CA2CF3FC-578D-4BCA-9469-A9505D15969A}"/>
    <cellStyle name="Normal 50 2 2 2" xfId="28237" xr:uid="{8E3B1B23-89F0-4534-8D58-142FE9DC4882}"/>
    <cellStyle name="Normal 50 2 2 3" xfId="34361" xr:uid="{F7D12A0D-1A6B-4E43-A043-5F07D99271B2}"/>
    <cellStyle name="Normal 50 2 2_121231-130331" xfId="28238" xr:uid="{9FE7BBDD-9F17-47FE-AFE9-9AD3A9D617AD}"/>
    <cellStyle name="Normal 50 2 3" xfId="28239" xr:uid="{C031B272-6E0B-4C27-8E99-AFA5349C5CC5}"/>
    <cellStyle name="Normal 50 2 3 2" xfId="28240" xr:uid="{DC3B3F81-AA20-4923-B846-1C24C08C8CAD}"/>
    <cellStyle name="Normal 50 2 3_121231-130331" xfId="28241" xr:uid="{C6C2EC29-2AD6-4C99-A177-DA6B844BD358}"/>
    <cellStyle name="Normal 50 2 4" xfId="28242" xr:uid="{BB0A6272-05B7-4B6E-B3F1-E896D31ACF7F}"/>
    <cellStyle name="Normal 50 2 5" xfId="28243" xr:uid="{081D42AC-7C5A-440D-9DA8-6554E33FC007}"/>
    <cellStyle name="Normal 50 2 6" xfId="34362" xr:uid="{B8E173EA-5350-4B1E-89E4-258C620F6E5A}"/>
    <cellStyle name="Normal 50 2 7" xfId="36286" xr:uid="{614CC419-6704-45CC-9E70-F7769DEA8C3A}"/>
    <cellStyle name="Normal 50 2 8" xfId="38566" xr:uid="{FCEDC192-42FC-4DF5-81F5-0658FEE889AF}"/>
    <cellStyle name="Normal 50 2_121231-130331" xfId="28244" xr:uid="{DA24B2D9-AEEA-41EB-82C8-E14E21FD5CF0}"/>
    <cellStyle name="Normal 50 3" xfId="28245" xr:uid="{B6D228E6-20E8-4C67-BFF8-A3B7A2566401}"/>
    <cellStyle name="Normal 50 3 2" xfId="28246" xr:uid="{1D9B25FE-EC95-4307-99C5-547069B8D8E9}"/>
    <cellStyle name="Normal 50 3 2 2" xfId="28247" xr:uid="{6330C72E-1663-4DFE-B7C4-702326EFCECD}"/>
    <cellStyle name="Normal 50 3 2 3" xfId="34363" xr:uid="{9CFF3D2E-6000-4B43-9EBA-D2BFE007C7FF}"/>
    <cellStyle name="Normal 50 3 2_121231-130331" xfId="28248" xr:uid="{8FE48E44-E3D1-427F-BC4B-71D74C02DF14}"/>
    <cellStyle name="Normal 50 3 3" xfId="28249" xr:uid="{6669412B-18E6-4972-8716-539E1BFF749D}"/>
    <cellStyle name="Normal 50 3 3 2" xfId="28250" xr:uid="{1B7E6B29-155B-4974-B313-6B88E075451C}"/>
    <cellStyle name="Normal 50 3 3_121231-130331" xfId="28251" xr:uid="{CBBCE8C4-FE13-420B-806E-87389E01568A}"/>
    <cellStyle name="Normal 50 3 4" xfId="28252" xr:uid="{C76C1C1A-2774-4FD6-8B7E-6EB639E845EB}"/>
    <cellStyle name="Normal 50 3 5" xfId="28253" xr:uid="{3733D961-8ED5-4E50-B648-CE64E24D7E8F}"/>
    <cellStyle name="Normal 50 3 6" xfId="34364" xr:uid="{08301892-8137-4004-B284-3A025CA2D69D}"/>
    <cellStyle name="Normal 50 3 7" xfId="36287" xr:uid="{566AA40C-ED89-4BD3-A4B9-D76625D8ADCE}"/>
    <cellStyle name="Normal 50 3 8" xfId="38565" xr:uid="{ECA184B0-3630-45DD-AB93-45C3F4721DBD}"/>
    <cellStyle name="Normal 50 3_121231-130331" xfId="28254" xr:uid="{3BA064D0-298D-4456-86F3-3F686D25047A}"/>
    <cellStyle name="Normal 50 4" xfId="28255" xr:uid="{4C128B10-0A90-482C-9BC7-006EFC59F529}"/>
    <cellStyle name="Normal 50 4 2" xfId="28256" xr:uid="{6E1CE841-9CC6-4B93-A25F-C55937793424}"/>
    <cellStyle name="Normal 50 4 2 2" xfId="28257" xr:uid="{B0CC747C-7C62-4C0A-9F67-ED18F2482D39}"/>
    <cellStyle name="Normal 50 4 2_121231-130331" xfId="28258" xr:uid="{F6750076-B599-4ED4-9AAA-34F04469D97B}"/>
    <cellStyle name="Normal 50 4 3" xfId="28259" xr:uid="{DA2279C0-09E5-4661-A96A-C0B4DE3FC4C3}"/>
    <cellStyle name="Normal 50 4 4" xfId="34365" xr:uid="{8E28C2B1-905E-442E-AF03-D0A7A79E6049}"/>
    <cellStyle name="Normal 50 4_121231-130331" xfId="28260" xr:uid="{2F474725-CE9E-41CE-94D3-9C5542081EE5}"/>
    <cellStyle name="Normal 50 5" xfId="28261" xr:uid="{FCA7D50D-B12D-4428-B188-BF56817859EB}"/>
    <cellStyle name="Normal 50 5 2" xfId="28262" xr:uid="{DB6714E3-C8CB-465F-B0D9-80E6B2EC4BF9}"/>
    <cellStyle name="Normal 50 5 3" xfId="28263" xr:uid="{8D0DC121-968F-4887-9510-10BAB57167B7}"/>
    <cellStyle name="Normal 50 5_121231-130331" xfId="28264" xr:uid="{E57D5DE7-B57E-4250-843F-6DB6163534BC}"/>
    <cellStyle name="Normal 50 6" xfId="28265" xr:uid="{EBBEFB95-D04D-466A-93A3-D08B2FF274E8}"/>
    <cellStyle name="Normal 50 6 2" xfId="28266" xr:uid="{6C0FB005-0A7F-436B-830C-4D950BB3130C}"/>
    <cellStyle name="Normal 50 6 3" xfId="28267" xr:uid="{C34A1A15-5B9F-45D6-A062-075B80CCF034}"/>
    <cellStyle name="Normal 50 6_AAL 2014-06" xfId="45546" xr:uid="{D14CBB91-9865-49AD-8CB1-1534971DA3C7}"/>
    <cellStyle name="Normal 50 7" xfId="28268" xr:uid="{286958F5-3105-4AAB-8169-6421ADA32255}"/>
    <cellStyle name="Normal 50 7 2" xfId="28269" xr:uid="{6F4B7131-E692-45D3-8B5B-7EA191B1661B}"/>
    <cellStyle name="Normal 50 7 3" xfId="28270" xr:uid="{73EE123F-83D4-461F-BAC6-3B8F3E0F6090}"/>
    <cellStyle name="Normal 50 7_AAL 2014-06" xfId="45547" xr:uid="{92E576EB-6CC6-4947-B30A-B0B696566E77}"/>
    <cellStyle name="Normal 50 8" xfId="28271" xr:uid="{C493D0FF-026E-48BD-A800-5664ECAA4FCC}"/>
    <cellStyle name="Normal 50 9" xfId="28272" xr:uid="{94DE0B8F-A454-4D98-8751-2BB7793BCB5A}"/>
    <cellStyle name="Normal 50_121231-130331" xfId="28273" xr:uid="{45DA777D-0C30-42DB-B771-C3F71E74F9B3}"/>
    <cellStyle name="Normal 51" xfId="28274" xr:uid="{DC25704B-119C-47B8-AE47-CE92556BA60B}"/>
    <cellStyle name="Normal 51 10" xfId="36288" xr:uid="{D4BD5F0A-A413-4F9A-8582-1A62E8E9DC38}"/>
    <cellStyle name="Normal 51 11" xfId="47870" xr:uid="{7C8B6E6C-3DB5-401F-A471-50D9301F5FA9}"/>
    <cellStyle name="Normal 51 2" xfId="28275" xr:uid="{62FFE232-CCAA-4261-8FA6-06C89C8BB20B}"/>
    <cellStyle name="Normal 51 2 2" xfId="28276" xr:uid="{15CC3A94-3C56-463F-9D5D-BBAC07F4677B}"/>
    <cellStyle name="Normal 51 2 2 2" xfId="28277" xr:uid="{4A5D1285-2EF9-44C5-A2D7-755A91558F5F}"/>
    <cellStyle name="Normal 51 2 2 3" xfId="34366" xr:uid="{6D3CD396-80AF-4A79-8CF6-C14162E89B0E}"/>
    <cellStyle name="Normal 51 2 2_121231-130331" xfId="28278" xr:uid="{1611A9CE-D83E-4FA1-833E-CE4C9E513E7E}"/>
    <cellStyle name="Normal 51 2 3" xfId="28279" xr:uid="{805E3552-98FA-466F-A76A-B77A5B0550E0}"/>
    <cellStyle name="Normal 51 2 3 2" xfId="28280" xr:uid="{FDF2757F-6C08-46EA-9439-CD611D695A5A}"/>
    <cellStyle name="Normal 51 2 3_121231-130331" xfId="28281" xr:uid="{0611CA63-2FBB-4F8C-901E-1151331CC2EB}"/>
    <cellStyle name="Normal 51 2 4" xfId="28282" xr:uid="{4B9ADD3C-0D1C-4D3D-9603-4849368434A6}"/>
    <cellStyle name="Normal 51 2 5" xfId="28283" xr:uid="{764AE737-AD1D-4888-A8A2-986E538B7CBC}"/>
    <cellStyle name="Normal 51 2 6" xfId="34367" xr:uid="{DA625AE3-2459-43B5-AD4F-4DF649B52BE0}"/>
    <cellStyle name="Normal 51 2 7" xfId="36289" xr:uid="{EC0CE497-967A-4371-A47E-DAEA16F37140}"/>
    <cellStyle name="Normal 51 2 8" xfId="38564" xr:uid="{9177C16E-21FC-45DF-B8C3-A40E1A8EBF1E}"/>
    <cellStyle name="Normal 51 2_121231-130331" xfId="28284" xr:uid="{380D148A-DC0F-486B-B215-F849872F519B}"/>
    <cellStyle name="Normal 51 3" xfId="28285" xr:uid="{1B044C44-1F3B-447A-AA7D-EA667D416E75}"/>
    <cellStyle name="Normal 51 3 2" xfId="28286" xr:uid="{2B6AD553-E5DC-4CC2-B83C-F9ED6226EAF4}"/>
    <cellStyle name="Normal 51 3 2 2" xfId="28287" xr:uid="{D6ADCFAC-0E98-4695-8BCA-F46FF9029312}"/>
    <cellStyle name="Normal 51 3 2 3" xfId="34368" xr:uid="{BF9B7D9F-A6C2-4793-8612-06B1314A5B34}"/>
    <cellStyle name="Normal 51 3 2_121231-130331" xfId="28288" xr:uid="{960E1C40-3AD2-48E8-A2DA-0C0791B053FA}"/>
    <cellStyle name="Normal 51 3 3" xfId="28289" xr:uid="{117B6FA6-3B86-4717-9BCD-F82875842D8C}"/>
    <cellStyle name="Normal 51 3 3 2" xfId="28290" xr:uid="{75812B7E-DF03-49A0-AAC8-6C049DCF3F59}"/>
    <cellStyle name="Normal 51 3 3_121231-130331" xfId="28291" xr:uid="{85F3433C-3343-47DF-BF50-1FC85F241E16}"/>
    <cellStyle name="Normal 51 3 4" xfId="28292" xr:uid="{FE5CF553-F806-4A08-B9DA-A80CD4C6433E}"/>
    <cellStyle name="Normal 51 3 5" xfId="28293" xr:uid="{D6679D9D-0FE8-40C3-8F68-B3D9D506106E}"/>
    <cellStyle name="Normal 51 3 6" xfId="34369" xr:uid="{13D35D39-1E42-4AF1-81E8-CB25C4C38D89}"/>
    <cellStyle name="Normal 51 3 7" xfId="36290" xr:uid="{C04C2593-6848-4BF8-8D8A-5F0525C3CB3A}"/>
    <cellStyle name="Normal 51 3 8" xfId="38563" xr:uid="{FAD36E3D-9D73-4EA4-8282-6847F9F9FFB8}"/>
    <cellStyle name="Normal 51 3_121231-130331" xfId="28294" xr:uid="{AFC05147-11BA-4310-A3EA-DABF44D2871A}"/>
    <cellStyle name="Normal 51 4" xfId="28295" xr:uid="{360B829C-13BF-492D-8C85-CE569741E2DC}"/>
    <cellStyle name="Normal 51 4 2" xfId="28296" xr:uid="{8ED21A7E-C9D7-4F9F-AE9D-4159D26A449F}"/>
    <cellStyle name="Normal 51 4 2 2" xfId="28297" xr:uid="{4C176D1C-4F71-4952-BDD7-DEF2EC25FF26}"/>
    <cellStyle name="Normal 51 4 2_121231-130331" xfId="28298" xr:uid="{E97FAFD7-90CF-4A0C-82E4-0659AC1AAF33}"/>
    <cellStyle name="Normal 51 4 3" xfId="28299" xr:uid="{25957CF8-157D-450F-BF62-E531DC7A54DD}"/>
    <cellStyle name="Normal 51 4 4" xfId="34370" xr:uid="{BA9F1751-7EB1-4A86-9F1E-17D560DF7F3D}"/>
    <cellStyle name="Normal 51 4_121231-130331" xfId="28300" xr:uid="{5C1C6AA2-0018-4BA8-8188-68E76EB96D10}"/>
    <cellStyle name="Normal 51 5" xfId="28301" xr:uid="{8C50B02F-7ABC-4361-B09C-604E65C23F53}"/>
    <cellStyle name="Normal 51 5 2" xfId="28302" xr:uid="{F8709812-347D-4277-8C3A-9526769B94CD}"/>
    <cellStyle name="Normal 51 5 3" xfId="28303" xr:uid="{361975BB-1BC3-45B7-99F3-3D49D104D5AA}"/>
    <cellStyle name="Normal 51 5_121231-130331" xfId="28304" xr:uid="{16FCA1C1-44FF-480A-B5D7-8362A0AB9B45}"/>
    <cellStyle name="Normal 51 6" xfId="28305" xr:uid="{F958FC84-1762-46D9-9FBE-7C13F8F53298}"/>
    <cellStyle name="Normal 51 6 2" xfId="28306" xr:uid="{ACDCA332-95CF-40AD-A8BB-4486D3FE8C93}"/>
    <cellStyle name="Normal 51 6 3" xfId="28307" xr:uid="{2676F817-44E6-4E61-8721-E0EC51FAA7A6}"/>
    <cellStyle name="Normal 51 6_AAL 2014-06" xfId="45548" xr:uid="{D4A127AA-AD92-482C-A7F9-75E424183453}"/>
    <cellStyle name="Normal 51 7" xfId="28308" xr:uid="{00D1EAA0-A2A9-432A-8AA7-7274F531696B}"/>
    <cellStyle name="Normal 51 7 2" xfId="28309" xr:uid="{A166E689-4774-45AC-8D0C-86DC97DB82EA}"/>
    <cellStyle name="Normal 51 7 3" xfId="28310" xr:uid="{6CD09768-0D00-435F-A00D-742B1547AD57}"/>
    <cellStyle name="Normal 51 7_AAL 2014-06" xfId="45549" xr:uid="{E1F74441-46FB-44F3-80AA-CA052B135DF8}"/>
    <cellStyle name="Normal 51 8" xfId="28311" xr:uid="{78D499D2-39D6-4751-8296-52D0B52390B5}"/>
    <cellStyle name="Normal 51 9" xfId="28312" xr:uid="{5406B912-5935-4D82-B9B3-E44335D0296A}"/>
    <cellStyle name="Normal 51_121231-130331" xfId="28313" xr:uid="{43AB700E-BDEF-450E-B390-6169D6E22DB3}"/>
    <cellStyle name="Normal 52" xfId="28314" xr:uid="{0993E70C-AED8-4779-B3F3-9C4A264DECEF}"/>
    <cellStyle name="Normal 52 10" xfId="38562" xr:uid="{2BA6E044-00CE-49F6-8E5D-448FE392A382}"/>
    <cellStyle name="Normal 52 11" xfId="47871" xr:uid="{C739C5C7-0877-4013-9C60-3A58186B224F}"/>
    <cellStyle name="Normal 52 2" xfId="28315" xr:uid="{D1E09C1A-39FC-40C3-B89E-D159084B92C3}"/>
    <cellStyle name="Normal 52 2 2" xfId="28316" xr:uid="{E7A5F750-3D8A-4FD4-AC4C-DE99BDE89CE4}"/>
    <cellStyle name="Normal 52 2 2 2" xfId="28317" xr:uid="{6648A945-B86A-4F8E-98B2-F7A80B5CCD05}"/>
    <cellStyle name="Normal 52 2 2 3" xfId="34371" xr:uid="{C60EC83B-6BB1-4F04-A1DC-6A93044B67FB}"/>
    <cellStyle name="Normal 52 2 2_121231-130331" xfId="28318" xr:uid="{47E1F7B8-5D25-4650-B98D-4F4E8C23F5BF}"/>
    <cellStyle name="Normal 52 2 3" xfId="28319" xr:uid="{222F3B39-3BCA-49CC-B4C3-5DF08B7A1BB6}"/>
    <cellStyle name="Normal 52 2 3 2" xfId="28320" xr:uid="{21BD0925-5D07-4683-BE0D-3723D2E7A3EC}"/>
    <cellStyle name="Normal 52 2 3_121231-130331" xfId="28321" xr:uid="{FB48F425-E7AA-43D5-AE81-46EDDBEF8AB5}"/>
    <cellStyle name="Normal 52 2 4" xfId="28322" xr:uid="{43C13316-8A23-44B5-B921-7CEAC797DD71}"/>
    <cellStyle name="Normal 52 2 5" xfId="28323" xr:uid="{A7AF5360-AC68-40AB-8562-B27AD1950FB7}"/>
    <cellStyle name="Normal 52 2 6" xfId="34372" xr:uid="{E422351D-EA5C-4E59-8122-1534EC823C19}"/>
    <cellStyle name="Normal 52 2 7" xfId="36292" xr:uid="{A6A62926-720C-4860-B0E3-0F04CD7862AA}"/>
    <cellStyle name="Normal 52 2 8" xfId="38561" xr:uid="{AFBB7C41-9C2E-4861-AADE-03F622CD24E4}"/>
    <cellStyle name="Normal 52 2_121231-130331" xfId="28324" xr:uid="{E7E9A8A2-72C0-4298-B7BF-5AE48A941351}"/>
    <cellStyle name="Normal 52 3" xfId="28325" xr:uid="{BACE496B-D95F-4C33-8F88-E591C437300B}"/>
    <cellStyle name="Normal 52 3 2" xfId="28326" xr:uid="{2F65D1D1-1651-4D0F-BEF1-3E657EE22AE5}"/>
    <cellStyle name="Normal 52 3 2 2" xfId="28327" xr:uid="{1A00AA4B-3F33-4D97-A7F8-805D470D8ED0}"/>
    <cellStyle name="Normal 52 3 2 3" xfId="34373" xr:uid="{CB196E0B-AED4-4281-92B0-E7731148A6A4}"/>
    <cellStyle name="Normal 52 3 2_121231-130331" xfId="28328" xr:uid="{6B85EE2F-23B3-4C95-8568-09B663FD8302}"/>
    <cellStyle name="Normal 52 3 3" xfId="28329" xr:uid="{A927DB33-5F1D-4E00-8444-CB2F1835DACA}"/>
    <cellStyle name="Normal 52 3 3 2" xfId="28330" xr:uid="{23F47970-275E-4B0A-BFDD-4B6926E0F8ED}"/>
    <cellStyle name="Normal 52 3 3_121231-130331" xfId="28331" xr:uid="{1136AA5D-6177-4529-A2E4-D0739374965F}"/>
    <cellStyle name="Normal 52 3 4" xfId="28332" xr:uid="{D13FE4B7-2426-49F2-94A2-86C337C5F0F7}"/>
    <cellStyle name="Normal 52 3 5" xfId="28333" xr:uid="{B31AEB7F-E962-4AFE-8320-76A56EAC8641}"/>
    <cellStyle name="Normal 52 3 6" xfId="34374" xr:uid="{C1E007E5-44D0-44AC-9AA5-DFE1D2337D8A}"/>
    <cellStyle name="Normal 52 3 7" xfId="36293" xr:uid="{DB101096-C2A0-4736-BDC5-0163466657E9}"/>
    <cellStyle name="Normal 52 3 8" xfId="38560" xr:uid="{0EC274BE-19F7-46D8-9F1D-548D8F8E96DC}"/>
    <cellStyle name="Normal 52 3_121231-130331" xfId="28334" xr:uid="{02913872-6803-4391-BCF0-B7F513C79ECC}"/>
    <cellStyle name="Normal 52 4" xfId="28335" xr:uid="{DB725B6D-5674-434B-8400-FB63ADA7DB3E}"/>
    <cellStyle name="Normal 52 4 2" xfId="28336" xr:uid="{D5E508FF-EA48-41C5-86A5-60865013CD12}"/>
    <cellStyle name="Normal 52 4 2 2" xfId="28337" xr:uid="{F3D41777-2764-4F13-AE60-553F074956F0}"/>
    <cellStyle name="Normal 52 4 2_121231-130331" xfId="28338" xr:uid="{5C2EF57B-455A-4CBF-B177-31EBA75A3585}"/>
    <cellStyle name="Normal 52 4 3" xfId="28339" xr:uid="{DA6AF3A8-065E-4F56-9487-9D12858598D1}"/>
    <cellStyle name="Normal 52 4 4" xfId="34375" xr:uid="{13E3ED61-569E-4390-9CE2-7C75B89B4C25}"/>
    <cellStyle name="Normal 52 4_121231-130331" xfId="28340" xr:uid="{59DD22CE-6B09-47F9-B1E1-BD6B1719E8DC}"/>
    <cellStyle name="Normal 52 5" xfId="28341" xr:uid="{046B9F1A-2F43-4DCC-9B09-DC22B8DCED98}"/>
    <cellStyle name="Normal 52 5 2" xfId="28342" xr:uid="{4115CD03-E776-4B56-AA9A-2FF8A9184068}"/>
    <cellStyle name="Normal 52 5_121231-130331" xfId="28343" xr:uid="{7EFE1ED3-CB87-4619-B3C1-432BD5BE404A}"/>
    <cellStyle name="Normal 52 6" xfId="28344" xr:uid="{A84A6969-9396-46B4-BE9C-0A34BCAEAC87}"/>
    <cellStyle name="Normal 52 7" xfId="28345" xr:uid="{F3BABADB-340E-43B6-BA37-3384BF97C5FB}"/>
    <cellStyle name="Normal 52 8" xfId="34376" xr:uid="{FD95E0A9-1827-46A9-905B-6C004E85BE92}"/>
    <cellStyle name="Normal 52 9" xfId="36291" xr:uid="{A907EA04-B28C-40FB-98A8-FDC79DB13619}"/>
    <cellStyle name="Normal 52_121231-130331" xfId="28346" xr:uid="{9FA777A5-50C7-40E7-B407-9ADE2B816838}"/>
    <cellStyle name="Normal 53" xfId="28347" xr:uid="{10AA2C9F-65CC-4B31-9FE8-1CA913C610FF}"/>
    <cellStyle name="Normal 53 10" xfId="36294" xr:uid="{6E9DACFD-A65A-429D-98F1-5AEF65F6388E}"/>
    <cellStyle name="Normal 53 11" xfId="47872" xr:uid="{138969E8-581F-48AE-A4AF-72CAB78D2E14}"/>
    <cellStyle name="Normal 53 2" xfId="28348" xr:uid="{1AC1CD57-78FA-4EAE-BA62-E9B30606A9FF}"/>
    <cellStyle name="Normal 53 2 2" xfId="28349" xr:uid="{DC128E30-7BD7-4CF4-A8ED-0EC65D3ABF5F}"/>
    <cellStyle name="Normal 53 2 2 2" xfId="28350" xr:uid="{6822AF05-E807-42BC-8F1F-E7012C9F2DF0}"/>
    <cellStyle name="Normal 53 2 2 3" xfId="34377" xr:uid="{12126052-A6A1-4B0E-B310-278396DC82CA}"/>
    <cellStyle name="Normal 53 2 2_121231-130331" xfId="28351" xr:uid="{171FF20C-7B2F-40F4-9BAB-0813DF251304}"/>
    <cellStyle name="Normal 53 2 3" xfId="28352" xr:uid="{996FC7B6-5558-4779-A238-A4B69CDB9319}"/>
    <cellStyle name="Normal 53 2 3 2" xfId="28353" xr:uid="{CC4A4A58-F017-4F10-A172-87EE39772175}"/>
    <cellStyle name="Normal 53 2 3_121231-130331" xfId="28354" xr:uid="{525A2E05-D4DA-4291-AB45-57424EC063B4}"/>
    <cellStyle name="Normal 53 2 4" xfId="28355" xr:uid="{879BA7CE-BFAD-4457-8ACF-99C8FA7BBFFF}"/>
    <cellStyle name="Normal 53 2 5" xfId="28356" xr:uid="{EB2AA04F-0B25-4483-8F74-649533E3F187}"/>
    <cellStyle name="Normal 53 2 6" xfId="34378" xr:uid="{ADF12485-A1FD-4782-B5AC-2099DC5FC6A7}"/>
    <cellStyle name="Normal 53 2 7" xfId="36295" xr:uid="{594A6BBA-4170-4A1E-9359-6480E217B2B6}"/>
    <cellStyle name="Normal 53 2 8" xfId="38559" xr:uid="{210824C0-6E39-4EBF-82F1-2C8346A1D7CC}"/>
    <cellStyle name="Normal 53 2_121231-130331" xfId="28357" xr:uid="{464B8948-E74F-47C9-A4E5-08B4BC88AA80}"/>
    <cellStyle name="Normal 53 3" xfId="28358" xr:uid="{E85DB6C2-CD2E-470F-A419-59ECBA4A6EAF}"/>
    <cellStyle name="Normal 53 3 2" xfId="28359" xr:uid="{0E351C4D-DD81-4EE6-BC4D-174D728C821F}"/>
    <cellStyle name="Normal 53 3 2 2" xfId="28360" xr:uid="{1A05983D-77C8-4F0F-8F0D-59C90B5EAB9A}"/>
    <cellStyle name="Normal 53 3 2 3" xfId="34379" xr:uid="{B2F063BC-6BBA-4B82-AA2C-F0ED4D237074}"/>
    <cellStyle name="Normal 53 3 2_121231-130331" xfId="28361" xr:uid="{D0AB10DE-D2F3-4A90-B2C6-91829FECE3B0}"/>
    <cellStyle name="Normal 53 3 3" xfId="28362" xr:uid="{A17BFAB8-629C-49A7-BBAC-E472959D9C84}"/>
    <cellStyle name="Normal 53 3 3 2" xfId="28363" xr:uid="{9A5A87CD-CA34-4BB3-87B0-0E9A980679D8}"/>
    <cellStyle name="Normal 53 3 3_121231-130331" xfId="28364" xr:uid="{E7C18181-D5C7-4FCA-B88B-5AB0592EB801}"/>
    <cellStyle name="Normal 53 3 4" xfId="28365" xr:uid="{6023C76F-5876-473F-AB8D-6829F3AB9397}"/>
    <cellStyle name="Normal 53 3 5" xfId="28366" xr:uid="{933D30AF-722B-4C85-AC9E-E14A911E8471}"/>
    <cellStyle name="Normal 53 3 6" xfId="34380" xr:uid="{3CEF17BE-8BF8-4B16-BCA1-2D114DAF010B}"/>
    <cellStyle name="Normal 53 3 7" xfId="36296" xr:uid="{505C23D7-197B-4B67-8104-71DC9595D643}"/>
    <cellStyle name="Normal 53 3 8" xfId="38558" xr:uid="{36258F2B-9FC2-40F2-8699-F916BCC12CB1}"/>
    <cellStyle name="Normal 53 3_121231-130331" xfId="28367" xr:uid="{D924AA5B-AB2C-41E2-9C47-AC083E02DEA2}"/>
    <cellStyle name="Normal 53 4" xfId="28368" xr:uid="{CC6E1064-1F2F-439D-8F85-6773DAA96DD6}"/>
    <cellStyle name="Normal 53 4 2" xfId="28369" xr:uid="{35FAB263-A9DE-4219-A5B4-D93F5F2C61AC}"/>
    <cellStyle name="Normal 53 4 2 2" xfId="28370" xr:uid="{5CA07778-71C3-4DC5-9D7E-7BCCE462691B}"/>
    <cellStyle name="Normal 53 4 2_121231-130331" xfId="28371" xr:uid="{D6026160-DDE0-44F8-874E-B886D6192B38}"/>
    <cellStyle name="Normal 53 4 3" xfId="28372" xr:uid="{C890438B-FA6D-466A-B52A-7A7780DA173C}"/>
    <cellStyle name="Normal 53 4 4" xfId="34381" xr:uid="{393AF37D-1DEA-43F9-A78C-B2B5A6D8A894}"/>
    <cellStyle name="Normal 53 4_121231-130331" xfId="28373" xr:uid="{BD83A581-C82D-454B-AA95-8CAA4A4BA2C6}"/>
    <cellStyle name="Normal 53 5" xfId="28374" xr:uid="{B04A2311-A5C5-4953-9FAF-341928CCC0DB}"/>
    <cellStyle name="Normal 53 5 2" xfId="28375" xr:uid="{F83EDEAF-F27E-4FAC-BC04-9BD134CB5F00}"/>
    <cellStyle name="Normal 53 5 3" xfId="28376" xr:uid="{B277F8AC-952B-497C-B67A-A39A0AF0EAA7}"/>
    <cellStyle name="Normal 53 5_121231-130331" xfId="28377" xr:uid="{48733FC8-192A-4A74-A374-42B1EE082C37}"/>
    <cellStyle name="Normal 53 6" xfId="28378" xr:uid="{10A72795-15A4-4475-BC1C-C4873CDDCB75}"/>
    <cellStyle name="Normal 53 6 2" xfId="28379" xr:uid="{926D1D29-8500-407C-82C9-EFC796962B8F}"/>
    <cellStyle name="Normal 53 6 3" xfId="28380" xr:uid="{A5D46EFA-2C59-4CE1-B8BE-CC2C8A193F7E}"/>
    <cellStyle name="Normal 53 6_AAL 2014-06" xfId="45550" xr:uid="{BC3E7D5A-AA95-4B92-9C19-6643321016EE}"/>
    <cellStyle name="Normal 53 7" xfId="28381" xr:uid="{AC256F60-8267-480A-B460-745DF234E922}"/>
    <cellStyle name="Normal 53 7 2" xfId="28382" xr:uid="{22989A72-A19F-4958-9197-20CC9FFF163E}"/>
    <cellStyle name="Normal 53 7 3" xfId="28383" xr:uid="{D93FC8FF-DE7C-4C4A-8242-A243A1E854D2}"/>
    <cellStyle name="Normal 53 7_AAL 2014-06" xfId="45551" xr:uid="{C3792891-777E-4797-892D-68ED407C2803}"/>
    <cellStyle name="Normal 53 8" xfId="28384" xr:uid="{8AF4B10B-94E6-4CC4-A1A1-BD93CB1137B3}"/>
    <cellStyle name="Normal 53 9" xfId="28385" xr:uid="{EA75B095-4628-4F53-BEF3-377ACBC5A971}"/>
    <cellStyle name="Normal 53_121231-130331" xfId="28386" xr:uid="{DBE8F78B-8669-4664-8C8E-D246E1D3A554}"/>
    <cellStyle name="Normal 54" xfId="28387" xr:uid="{8DD43791-C7E7-4C84-B0AD-E5E36FEC7AA4}"/>
    <cellStyle name="Normal 54 10" xfId="36297" xr:uid="{41478306-8BAB-430C-9BD6-6F9CAB133D06}"/>
    <cellStyle name="Normal 54 11" xfId="47873" xr:uid="{6119323F-737D-4B6F-9B15-A018107C33FB}"/>
    <cellStyle name="Normal 54 2" xfId="28388" xr:uid="{62BEC662-2CA5-42F1-A9E0-23A192C25A4E}"/>
    <cellStyle name="Normal 54 2 2" xfId="28389" xr:uid="{37CD9DED-DF45-4620-82FC-C53819881744}"/>
    <cellStyle name="Normal 54 2 2 2" xfId="28390" xr:uid="{8638558A-42CC-48AC-A65A-D1A8CE5BBA67}"/>
    <cellStyle name="Normal 54 2 2 3" xfId="34382" xr:uid="{CE60385A-7FF1-4774-AA5E-98BDB569968F}"/>
    <cellStyle name="Normal 54 2 2_121231-130331" xfId="28391" xr:uid="{32F66F33-3DCC-4158-A639-E94ED6EF624B}"/>
    <cellStyle name="Normal 54 2 3" xfId="28392" xr:uid="{A9454C51-5324-45BD-B612-262F582EF5D3}"/>
    <cellStyle name="Normal 54 2 3 2" xfId="28393" xr:uid="{F57547BA-C0B8-4945-9E79-81BE17498B66}"/>
    <cellStyle name="Normal 54 2 3_121231-130331" xfId="28394" xr:uid="{96CB366D-0E84-496D-9754-5FDF84363E4C}"/>
    <cellStyle name="Normal 54 2 4" xfId="28395" xr:uid="{428AF7AD-8173-408D-B75C-AA14D3644F91}"/>
    <cellStyle name="Normal 54 2 5" xfId="28396" xr:uid="{E99D29E3-BBDD-48C0-B74B-7D2481CF300F}"/>
    <cellStyle name="Normal 54 2 6" xfId="34383" xr:uid="{040C9B0F-753D-440B-8626-99919F369B6E}"/>
    <cellStyle name="Normal 54 2 7" xfId="36298" xr:uid="{ECB0811F-369B-4D1A-BBD1-4762FC4379AF}"/>
    <cellStyle name="Normal 54 2 8" xfId="38557" xr:uid="{E08ED507-5FD3-4065-97A1-A8FC993F69EE}"/>
    <cellStyle name="Normal 54 2_121231-130331" xfId="28397" xr:uid="{6064A67D-B238-4693-BE64-BD93DF2CE6AC}"/>
    <cellStyle name="Normal 54 3" xfId="28398" xr:uid="{5C6694E7-4D74-4FA7-9F5D-2C3E2B8183B2}"/>
    <cellStyle name="Normal 54 3 2" xfId="28399" xr:uid="{9F72223F-8C83-40DD-9967-2C570C60ACAA}"/>
    <cellStyle name="Normal 54 3 2 2" xfId="28400" xr:uid="{DC0ECC7E-FEF4-4512-96F7-BAE54E324A68}"/>
    <cellStyle name="Normal 54 3 2 3" xfId="34384" xr:uid="{7521FA2A-66F4-48AD-BD9C-44DE2C76AEBD}"/>
    <cellStyle name="Normal 54 3 2_121231-130331" xfId="28401" xr:uid="{2702CF35-EBB7-4C7E-93BA-D59A49C14E9F}"/>
    <cellStyle name="Normal 54 3 3" xfId="28402" xr:uid="{6694D540-6F6D-4C2B-9E81-A31A222E0586}"/>
    <cellStyle name="Normal 54 3 3 2" xfId="28403" xr:uid="{E3790E6D-C936-4E8F-9FA7-1D8CB2CB4193}"/>
    <cellStyle name="Normal 54 3 3_121231-130331" xfId="28404" xr:uid="{3BDD0C4D-A287-4E7D-998C-B49CDD9C57BF}"/>
    <cellStyle name="Normal 54 3 4" xfId="28405" xr:uid="{776B44E5-2013-40B0-9448-7085AE4BAC75}"/>
    <cellStyle name="Normal 54 3 5" xfId="28406" xr:uid="{72DA04D4-5C09-46C3-8E97-9C1A5B1D0500}"/>
    <cellStyle name="Normal 54 3 6" xfId="34385" xr:uid="{02B1B9A0-1F93-4E90-A191-46901E8608C4}"/>
    <cellStyle name="Normal 54 3 7" xfId="36299" xr:uid="{7E7D89C6-A206-40ED-AE01-11074DBB00C5}"/>
    <cellStyle name="Normal 54 3 8" xfId="38556" xr:uid="{06786F95-D6EB-451B-AF60-147DF518E496}"/>
    <cellStyle name="Normal 54 3_121231-130331" xfId="28407" xr:uid="{0FF5F17F-34F8-4F87-BE41-B7D4C0FD1900}"/>
    <cellStyle name="Normal 54 4" xfId="28408" xr:uid="{6190CFF2-DED0-45A5-874C-AEDC4AEDDB8C}"/>
    <cellStyle name="Normal 54 4 2" xfId="28409" xr:uid="{02DF8715-186D-4622-8DAB-1FD52B578817}"/>
    <cellStyle name="Normal 54 4 2 2" xfId="28410" xr:uid="{95A44B30-E8E0-4D43-8372-AC2BF8B58B12}"/>
    <cellStyle name="Normal 54 4 2_121231-130331" xfId="28411" xr:uid="{5E605BA4-C33E-4388-980A-1E0BE661C77F}"/>
    <cellStyle name="Normal 54 4 3" xfId="28412" xr:uid="{B6EDDAA6-DA80-4847-AC37-9E71962A8C4C}"/>
    <cellStyle name="Normal 54 4 4" xfId="34386" xr:uid="{65B709E9-5CA8-4960-957C-7C30C69CC9E8}"/>
    <cellStyle name="Normal 54 4_121231-130331" xfId="28413" xr:uid="{4C602741-0B8C-4E85-A491-BEF52CD794D1}"/>
    <cellStyle name="Normal 54 5" xfId="28414" xr:uid="{B5C9FF87-F1C2-4D52-A757-3F88C519E1F3}"/>
    <cellStyle name="Normal 54 5 2" xfId="28415" xr:uid="{ACB2FD73-9D74-4FE5-B9C8-0844B9FBF525}"/>
    <cellStyle name="Normal 54 5 3" xfId="28416" xr:uid="{00196EDD-CAA6-470C-A559-3FB28C17EFE5}"/>
    <cellStyle name="Normal 54 5_121231-130331" xfId="28417" xr:uid="{560DB31E-955E-4F4B-B13B-C521E544D69E}"/>
    <cellStyle name="Normal 54 6" xfId="28418" xr:uid="{68ACBC5B-B703-446F-81D1-C508742A9354}"/>
    <cellStyle name="Normal 54 6 2" xfId="28419" xr:uid="{AEDD0B3F-C1A1-4EC8-8F59-AC272C571AC0}"/>
    <cellStyle name="Normal 54 6 3" xfId="28420" xr:uid="{00F83BC4-A882-45FF-9D9F-294D2A096E8D}"/>
    <cellStyle name="Normal 54 6_AAL 2014-06" xfId="45552" xr:uid="{7BB5ADE5-F924-49E3-99DC-75ECC26A7A9B}"/>
    <cellStyle name="Normal 54 7" xfId="28421" xr:uid="{3380FAF9-325D-4DB9-B797-35CEF3F8087C}"/>
    <cellStyle name="Normal 54 7 2" xfId="28422" xr:uid="{24CC8E8F-1DA1-47FD-BF61-4D4830BEEDF8}"/>
    <cellStyle name="Normal 54 7 3" xfId="28423" xr:uid="{BC721686-11A2-4CC7-8A25-648E3DD0A24E}"/>
    <cellStyle name="Normal 54 7_AAL 2014-06" xfId="45553" xr:uid="{CAD02C4F-56AE-438B-A54A-33BB3B74F6F7}"/>
    <cellStyle name="Normal 54 8" xfId="28424" xr:uid="{AF3ACD60-ED56-41C6-912A-A1CF3F7D8A55}"/>
    <cellStyle name="Normal 54 9" xfId="28425" xr:uid="{BD65501E-B2E3-40E6-B7BF-410C606677A2}"/>
    <cellStyle name="Normal 54_121231-130331" xfId="28426" xr:uid="{A67F0336-2979-4950-B9B0-1DCB96854B12}"/>
    <cellStyle name="Normal 55" xfId="28427" xr:uid="{5A371D2D-4B90-4622-8459-2BCA46B04A2C}"/>
    <cellStyle name="Normal 55 10" xfId="36300" xr:uid="{A9CF8FE6-B926-44C6-B5E9-CFC1BBEFBDD3}"/>
    <cellStyle name="Normal 55 11" xfId="47874" xr:uid="{08A3002A-1583-4CE4-A282-B320AEA41C43}"/>
    <cellStyle name="Normal 55 2" xfId="28428" xr:uid="{A8C33E89-E479-48CE-853A-3505F35503F9}"/>
    <cellStyle name="Normal 55 2 2" xfId="28429" xr:uid="{3C981890-FF6D-463F-A4F5-87A3351D1730}"/>
    <cellStyle name="Normal 55 2 2 2" xfId="28430" xr:uid="{7574D28A-2886-4A2B-82DB-CDA66316604F}"/>
    <cellStyle name="Normal 55 2 2 3" xfId="34387" xr:uid="{0C4BFCA0-1F1E-4DF1-9F0A-9690C5C38C84}"/>
    <cellStyle name="Normal 55 2 2_121231-130331" xfId="28431" xr:uid="{48CB2058-4BE9-41FA-8E27-490FB75B5A17}"/>
    <cellStyle name="Normal 55 2 3" xfId="28432" xr:uid="{333E6DE4-83EA-4FB0-AB82-C304FF98A1CC}"/>
    <cellStyle name="Normal 55 2 3 2" xfId="28433" xr:uid="{D648A0B6-4A30-4CB1-83EB-711D274D3F44}"/>
    <cellStyle name="Normal 55 2 3_121231-130331" xfId="28434" xr:uid="{FE44AA07-BDA1-4B3D-87F1-B9B190871582}"/>
    <cellStyle name="Normal 55 2 4" xfId="28435" xr:uid="{983C48CA-BB43-4CFF-AE15-9713CA48CFC8}"/>
    <cellStyle name="Normal 55 2 5" xfId="28436" xr:uid="{20507FFA-4DBA-4279-9660-4F5854722083}"/>
    <cellStyle name="Normal 55 2 6" xfId="34388" xr:uid="{A4D8508C-32DA-4018-8099-3AC044B32376}"/>
    <cellStyle name="Normal 55 2 7" xfId="36301" xr:uid="{B09165FD-FD2F-4E4C-8925-A3912B1A56C1}"/>
    <cellStyle name="Normal 55 2 8" xfId="38555" xr:uid="{212137F7-4F01-4055-B23D-6A12D4FDF4FE}"/>
    <cellStyle name="Normal 55 2_121231-130331" xfId="28437" xr:uid="{6CFBD5A2-2DA4-4538-8C76-0D97CFF37258}"/>
    <cellStyle name="Normal 55 3" xfId="28438" xr:uid="{13AAB18A-27FF-43A4-AF6A-A7F44B008CDB}"/>
    <cellStyle name="Normal 55 3 2" xfId="28439" xr:uid="{80A4D3EE-9CFF-4460-977D-81D1E342513C}"/>
    <cellStyle name="Normal 55 3 2 2" xfId="28440" xr:uid="{7A4194A7-8D25-44D6-9F7A-A7ED2CB2354B}"/>
    <cellStyle name="Normal 55 3 2 3" xfId="34389" xr:uid="{451FA277-1DEB-4957-BEEB-5D65F2B529E6}"/>
    <cellStyle name="Normal 55 3 2_121231-130331" xfId="28441" xr:uid="{187DE9A2-5E8B-4DD2-8550-0B9C1B090966}"/>
    <cellStyle name="Normal 55 3 3" xfId="28442" xr:uid="{5552C0A9-FC78-4428-9B27-3574ED485F24}"/>
    <cellStyle name="Normal 55 3 3 2" xfId="28443" xr:uid="{C9D888C4-1D87-4D3C-84F0-DBD4F4460C20}"/>
    <cellStyle name="Normal 55 3 3_121231-130331" xfId="28444" xr:uid="{4D4FC2FE-D54A-44C9-ACA1-6705E28F9843}"/>
    <cellStyle name="Normal 55 3 4" xfId="28445" xr:uid="{72609EF2-1739-4311-94F6-202044A7ED07}"/>
    <cellStyle name="Normal 55 3 5" xfId="28446" xr:uid="{756992C5-912A-415C-ABE9-8F073FCC16EA}"/>
    <cellStyle name="Normal 55 3 6" xfId="34390" xr:uid="{A426D8B3-32E0-4F0A-BD8C-011DA84DEEC7}"/>
    <cellStyle name="Normal 55 3 7" xfId="36302" xr:uid="{72057531-3BC8-4B28-B374-14CBBEEB66C9}"/>
    <cellStyle name="Normal 55 3 8" xfId="38554" xr:uid="{1DFB4E65-3395-4331-BED7-42277635BAAA}"/>
    <cellStyle name="Normal 55 3_121231-130331" xfId="28447" xr:uid="{CD15247F-C6D8-451F-AD7C-1DFCB17D7B37}"/>
    <cellStyle name="Normal 55 4" xfId="28448" xr:uid="{AD0F7899-78EB-4EF2-9E0D-6EE6BB5F710A}"/>
    <cellStyle name="Normal 55 4 2" xfId="28449" xr:uid="{7856EA6C-573F-4C32-8D0B-5DE25F72C6AE}"/>
    <cellStyle name="Normal 55 4 2 2" xfId="28450" xr:uid="{EC65F9E2-86D4-4067-844E-E619CE928635}"/>
    <cellStyle name="Normal 55 4 2_121231-130331" xfId="28451" xr:uid="{43F1C3E0-3F8D-458B-9B7E-D3B5C924938E}"/>
    <cellStyle name="Normal 55 4 3" xfId="28452" xr:uid="{13B38053-98D7-4352-9412-1A2E2E893AD3}"/>
    <cellStyle name="Normal 55 4 4" xfId="34391" xr:uid="{262A422E-7EA4-498F-834C-9443F10BCDC6}"/>
    <cellStyle name="Normal 55 4_121231-130331" xfId="28453" xr:uid="{5E8FAFD4-346A-41F7-9E34-073ACC1B7635}"/>
    <cellStyle name="Normal 55 5" xfId="28454" xr:uid="{923B35ED-A38F-4C87-B55C-CE63393BE3AE}"/>
    <cellStyle name="Normal 55 5 2" xfId="28455" xr:uid="{901DBCA0-E3F4-4E47-941E-5B12D11359F4}"/>
    <cellStyle name="Normal 55 5 3" xfId="28456" xr:uid="{1BEC22BD-1ECF-44C6-AC7A-FBCA7F6E2DEF}"/>
    <cellStyle name="Normal 55 5_121231-130331" xfId="28457" xr:uid="{EEEABF69-8816-4775-9E56-466CB2CEB9F8}"/>
    <cellStyle name="Normal 55 6" xfId="28458" xr:uid="{97C609F8-7962-4CEF-9888-29B067A76AD6}"/>
    <cellStyle name="Normal 55 6 2" xfId="28459" xr:uid="{F85C93DD-E59E-4668-B672-30047DE6A292}"/>
    <cellStyle name="Normal 55 6 3" xfId="28460" xr:uid="{2D4A9545-7A0B-4186-B2E9-9DF47A0FCA65}"/>
    <cellStyle name="Normal 55 6_AAL 2014-06" xfId="45554" xr:uid="{08BCEA62-BC93-48E6-89FB-9A205383A413}"/>
    <cellStyle name="Normal 55 7" xfId="28461" xr:uid="{83719FB5-4D3F-4904-9203-A08F9623033E}"/>
    <cellStyle name="Normal 55 7 2" xfId="28462" xr:uid="{FBB41F7A-B215-4E54-A0AA-826440EF63B0}"/>
    <cellStyle name="Normal 55 7 3" xfId="28463" xr:uid="{5CFB0724-085B-4DF8-A8BF-BA8A933213A0}"/>
    <cellStyle name="Normal 55 7_AAL 2014-06" xfId="45555" xr:uid="{FDE415CF-CF36-4A3B-BA55-948D7620A31C}"/>
    <cellStyle name="Normal 55 8" xfId="28464" xr:uid="{01DE7B61-C424-468D-A8BE-1BAFED8C3E94}"/>
    <cellStyle name="Normal 55 9" xfId="28465" xr:uid="{4A98BC19-AB0C-4636-9BF3-042D2E889216}"/>
    <cellStyle name="Normal 55_121231-130331" xfId="28466" xr:uid="{AC6813D8-6A36-43D3-B106-A259B5468454}"/>
    <cellStyle name="Normal 56" xfId="28467" xr:uid="{8A8D6A66-C77E-4637-B86F-DB40D0372F6B}"/>
    <cellStyle name="Normal 56 10" xfId="36303" xr:uid="{7B0B6CDB-BC22-45A3-9406-1137205C55E8}"/>
    <cellStyle name="Normal 56 11" xfId="47875" xr:uid="{238FD99B-5B8D-4BA5-AADD-C920DE89BC00}"/>
    <cellStyle name="Normal 56 2" xfId="28468" xr:uid="{18AA7769-0D95-41B8-96B9-5DAD685859E0}"/>
    <cellStyle name="Normal 56 2 2" xfId="28469" xr:uid="{3D1782B0-EBFF-4911-8EA2-E7CA82A99871}"/>
    <cellStyle name="Normal 56 2 2 2" xfId="28470" xr:uid="{07AE4734-1771-4A0E-856D-EDF33F72AF17}"/>
    <cellStyle name="Normal 56 2 2 3" xfId="34392" xr:uid="{3A17BDEE-8E78-4B38-986F-0E9379E980A1}"/>
    <cellStyle name="Normal 56 2 2_121231-130331" xfId="28471" xr:uid="{D4EE5D13-8539-481D-8362-1415B51D8700}"/>
    <cellStyle name="Normal 56 2 3" xfId="28472" xr:uid="{19640A48-D224-4FE0-9D64-10ED9D64F6AD}"/>
    <cellStyle name="Normal 56 2 3 2" xfId="28473" xr:uid="{903680D3-AEAE-4431-A7B6-00CAC8B90BA6}"/>
    <cellStyle name="Normal 56 2 3_121231-130331" xfId="28474" xr:uid="{707815E6-E6D5-48C3-84DB-B2D8D41A9523}"/>
    <cellStyle name="Normal 56 2 4" xfId="28475" xr:uid="{2A71834C-F8CE-460F-B0EE-8F4A4B0D0ECA}"/>
    <cellStyle name="Normal 56 2 5" xfId="28476" xr:uid="{36AC5B5C-EE27-4FC1-946A-3EF1D8691E18}"/>
    <cellStyle name="Normal 56 2 6" xfId="34393" xr:uid="{FD6F2B41-CBC3-4AC4-BEE3-54D28733C60F}"/>
    <cellStyle name="Normal 56 2 7" xfId="36304" xr:uid="{FD967486-D9D3-446E-9B33-54AA97E13D11}"/>
    <cellStyle name="Normal 56 2 8" xfId="38553" xr:uid="{A9073331-9E46-4807-928A-E29B231662B1}"/>
    <cellStyle name="Normal 56 2_121231-130331" xfId="28477" xr:uid="{487F013E-A2ED-4758-982E-BA6285E5FE4A}"/>
    <cellStyle name="Normal 56 3" xfId="28478" xr:uid="{5A362CAC-EB68-444C-B384-242908C4C41B}"/>
    <cellStyle name="Normal 56 3 2" xfId="28479" xr:uid="{353B832E-9322-4E36-A5C8-E47FE6968BBE}"/>
    <cellStyle name="Normal 56 3 2 2" xfId="28480" xr:uid="{B09B001E-3B24-49C9-8E19-2A41B508A63B}"/>
    <cellStyle name="Normal 56 3 2 3" xfId="34394" xr:uid="{6688203F-675A-45DD-82AF-0A003592AD63}"/>
    <cellStyle name="Normal 56 3 2_121231-130331" xfId="28481" xr:uid="{11EC7CAD-14D0-48BE-8514-6A57ECE386FC}"/>
    <cellStyle name="Normal 56 3 3" xfId="28482" xr:uid="{9B8A9D7E-8D71-463F-982A-D48498BA5955}"/>
    <cellStyle name="Normal 56 3 3 2" xfId="28483" xr:uid="{FA28B7AD-D2F0-4181-B0A9-7E7DF577BEA3}"/>
    <cellStyle name="Normal 56 3 3_121231-130331" xfId="28484" xr:uid="{496904CD-D095-476F-8CCE-5B8BB8665B4C}"/>
    <cellStyle name="Normal 56 3 4" xfId="28485" xr:uid="{3FD457F5-0113-4CA0-9118-AF97A976A7EF}"/>
    <cellStyle name="Normal 56 3 5" xfId="28486" xr:uid="{3F0B45C0-C7AF-42FF-AC86-3F4122916C00}"/>
    <cellStyle name="Normal 56 3 6" xfId="34395" xr:uid="{10B56747-2B0B-4ACB-80DF-9E65589FAB9D}"/>
    <cellStyle name="Normal 56 3 7" xfId="36305" xr:uid="{88075E2A-D0F1-4B78-98B5-FD4C91DEB18B}"/>
    <cellStyle name="Normal 56 3 8" xfId="38552" xr:uid="{788E75DA-841F-4705-8A76-52EFA3E2ACCE}"/>
    <cellStyle name="Normal 56 3_121231-130331" xfId="28487" xr:uid="{1EFC6183-E165-4070-A921-3BA361B39499}"/>
    <cellStyle name="Normal 56 4" xfId="28488" xr:uid="{183607CC-2B22-4A8B-A851-B4F73C9BEE73}"/>
    <cellStyle name="Normal 56 4 2" xfId="28489" xr:uid="{0C73677C-0D94-4FA5-AE53-2DB16FD75876}"/>
    <cellStyle name="Normal 56 4 2 2" xfId="28490" xr:uid="{EC9AF75B-BDE2-4F91-87F3-6FFEDC281B2E}"/>
    <cellStyle name="Normal 56 4 2_121231-130331" xfId="28491" xr:uid="{040ADF16-DB11-4A7B-8A3C-9A86A8AD5ABE}"/>
    <cellStyle name="Normal 56 4 3" xfId="28492" xr:uid="{8EDFEE4F-A6FE-44CB-923B-132400B2BFB2}"/>
    <cellStyle name="Normal 56 4 4" xfId="34396" xr:uid="{292C9B9E-33DB-4BA1-9D1C-550B4CE943AB}"/>
    <cellStyle name="Normal 56 4_121231-130331" xfId="28493" xr:uid="{39E38007-1A5D-455C-A619-7CD48E545799}"/>
    <cellStyle name="Normal 56 5" xfId="28494" xr:uid="{DBFC8987-BF27-40D9-89EE-568D79823D54}"/>
    <cellStyle name="Normal 56 5 2" xfId="28495" xr:uid="{B86EFF5B-22AF-4080-BD8E-4F7F3AEB0E2B}"/>
    <cellStyle name="Normal 56 5 3" xfId="28496" xr:uid="{E1B3CAA3-63CF-435E-B40B-2642C6ED64F6}"/>
    <cellStyle name="Normal 56 5_121231-130331" xfId="28497" xr:uid="{A316C74A-C6C5-431B-8FCD-9257EA70CC10}"/>
    <cellStyle name="Normal 56 6" xfId="28498" xr:uid="{4553BCF5-BEA9-44FC-8A2C-959334D056BB}"/>
    <cellStyle name="Normal 56 6 2" xfId="28499" xr:uid="{11FD96EE-4F04-4184-A4D5-D513CE79B399}"/>
    <cellStyle name="Normal 56 6 3" xfId="28500" xr:uid="{A2C2736D-10C3-4017-8D4C-1D30463ACC8A}"/>
    <cellStyle name="Normal 56 6_AAL 2014-06" xfId="45556" xr:uid="{AB4ED371-E1DA-445D-B7F9-4BAB22F1B33D}"/>
    <cellStyle name="Normal 56 7" xfId="28501" xr:uid="{EC0B776C-BBB2-44CC-865C-AF04DC29A2D4}"/>
    <cellStyle name="Normal 56 7 2" xfId="28502" xr:uid="{FA234687-7A33-4B7C-BC0C-47F70A638944}"/>
    <cellStyle name="Normal 56 7 3" xfId="28503" xr:uid="{BF875C9F-7686-4906-AF4D-81A69FFBFEF2}"/>
    <cellStyle name="Normal 56 7_AAL 2014-06" xfId="45557" xr:uid="{F9793B7B-8A4C-4B0C-AF55-0B91CBDF23B5}"/>
    <cellStyle name="Normal 56 8" xfId="28504" xr:uid="{AB902A96-782E-46D4-A3FB-9E39149F936F}"/>
    <cellStyle name="Normal 56 9" xfId="28505" xr:uid="{2E458B09-928A-491C-9AC0-3043E1800E63}"/>
    <cellStyle name="Normal 56_121231-130331" xfId="28506" xr:uid="{D6AD4128-35EA-426D-9ADC-98B4B64092CC}"/>
    <cellStyle name="Normal 57" xfId="28507" xr:uid="{19E073AA-A525-432E-B902-2C793E4F55B7}"/>
    <cellStyle name="Normal 57 10" xfId="36306" xr:uid="{AADBD14F-BE4D-4A7F-9821-EB36F45BF2FB}"/>
    <cellStyle name="Normal 57 11" xfId="47876" xr:uid="{D48ADF0B-AF5D-40AA-A8FA-600EDC701244}"/>
    <cellStyle name="Normal 57 2" xfId="28508" xr:uid="{C905E4DC-77F3-485C-B49E-8C5D3CDDD61C}"/>
    <cellStyle name="Normal 57 2 2" xfId="28509" xr:uid="{4ACB84A0-BD7F-40E8-9526-36F78DF5EAF3}"/>
    <cellStyle name="Normal 57 2 2 2" xfId="28510" xr:uid="{78461D52-732F-4FB3-99EC-2BA1742DF0D8}"/>
    <cellStyle name="Normal 57 2 2 3" xfId="34397" xr:uid="{A00C7D39-B157-4D64-8D76-F335A965FE12}"/>
    <cellStyle name="Normal 57 2 2_121231-130331" xfId="28511" xr:uid="{EE839140-1DB0-407E-8CC0-E298A080035D}"/>
    <cellStyle name="Normal 57 2 3" xfId="28512" xr:uid="{FCAE912B-7191-42E0-A3A5-FE114BB9462B}"/>
    <cellStyle name="Normal 57 2 3 2" xfId="28513" xr:uid="{F0265D25-0059-4403-8C79-F64989ECF4B1}"/>
    <cellStyle name="Normal 57 2 3_121231-130331" xfId="28514" xr:uid="{371C02C8-1488-481D-AFBB-1EAC50B50940}"/>
    <cellStyle name="Normal 57 2 4" xfId="28515" xr:uid="{92BE5FC3-2A17-499A-B38E-EECD64404089}"/>
    <cellStyle name="Normal 57 2 5" xfId="28516" xr:uid="{45955EE7-AE8F-4B44-A560-70981BE97858}"/>
    <cellStyle name="Normal 57 2 6" xfId="34398" xr:uid="{1A9FB41E-7EDA-4D6A-85DC-7AD50B762086}"/>
    <cellStyle name="Normal 57 2 7" xfId="36307" xr:uid="{FF51C550-7C04-40C8-8B32-EB55C32F2C88}"/>
    <cellStyle name="Normal 57 2 8" xfId="38551" xr:uid="{36B0E75F-204E-47ED-A3D8-6B3848FD6AEA}"/>
    <cellStyle name="Normal 57 2_121231-130331" xfId="28517" xr:uid="{9D2B74AA-368A-4300-B102-BC4ED3877849}"/>
    <cellStyle name="Normal 57 3" xfId="28518" xr:uid="{E3958758-3965-4A41-A5D9-8908DB15270D}"/>
    <cellStyle name="Normal 57 3 2" xfId="28519" xr:uid="{E641FFA0-8C50-4922-94D3-6AEB5971A0E3}"/>
    <cellStyle name="Normal 57 3 2 2" xfId="28520" xr:uid="{EDADC726-FEC0-4518-9D4D-72A29F61C41B}"/>
    <cellStyle name="Normal 57 3 2 3" xfId="34399" xr:uid="{94193456-34E5-436B-BFA7-2F0F06D3D540}"/>
    <cellStyle name="Normal 57 3 2_121231-130331" xfId="28521" xr:uid="{5AC13BD2-9930-4967-B595-DF97804CAAAF}"/>
    <cellStyle name="Normal 57 3 3" xfId="28522" xr:uid="{D8358587-7928-442D-8626-C39C8B18594B}"/>
    <cellStyle name="Normal 57 3 3 2" xfId="28523" xr:uid="{711E3CB0-01DB-4F4A-BCF5-70AA7DF9E79E}"/>
    <cellStyle name="Normal 57 3 3_121231-130331" xfId="28524" xr:uid="{0E15DB7B-C2B2-46F4-92C9-F0F0AB47F17A}"/>
    <cellStyle name="Normal 57 3 4" xfId="28525" xr:uid="{9B67D9CB-6BF1-4AC5-9388-6BFED871786E}"/>
    <cellStyle name="Normal 57 3 5" xfId="28526" xr:uid="{D417379D-827F-473E-B1A1-DE43EF1FAFF9}"/>
    <cellStyle name="Normal 57 3 6" xfId="34400" xr:uid="{856B5585-5F9B-4E47-B3A6-55790B1F718E}"/>
    <cellStyle name="Normal 57 3 7" xfId="36308" xr:uid="{C79B0BEA-5AEF-46D9-AA6A-5FA3E694554E}"/>
    <cellStyle name="Normal 57 3 8" xfId="38550" xr:uid="{96CA651F-75AC-49EA-A699-FB82E066EFCA}"/>
    <cellStyle name="Normal 57 3_121231-130331" xfId="28527" xr:uid="{E4495C3D-5F75-4231-80A9-26E61DCAE6E8}"/>
    <cellStyle name="Normal 57 4" xfId="28528" xr:uid="{9941C5AA-77AE-4BE3-84D3-DA685EE87F9B}"/>
    <cellStyle name="Normal 57 4 2" xfId="28529" xr:uid="{2229694B-1146-478F-8697-7D5ABBBB7C97}"/>
    <cellStyle name="Normal 57 4 2 2" xfId="28530" xr:uid="{6FC8E6C0-C180-4C85-9E8B-862928A8A1BA}"/>
    <cellStyle name="Normal 57 4 2_121231-130331" xfId="28531" xr:uid="{6873C8CA-207D-4DFE-B8D5-2D3E9555F88F}"/>
    <cellStyle name="Normal 57 4 3" xfId="28532" xr:uid="{1E48A61D-DCF3-485E-82A4-CCD5FA0C74FE}"/>
    <cellStyle name="Normal 57 4 4" xfId="34401" xr:uid="{AF50FC56-E5B7-49D7-B733-3FC0CC1F8A07}"/>
    <cellStyle name="Normal 57 4_121231-130331" xfId="28533" xr:uid="{3C733E81-8369-42B9-8003-AA120D4D2E3C}"/>
    <cellStyle name="Normal 57 5" xfId="28534" xr:uid="{DAC64867-67DD-4350-AF91-9284CB48F20F}"/>
    <cellStyle name="Normal 57 5 2" xfId="28535" xr:uid="{EDCA662E-450D-4956-8230-9A3E37791613}"/>
    <cellStyle name="Normal 57 5 3" xfId="28536" xr:uid="{3259D072-99AB-48AD-9954-1E51D4ABAEEA}"/>
    <cellStyle name="Normal 57 5_121231-130331" xfId="28537" xr:uid="{F159181F-A1BC-4F09-9566-9EF3CE6F6015}"/>
    <cellStyle name="Normal 57 6" xfId="28538" xr:uid="{C8EC4EFB-0340-44AB-892F-9E65D1502615}"/>
    <cellStyle name="Normal 57 6 2" xfId="28539" xr:uid="{C8F2FF0E-02AB-4F8C-A708-1FAFEBA660C8}"/>
    <cellStyle name="Normal 57 6 3" xfId="28540" xr:uid="{5150764F-1CFB-4A7D-89CA-3FBAC303ECF8}"/>
    <cellStyle name="Normal 57 6_AAL 2014-06" xfId="45558" xr:uid="{363929A1-2D52-4909-8E88-48744F574C9A}"/>
    <cellStyle name="Normal 57 7" xfId="28541" xr:uid="{1B955806-2D4F-4C89-BD4B-6CC5E5003E8E}"/>
    <cellStyle name="Normal 57 7 2" xfId="28542" xr:uid="{10BEFC9B-2AD8-4C4D-B438-49DDD76E5976}"/>
    <cellStyle name="Normal 57 7 3" xfId="28543" xr:uid="{B7FC621E-14EE-4E1F-99BD-E0A6BD907350}"/>
    <cellStyle name="Normal 57 7_AAL 2014-06" xfId="45559" xr:uid="{5B5F39D9-E2CD-4C0F-AD32-1A19E62843E4}"/>
    <cellStyle name="Normal 57 8" xfId="28544" xr:uid="{B35B00C5-3C22-4563-8A66-1B4E466B8F92}"/>
    <cellStyle name="Normal 57 9" xfId="28545" xr:uid="{9540B34C-13BC-4142-BBD1-362FB2AE104B}"/>
    <cellStyle name="Normal 57_121231-130331" xfId="28546" xr:uid="{E1EC089F-CE2F-4BAB-B1C4-A23640D28ACC}"/>
    <cellStyle name="Normal 58" xfId="28547" xr:uid="{181B1BAE-B431-4657-B0A9-5AAA638EEACC}"/>
    <cellStyle name="Normal 58 10" xfId="38549" xr:uid="{1E218CAE-B68C-4247-B77E-0B24B6BE38C8}"/>
    <cellStyle name="Normal 58 11" xfId="47877" xr:uid="{3CBFFB27-62D8-4719-B875-BF32612171C8}"/>
    <cellStyle name="Normal 58 2" xfId="28548" xr:uid="{5EE8F1D2-B36B-4A06-8337-3AD8E8B31108}"/>
    <cellStyle name="Normal 58 2 2" xfId="28549" xr:uid="{53ADF4E5-AE96-4851-AB41-D903729FFA61}"/>
    <cellStyle name="Normal 58 2 2 2" xfId="28550" xr:uid="{434A9B03-E880-464A-9BBD-13F331B8F2E7}"/>
    <cellStyle name="Normal 58 2 2 3" xfId="34402" xr:uid="{8A4F36D5-4E48-4F52-B400-5E539FF22DED}"/>
    <cellStyle name="Normal 58 2 2_121231-130331" xfId="28551" xr:uid="{F1363A6A-C7D7-4642-8167-085FE134DAA7}"/>
    <cellStyle name="Normal 58 2 3" xfId="28552" xr:uid="{52E82208-6C56-4BA3-B129-A677D19EAFB6}"/>
    <cellStyle name="Normal 58 2 3 2" xfId="28553" xr:uid="{30AA9B8B-F18F-4B1C-AD38-A11A7AAAE703}"/>
    <cellStyle name="Normal 58 2 3_121231-130331" xfId="28554" xr:uid="{5B1D9B0B-F1F0-456D-9654-067E173B417C}"/>
    <cellStyle name="Normal 58 2 4" xfId="28555" xr:uid="{2F0265D8-FDF6-471F-8458-F933EB5C4900}"/>
    <cellStyle name="Normal 58 2 5" xfId="28556" xr:uid="{33C96237-5ED5-4758-895A-63DC241B0C69}"/>
    <cellStyle name="Normal 58 2 6" xfId="34403" xr:uid="{0977DE3C-1C2C-4B9C-BA10-D84412FB3189}"/>
    <cellStyle name="Normal 58 2 7" xfId="36310" xr:uid="{7BDA3995-2FEB-4F52-9592-5DFBA46CC308}"/>
    <cellStyle name="Normal 58 2 8" xfId="38548" xr:uid="{A42C5241-9F85-405D-BA14-410FA959478A}"/>
    <cellStyle name="Normal 58 2_121231-130331" xfId="28557" xr:uid="{121B13DB-1FEB-4549-B7AA-DC1C988C18DD}"/>
    <cellStyle name="Normal 58 3" xfId="28558" xr:uid="{DDED1933-71B2-46AC-B155-A9B6C04EA3C3}"/>
    <cellStyle name="Normal 58 3 2" xfId="28559" xr:uid="{07A6F2FA-EAB3-4CA3-BD1A-E11709F8A335}"/>
    <cellStyle name="Normal 58 3 2 2" xfId="28560" xr:uid="{F631B06B-47AA-47D3-8F27-8528BE454C9C}"/>
    <cellStyle name="Normal 58 3 2 3" xfId="34404" xr:uid="{54CCD929-BAC4-4863-919F-3FAA2E87080A}"/>
    <cellStyle name="Normal 58 3 2_121231-130331" xfId="28561" xr:uid="{A3D51DE9-2EC7-4C4A-8002-298F9DA2ADC5}"/>
    <cellStyle name="Normal 58 3 3" xfId="28562" xr:uid="{139A1D37-C658-43B6-8B18-B3B94A948A52}"/>
    <cellStyle name="Normal 58 3 3 2" xfId="28563" xr:uid="{E9D5D912-8A2A-4D7B-A8F8-10EB6B8584EB}"/>
    <cellStyle name="Normal 58 3 3_121231-130331" xfId="28564" xr:uid="{A62780EB-29B9-4EB2-858B-93F517732AEA}"/>
    <cellStyle name="Normal 58 3 4" xfId="28565" xr:uid="{251E515A-6679-44DA-B59D-ADFF5BB927C6}"/>
    <cellStyle name="Normal 58 3 5" xfId="28566" xr:uid="{C3C3EC3A-2FCC-4550-BB67-F3F953690495}"/>
    <cellStyle name="Normal 58 3 6" xfId="34405" xr:uid="{AF45C88C-B619-4560-BFC2-1AD7861DA0C7}"/>
    <cellStyle name="Normal 58 3 7" xfId="36311" xr:uid="{40C5EFEA-38EE-4CCD-8E33-D5634C009F03}"/>
    <cellStyle name="Normal 58 3 8" xfId="38547" xr:uid="{E7147C64-53EB-4C41-AF4A-CE19201BF767}"/>
    <cellStyle name="Normal 58 3_121231-130331" xfId="28567" xr:uid="{8965A444-4600-478E-87F0-0AAA122706BF}"/>
    <cellStyle name="Normal 58 4" xfId="28568" xr:uid="{A4174824-7D11-4593-B3A2-E4E0622C90DC}"/>
    <cellStyle name="Normal 58 4 2" xfId="28569" xr:uid="{B26FBBB7-08B5-414A-9A37-F43B765B5A90}"/>
    <cellStyle name="Normal 58 4 2 2" xfId="28570" xr:uid="{2C5C70D7-9B9B-480E-8C9B-4E1DFA88F0AC}"/>
    <cellStyle name="Normal 58 4 2_121231-130331" xfId="28571" xr:uid="{A8DC8E6D-7F1C-4DFE-AC5F-1B3FDE117112}"/>
    <cellStyle name="Normal 58 4 3" xfId="28572" xr:uid="{8F894941-AB68-46D3-A4E7-8F6C3D8D32A4}"/>
    <cellStyle name="Normal 58 4 4" xfId="34406" xr:uid="{5397F418-61DC-41A3-8D2E-9EF93C441513}"/>
    <cellStyle name="Normal 58 4_121231-130331" xfId="28573" xr:uid="{F820FEF5-2EC9-4168-85F6-D157AC241B14}"/>
    <cellStyle name="Normal 58 5" xfId="28574" xr:uid="{0F207697-FD3E-4738-880B-BE21E9DF05F2}"/>
    <cellStyle name="Normal 58 5 2" xfId="28575" xr:uid="{DE46A436-4355-4D13-BC24-82084917E4F3}"/>
    <cellStyle name="Normal 58 5 3" xfId="28576" xr:uid="{5ABBB61E-5ED8-47CA-9C91-05492AD169F0}"/>
    <cellStyle name="Normal 58 5_121231-130331" xfId="28577" xr:uid="{F0B66F44-3C1A-4FCB-A46D-6CC5FF59687D}"/>
    <cellStyle name="Normal 58 6" xfId="28578" xr:uid="{BDAE8AF4-C693-4FA7-A03B-1E7FDA736BE7}"/>
    <cellStyle name="Normal 58 6 2" xfId="28579" xr:uid="{C563FD7B-655A-407B-95B1-51A32ADEF016}"/>
    <cellStyle name="Normal 58 6 3" xfId="28580" xr:uid="{87C5F504-400C-4B09-8C26-E61CC6D12513}"/>
    <cellStyle name="Normal 58 6_AAL 2014-06" xfId="45560" xr:uid="{2E5692CC-9B28-47A3-B3BE-8C78AB26E90C}"/>
    <cellStyle name="Normal 58 7" xfId="28581" xr:uid="{780D5BCE-155D-4B9B-A6C2-135D7874F238}"/>
    <cellStyle name="Normal 58 7 2" xfId="28582" xr:uid="{17AF8A36-0422-438D-96C4-9E88B2F31AB1}"/>
    <cellStyle name="Normal 58 7 3" xfId="28583" xr:uid="{A7449127-192C-43FF-8AAD-ACC38DF98345}"/>
    <cellStyle name="Normal 58 7_AAL 2014-06" xfId="45561" xr:uid="{06E2B8C0-5B38-4988-9D02-5AEDF82EB3A5}"/>
    <cellStyle name="Normal 58 8" xfId="34407" xr:uid="{5316AEE3-6A33-4376-A120-3AAE5B0C9395}"/>
    <cellStyle name="Normal 58 9" xfId="36309" xr:uid="{295BC280-A679-43EB-A112-E7B134D3B4B6}"/>
    <cellStyle name="Normal 58_121231-130331" xfId="28584" xr:uid="{753CC5DF-3A4E-4758-9820-959B65348693}"/>
    <cellStyle name="Normal 59" xfId="28585" xr:uid="{DF31013B-79ED-49B3-BB1A-315DD993ECF9}"/>
    <cellStyle name="Normal 59 10" xfId="38546" xr:uid="{FD6C4E80-95BE-473B-AB68-35E83130375E}"/>
    <cellStyle name="Normal 59 11" xfId="47878" xr:uid="{30448379-35DE-4D4F-8351-F0AFE01B4CBA}"/>
    <cellStyle name="Normal 59 2" xfId="28586" xr:uid="{C84CD749-ED8D-41CB-9C78-0E5F03077F4C}"/>
    <cellStyle name="Normal 59 2 2" xfId="28587" xr:uid="{EB78E571-B12D-4AFF-8677-EA011E38D3FA}"/>
    <cellStyle name="Normal 59 2 2 2" xfId="28588" xr:uid="{AD3DC501-0E9D-4590-8A7C-B19A2F940018}"/>
    <cellStyle name="Normal 59 2 2 3" xfId="34408" xr:uid="{DBE8A9E1-4645-4740-A645-AC1E85583C7A}"/>
    <cellStyle name="Normal 59 2 2_121231-130331" xfId="28589" xr:uid="{8BC06B5A-CD36-438D-A124-9C384DE60235}"/>
    <cellStyle name="Normal 59 2 3" xfId="28590" xr:uid="{F46B09FA-D07F-4371-8150-F307558B83E1}"/>
    <cellStyle name="Normal 59 2 3 2" xfId="28591" xr:uid="{CD35AD50-94CF-4B16-85FB-0A9182AD9B56}"/>
    <cellStyle name="Normal 59 2 3_121231-130331" xfId="28592" xr:uid="{7C0F4CEC-ABD5-4B91-9813-DDC9DD1D0B16}"/>
    <cellStyle name="Normal 59 2 4" xfId="28593" xr:uid="{E5AECFCD-3A2D-4EB6-8808-CFFE9BE5CE71}"/>
    <cellStyle name="Normal 59 2 5" xfId="28594" xr:uid="{BD53B39A-EEE4-4EEE-BCC8-C5265CFAFB54}"/>
    <cellStyle name="Normal 59 2 6" xfId="34409" xr:uid="{00466113-71A8-4302-ADCA-83864FA9C70B}"/>
    <cellStyle name="Normal 59 2 7" xfId="36313" xr:uid="{47CAC368-CF4E-44CC-ADE6-86E0208D9621}"/>
    <cellStyle name="Normal 59 2 8" xfId="38545" xr:uid="{E2BEE798-50B8-4C66-9724-2A80969811C3}"/>
    <cellStyle name="Normal 59 2_121231-130331" xfId="28595" xr:uid="{87B0DCF1-2050-4058-A51F-CC208727FA79}"/>
    <cellStyle name="Normal 59 3" xfId="28596" xr:uid="{C4A4C7A6-0870-4B94-A3D4-810960C27019}"/>
    <cellStyle name="Normal 59 3 2" xfId="28597" xr:uid="{0FAB3567-09F6-4D84-94AC-D4623BB4D777}"/>
    <cellStyle name="Normal 59 3 2 2" xfId="28598" xr:uid="{EE55C453-C319-4553-817D-6FF487E54760}"/>
    <cellStyle name="Normal 59 3 2 3" xfId="34410" xr:uid="{8BF7F3F3-426D-4B51-A137-57753680C41B}"/>
    <cellStyle name="Normal 59 3 2_121231-130331" xfId="28599" xr:uid="{B366E636-ECA0-48D5-A334-837FEFEF9063}"/>
    <cellStyle name="Normal 59 3 3" xfId="28600" xr:uid="{DF16BDD2-49F0-447A-BAC1-08FB34F506E7}"/>
    <cellStyle name="Normal 59 3 3 2" xfId="28601" xr:uid="{A12728A3-50A4-4D15-AFAF-70D204D85E6E}"/>
    <cellStyle name="Normal 59 3 3_121231-130331" xfId="28602" xr:uid="{0C4C0075-8CC5-41E8-884B-0553C8FAD94E}"/>
    <cellStyle name="Normal 59 3 4" xfId="28603" xr:uid="{B802693F-517E-40FC-9C6B-4030A5DBFDBB}"/>
    <cellStyle name="Normal 59 3 5" xfId="28604" xr:uid="{25885D33-9F3D-4A8C-A3D9-C64FC053EEF0}"/>
    <cellStyle name="Normal 59 3 6" xfId="34411" xr:uid="{2ABCC048-018F-4044-A5E3-37C11B105D3B}"/>
    <cellStyle name="Normal 59 3 7" xfId="36314" xr:uid="{D066EA9B-3D2F-48A8-89A7-116BAC1B63AD}"/>
    <cellStyle name="Normal 59 3 8" xfId="38544" xr:uid="{4FF48A8C-CBE6-4E33-8B08-EA24D66C5AD0}"/>
    <cellStyle name="Normal 59 3_121231-130331" xfId="28605" xr:uid="{C1FDDDE9-A3DB-4707-9A93-43B07CA395A6}"/>
    <cellStyle name="Normal 59 4" xfId="28606" xr:uid="{615A881A-234B-4714-8CD2-823F13C754B7}"/>
    <cellStyle name="Normal 59 4 2" xfId="28607" xr:uid="{61A4CD25-B60B-4CE0-95C7-34C8C37958F1}"/>
    <cellStyle name="Normal 59 4 2 2" xfId="28608" xr:uid="{F846149A-12D3-45A0-B5C7-2D976F730EC9}"/>
    <cellStyle name="Normal 59 4 2_121231-130331" xfId="28609" xr:uid="{BB9CB7B3-9B50-4C83-A92F-EEFB63BBA12A}"/>
    <cellStyle name="Normal 59 4 3" xfId="28610" xr:uid="{3DF6C37C-09FA-4C74-839E-9A2060199886}"/>
    <cellStyle name="Normal 59 4 4" xfId="34412" xr:uid="{90CEA7DE-B38A-4089-807E-4C7D03C1B573}"/>
    <cellStyle name="Normal 59 4_121231-130331" xfId="28611" xr:uid="{4B80A5DC-76EB-42C7-BC44-B71CFF4F405C}"/>
    <cellStyle name="Normal 59 5" xfId="28612" xr:uid="{64B49062-C6AA-4249-8B58-FD1160C4CE11}"/>
    <cellStyle name="Normal 59 5 2" xfId="28613" xr:uid="{84A98573-417B-4548-86B5-C654DC5ADBAD}"/>
    <cellStyle name="Normal 59 5_121231-130331" xfId="28614" xr:uid="{6A13EE6E-5DFD-4C71-AA16-EECC5CC0C746}"/>
    <cellStyle name="Normal 59 6" xfId="28615" xr:uid="{C79C0FBE-B126-44E3-8854-F708AFC9C8C5}"/>
    <cellStyle name="Normal 59 7" xfId="28616" xr:uid="{D1B9469B-91FE-48C4-95FE-B238F0144224}"/>
    <cellStyle name="Normal 59 8" xfId="34413" xr:uid="{E838038B-A637-456A-A32B-F3EBA4E6C0C3}"/>
    <cellStyle name="Normal 59 9" xfId="36312" xr:uid="{B5C1F190-C3CA-4FDB-9CCE-09CB32EFB4B1}"/>
    <cellStyle name="Normal 59_121231-130331" xfId="28617" xr:uid="{71C66678-DEAB-4171-A66D-37E8BC67F22B}"/>
    <cellStyle name="Normal 6" xfId="218" xr:uid="{B7CAFABA-6BE1-4822-844F-ECF65CC5F872}"/>
    <cellStyle name="Normal 6 10" xfId="36315" xr:uid="{BACB52EC-CF7B-4C8C-ACB3-6392DDA0A7D2}"/>
    <cellStyle name="Normal 6 11" xfId="44758" xr:uid="{BE49FF4E-E4BD-41BF-BE33-3AD70BE2FD9D}"/>
    <cellStyle name="Normal 6 12" xfId="47160" xr:uid="{B4D9BA61-EE6E-42C2-ACF8-8CFB2FB37F15}"/>
    <cellStyle name="Normal 6 2" xfId="2216" xr:uid="{8F7F38CD-AC76-4190-9753-1044BD428D01}"/>
    <cellStyle name="Normal 6 2 2" xfId="28618" xr:uid="{86F215B6-B618-4332-9750-7D7CB934BD89}"/>
    <cellStyle name="Normal 6 2 2 2" xfId="28619" xr:uid="{6D25117C-B995-4BA8-8B37-D6FFEF15FADB}"/>
    <cellStyle name="Normal 6 2 2 3" xfId="34414" xr:uid="{19299834-A2A8-403D-B852-97EB02785C40}"/>
    <cellStyle name="Normal 6 2 2 4" xfId="47162" xr:uid="{6B92D951-BAF8-4FAE-89A2-D8B545C6C23D}"/>
    <cellStyle name="Normal 6 2 2_121231-130331" xfId="28620" xr:uid="{99373507-1322-4DEA-8280-C9FD007EA6DA}"/>
    <cellStyle name="Normal 6 2 3" xfId="28621" xr:uid="{6F148FEE-8497-450D-8449-3AD076C5EACD}"/>
    <cellStyle name="Normal 6 2 3 2" xfId="28622" xr:uid="{066C1041-5B68-4420-8E0E-40030C618FBE}"/>
    <cellStyle name="Normal 6 2 3 3" xfId="47163" xr:uid="{C6CB2370-6ABD-44F8-8E90-9A2036E411D9}"/>
    <cellStyle name="Normal 6 2 3_121231-130331" xfId="28623" xr:uid="{588B69CA-F90A-4537-AC7E-B75C29668809}"/>
    <cellStyle name="Normal 6 2 4" xfId="28624" xr:uid="{D303467B-F462-438E-AF3A-8EF98AF94C59}"/>
    <cellStyle name="Normal 6 2 5" xfId="28625" xr:uid="{67B280CE-7B3B-4978-997C-F5BE016FBC7E}"/>
    <cellStyle name="Normal 6 2 6" xfId="34415" xr:uid="{4828BF9D-6E2F-42C9-9FFC-586F385119B1}"/>
    <cellStyle name="Normal 6 2 6 2" xfId="34416" xr:uid="{0BEEB13C-D789-497A-9D60-EBB4F810E720}"/>
    <cellStyle name="Normal 6 2 7" xfId="36316" xr:uid="{54ED32B8-4A61-42F1-8FAE-F9F5A5AF032E}"/>
    <cellStyle name="Normal 6 2 8" xfId="38543" xr:uid="{C9E83078-6949-44E6-B7F6-998E757A3756}"/>
    <cellStyle name="Normal 6 2 9" xfId="47161" xr:uid="{A53DFB0E-7F97-47F3-A808-0E68AD8D5BC8}"/>
    <cellStyle name="Normal 6 2_121231-130331" xfId="28626" xr:uid="{8B40955E-37BB-4A1B-A347-7FBEDDBE0942}"/>
    <cellStyle name="Normal 6 3" xfId="28627" xr:uid="{14D5D190-90FF-42DA-BB99-EB04F729E6F1}"/>
    <cellStyle name="Normal 6 3 10" xfId="46019" xr:uid="{1AE3A1DD-1ADE-4814-878E-E2D1B73D3270}"/>
    <cellStyle name="Normal 6 3 2" xfId="28628" xr:uid="{BB6FA85F-06EF-4230-8845-0EC4F140DB02}"/>
    <cellStyle name="Normal 6 3 2 2" xfId="28629" xr:uid="{B1E5F799-08A4-4EB6-87A3-EC2113F48995}"/>
    <cellStyle name="Normal 6 3 2 3" xfId="34417" xr:uid="{310B0116-E376-4D8F-A861-B6D50724A5D5}"/>
    <cellStyle name="Normal 6 3 2_121231-130331" xfId="28630" xr:uid="{C514F791-7AB3-43FA-A642-A6FB88235AE3}"/>
    <cellStyle name="Normal 6 3 3" xfId="28631" xr:uid="{3A9CD8BE-F387-4316-AB86-3B4FA6BB3073}"/>
    <cellStyle name="Normal 6 3 3 2" xfId="28632" xr:uid="{25E7194C-ADAF-45ED-9390-29921865A5FC}"/>
    <cellStyle name="Normal 6 3 3_121231-130331" xfId="28633" xr:uid="{B889F688-03A4-4035-9CE2-C24027D3D597}"/>
    <cellStyle name="Normal 6 3 4" xfId="28634" xr:uid="{2A6DA0A2-EF13-4A28-AB71-3F94F254C4CB}"/>
    <cellStyle name="Normal 6 3 5" xfId="28635" xr:uid="{3E46B042-9F14-4A5D-B336-7E068CAEEBFC}"/>
    <cellStyle name="Normal 6 3 6" xfId="34418" xr:uid="{702D3181-5315-47AD-9EDA-75F5A6239404}"/>
    <cellStyle name="Normal 6 3 7" xfId="36317" xr:uid="{5D593C97-89A2-4112-9635-81DA84FCD670}"/>
    <cellStyle name="Normal 6 3 8" xfId="38542" xr:uid="{C5760B57-B08C-4AC2-B0AD-AB57210044C0}"/>
    <cellStyle name="Normal 6 3 9" xfId="47164" xr:uid="{181F3B57-BDC2-4DCD-8B61-7A6B0701F9AA}"/>
    <cellStyle name="Normal 6 3_121231-130331" xfId="28636" xr:uid="{1F28003F-0C11-4A86-9FC2-517CA6B19184}"/>
    <cellStyle name="Normal 6 4" xfId="28637" xr:uid="{6B8F397F-81B4-4613-BE8F-BF53DE3A7683}"/>
    <cellStyle name="Normal 6 4 2" xfId="28638" xr:uid="{83BAA62B-78BE-4A6F-B50E-996E7581AFA6}"/>
    <cellStyle name="Normal 6 4 2 2" xfId="28639" xr:uid="{F03DB7F0-4A81-4E7C-B7FB-53EAAE49CD2C}"/>
    <cellStyle name="Normal 6 4 2_121231-130331" xfId="28640" xr:uid="{F535EF09-2719-4A7C-9896-64A439454FB1}"/>
    <cellStyle name="Normal 6 4 3" xfId="28641" xr:uid="{C92C648D-D678-40E4-8081-556F7E1C1EBC}"/>
    <cellStyle name="Normal 6 4 4" xfId="34419" xr:uid="{8D4C708A-54C3-485D-984D-2297BC869E10}"/>
    <cellStyle name="Normal 6 4 5" xfId="47165" xr:uid="{0019099F-487F-4FE4-B70F-605EB0D6570B}"/>
    <cellStyle name="Normal 6 4 6" xfId="46018" xr:uid="{394CE250-F565-41AA-AA12-E2D31643CDE9}"/>
    <cellStyle name="Normal 6 4_121231-130331" xfId="28642" xr:uid="{893150A0-FA01-46F6-A578-56A2074A5DF3}"/>
    <cellStyle name="Normal 6 5" xfId="28643" xr:uid="{F54033FD-BA05-4DD2-B4DF-4A5B570CA9EC}"/>
    <cellStyle name="Normal 6 5 2" xfId="28644" xr:uid="{24F0C4F7-CA9C-48AE-8BCE-A126851BA8AE}"/>
    <cellStyle name="Normal 6 5 3" xfId="28645" xr:uid="{748FE120-1E94-4212-B07A-C910794E0332}"/>
    <cellStyle name="Normal 6 5 4" xfId="34420" xr:uid="{8105AFF4-AA7D-4D0B-837E-7E31B31C1DD9}"/>
    <cellStyle name="Normal 6 5_121231-130331" xfId="28646" xr:uid="{795EAD8E-7833-4538-959F-99F9D51DE0F8}"/>
    <cellStyle name="Normal 6 6" xfId="28647" xr:uid="{21EAF37E-484A-40FC-8AEE-0D36B841271F}"/>
    <cellStyle name="Normal 6 6 2" xfId="28648" xr:uid="{B2B3667E-2BB5-43F0-B58D-B3CC34DCF125}"/>
    <cellStyle name="Normal 6 6 3" xfId="28649" xr:uid="{FE790A7F-A0E2-47A6-A4DD-E96E5C2896E2}"/>
    <cellStyle name="Normal 6 6_AAL 2014-06" xfId="45562" xr:uid="{B9968108-8436-48FF-B9BD-FEC6D6B42D03}"/>
    <cellStyle name="Normal 6 7" xfId="28650" xr:uid="{70DF68C6-A3AE-4CD6-BA4B-6F1D5DCDC562}"/>
    <cellStyle name="Normal 6 7 2" xfId="28651" xr:uid="{50A8C7F3-0E42-47AB-B47A-6B2EE2952F9B}"/>
    <cellStyle name="Normal 6 7 3" xfId="28652" xr:uid="{C6287BBA-0FAF-4A0E-957C-A9F833D23048}"/>
    <cellStyle name="Normal 6 7_AAL 2014-06" xfId="45563" xr:uid="{E6457AA9-E890-4787-A4A2-60DD75AB6463}"/>
    <cellStyle name="Normal 6 8" xfId="28653" xr:uid="{F751C799-E90F-40A4-A21A-811F0B266BC9}"/>
    <cellStyle name="Normal 6 8 2" xfId="34421" xr:uid="{B181F3CC-CEDB-4B4C-AAB2-5A964B43BF02}"/>
    <cellStyle name="Normal 6 9" xfId="28654" xr:uid="{A6C32E94-2521-4293-AFDD-FB4E4564798F}"/>
    <cellStyle name="Normal 6_121231-130331" xfId="28655" xr:uid="{1A23578B-AEA9-4BFC-94BA-97A1120377BE}"/>
    <cellStyle name="Normal 60" xfId="28656" xr:uid="{D10FB3A1-BB07-4462-92BD-8FD7137689F1}"/>
    <cellStyle name="Normal 60 10" xfId="38541" xr:uid="{8A31A25F-4614-42C7-A248-5A76C79664D0}"/>
    <cellStyle name="Normal 60 11" xfId="47879" xr:uid="{1DEC3B9E-632A-4772-81E0-59E38857F107}"/>
    <cellStyle name="Normal 60 2" xfId="28657" xr:uid="{7CCAFF08-4124-4888-BF2B-5FFE5A3A7530}"/>
    <cellStyle name="Normal 60 2 2" xfId="28658" xr:uid="{9031636B-C7A2-4162-957D-BF4335FBB8F6}"/>
    <cellStyle name="Normal 60 2 2 2" xfId="28659" xr:uid="{0CAAF48F-B83B-4872-95CF-FBA3F32578E8}"/>
    <cellStyle name="Normal 60 2 2 3" xfId="34422" xr:uid="{2C1BB0B6-4B93-48B3-9311-F08DD1C86353}"/>
    <cellStyle name="Normal 60 2 2_121231-130331" xfId="28660" xr:uid="{89DE9E8E-E4DC-4200-8346-36791896EC7B}"/>
    <cellStyle name="Normal 60 2 3" xfId="28661" xr:uid="{71351ABA-E8FC-41E4-BDD7-D6438986FB5F}"/>
    <cellStyle name="Normal 60 2 3 2" xfId="28662" xr:uid="{BBC7D920-2586-465C-A4CB-E617AF71004E}"/>
    <cellStyle name="Normal 60 2 3_121231-130331" xfId="28663" xr:uid="{46BF2E9D-BBC0-44F3-A549-DCABD6B89D20}"/>
    <cellStyle name="Normal 60 2 4" xfId="28664" xr:uid="{75343C8B-1429-4366-8667-831D25252101}"/>
    <cellStyle name="Normal 60 2 5" xfId="28665" xr:uid="{5C5C9DEA-49DB-42C4-A6FD-3D5BF308D663}"/>
    <cellStyle name="Normal 60 2 6" xfId="34423" xr:uid="{166CF2E8-5FE6-41D7-9CA7-5C2CD7085AC5}"/>
    <cellStyle name="Normal 60 2 7" xfId="36319" xr:uid="{440485DC-6185-4C9B-83A5-ED79BC3C6B13}"/>
    <cellStyle name="Normal 60 2 8" xfId="38540" xr:uid="{1C793026-8674-4B29-B123-1DA8C78F84A5}"/>
    <cellStyle name="Normal 60 2_121231-130331" xfId="28666" xr:uid="{0DA272AD-1F29-453B-83AA-441601C17F7F}"/>
    <cellStyle name="Normal 60 3" xfId="28667" xr:uid="{4FC6540E-B476-461D-89C3-E9A4966F678B}"/>
    <cellStyle name="Normal 60 3 2" xfId="28668" xr:uid="{631F5D36-59DE-4BF0-94D1-AB133CBB6511}"/>
    <cellStyle name="Normal 60 3 2 2" xfId="28669" xr:uid="{F15E3DD6-FC4E-49A6-93EF-846DD9852C81}"/>
    <cellStyle name="Normal 60 3 2 3" xfId="34424" xr:uid="{D49638D6-1C09-4D0C-801D-B94949C5E54C}"/>
    <cellStyle name="Normal 60 3 2_121231-130331" xfId="28670" xr:uid="{4E910DFB-A59B-4C8E-9F28-71C32AB3AB0C}"/>
    <cellStyle name="Normal 60 3 3" xfId="28671" xr:uid="{42E5DFC3-B5A4-4536-AB7F-F99CFE549471}"/>
    <cellStyle name="Normal 60 3 3 2" xfId="28672" xr:uid="{FFE6DBED-69D6-48E6-8050-C6E46F9D2C31}"/>
    <cellStyle name="Normal 60 3 3_121231-130331" xfId="28673" xr:uid="{CE1EAAEA-0E45-415E-A316-A866235C5EDD}"/>
    <cellStyle name="Normal 60 3 4" xfId="28674" xr:uid="{5709D574-2832-48A7-B2F2-27D9F4C78759}"/>
    <cellStyle name="Normal 60 3 5" xfId="28675" xr:uid="{A8FF6506-D749-42F8-9CEE-820D68650787}"/>
    <cellStyle name="Normal 60 3 6" xfId="34425" xr:uid="{123A4CE1-F4A0-4E74-8520-9A59B99D6BFC}"/>
    <cellStyle name="Normal 60 3 7" xfId="36320" xr:uid="{117AE03C-EF53-45A8-AB84-3A37D56D0758}"/>
    <cellStyle name="Normal 60 3 8" xfId="38539" xr:uid="{3988ECAD-056E-4BC1-B056-CD582379771C}"/>
    <cellStyle name="Normal 60 3_121231-130331" xfId="28676" xr:uid="{5B3124C7-705B-4C2C-B698-A3A076FA20F9}"/>
    <cellStyle name="Normal 60 4" xfId="28677" xr:uid="{6F4817B2-4F49-445B-B1B7-5BAC3ACBC51D}"/>
    <cellStyle name="Normal 60 4 2" xfId="28678" xr:uid="{B0668993-A9D1-4897-B5A0-2F06CD68DD48}"/>
    <cellStyle name="Normal 60 4 2 2" xfId="28679" xr:uid="{3A0EA19A-2EE1-4122-8566-0AEC8C2EA356}"/>
    <cellStyle name="Normal 60 4 2_121231-130331" xfId="28680" xr:uid="{C5276DDD-E1FE-452A-A178-D2AA30DE18D7}"/>
    <cellStyle name="Normal 60 4 3" xfId="28681" xr:uid="{85F9E27D-51E5-4826-A68B-A020460121E5}"/>
    <cellStyle name="Normal 60 4 4" xfId="34426" xr:uid="{B956FB86-4444-4FDF-9B5D-17FAE7A7DC66}"/>
    <cellStyle name="Normal 60 4_121231-130331" xfId="28682" xr:uid="{FCD1C916-23A5-42E3-84E9-98765B8932F3}"/>
    <cellStyle name="Normal 60 5" xfId="28683" xr:uid="{FBDBDC04-16DC-4AAC-9EC8-B1191600B43B}"/>
    <cellStyle name="Normal 60 5 2" xfId="28684" xr:uid="{605101CF-E892-4DE7-AD13-784136EFC626}"/>
    <cellStyle name="Normal 60 5_121231-130331" xfId="28685" xr:uid="{302E47AF-A8AD-4305-A7EC-4A4DC2C456E4}"/>
    <cellStyle name="Normal 60 6" xfId="28686" xr:uid="{453ED308-B3E1-4D7B-A117-73E84C5AD17B}"/>
    <cellStyle name="Normal 60 7" xfId="28687" xr:uid="{03B99D0A-BA2D-4CDE-869C-9C2933C0A2E2}"/>
    <cellStyle name="Normal 60 8" xfId="34427" xr:uid="{50AFF99D-C234-4010-96E2-768DFE9FD268}"/>
    <cellStyle name="Normal 60 9" xfId="36318" xr:uid="{2B368F64-6192-484F-AF7A-272696463182}"/>
    <cellStyle name="Normal 60_121231-130331" xfId="28688" xr:uid="{E341E683-AC26-4572-A361-905A1FAB7DA1}"/>
    <cellStyle name="Normal 61" xfId="28689" xr:uid="{8965DA4B-EC11-483C-A364-5CB893BCBF59}"/>
    <cellStyle name="Normal 61 10" xfId="38538" xr:uid="{2C59C651-A2DC-47E3-8EFF-5C9B6BE933E8}"/>
    <cellStyle name="Normal 61 11" xfId="47880" xr:uid="{445FE6B5-CD23-44C0-BE11-A195154A786E}"/>
    <cellStyle name="Normal 61 2" xfId="28690" xr:uid="{88824916-C436-41CD-B743-0C7E956FA700}"/>
    <cellStyle name="Normal 61 2 2" xfId="28691" xr:uid="{23B89B1A-BAA2-489D-9124-1A216AB1D17F}"/>
    <cellStyle name="Normal 61 2 2 2" xfId="28692" xr:uid="{E797D9E0-9FBA-4562-B01C-55109FEF175C}"/>
    <cellStyle name="Normal 61 2 2 3" xfId="34428" xr:uid="{5EA47215-540D-44D3-AD84-E872F0649A88}"/>
    <cellStyle name="Normal 61 2 2_121231-130331" xfId="28693" xr:uid="{4FAA93FB-A53A-4856-B97A-39E883C671B2}"/>
    <cellStyle name="Normal 61 2 3" xfId="28694" xr:uid="{C274AF1B-DEB4-406F-B4CD-1341BF8C54F1}"/>
    <cellStyle name="Normal 61 2 3 2" xfId="28695" xr:uid="{9C702F3F-B51B-49D1-ACF2-6D8766EBFE68}"/>
    <cellStyle name="Normal 61 2 3_121231-130331" xfId="28696" xr:uid="{2B197D12-D26E-48F4-9098-A4D86FEE3634}"/>
    <cellStyle name="Normal 61 2 4" xfId="28697" xr:uid="{68D662BB-C852-4F54-99B6-9BD65CBE3882}"/>
    <cellStyle name="Normal 61 2 5" xfId="28698" xr:uid="{A9D5EF6A-43E2-44AF-9E4C-565B3C3A11D0}"/>
    <cellStyle name="Normal 61 2 6" xfId="34429" xr:uid="{3F0FDF90-F9D6-4F8F-AE9E-56901A467980}"/>
    <cellStyle name="Normal 61 2 7" xfId="36322" xr:uid="{B265B7C4-208A-4F5E-BC4C-20EFE6442014}"/>
    <cellStyle name="Normal 61 2 8" xfId="38537" xr:uid="{6D95BB8E-7DEC-481E-A787-328F7794982E}"/>
    <cellStyle name="Normal 61 2_121231-130331" xfId="28699" xr:uid="{89B717AC-65CB-4FB7-9C4C-1DF9E7C9BA16}"/>
    <cellStyle name="Normal 61 3" xfId="28700" xr:uid="{36E8E3F1-85F0-4A90-A70C-114190C19C03}"/>
    <cellStyle name="Normal 61 3 2" xfId="28701" xr:uid="{E53BDC17-07E5-44BD-8541-2513CDEED4CA}"/>
    <cellStyle name="Normal 61 3 2 2" xfId="28702" xr:uid="{EC30BCD4-BE05-4BA4-B54D-278EA4139075}"/>
    <cellStyle name="Normal 61 3 2 3" xfId="34430" xr:uid="{11E1B243-07B0-4F26-B22C-967D2B7AB2CF}"/>
    <cellStyle name="Normal 61 3 2_121231-130331" xfId="28703" xr:uid="{261550DC-6BF8-4955-BBD5-AD9DB1086F6C}"/>
    <cellStyle name="Normal 61 3 3" xfId="28704" xr:uid="{2CF244C1-5246-45F0-B820-1FCC12BE3802}"/>
    <cellStyle name="Normal 61 3 3 2" xfId="28705" xr:uid="{0D682701-C14F-4533-83EA-958F2CFA15CA}"/>
    <cellStyle name="Normal 61 3 3_121231-130331" xfId="28706" xr:uid="{5D06913A-C408-4AC0-BE59-3FDE10B00AF1}"/>
    <cellStyle name="Normal 61 3 4" xfId="28707" xr:uid="{A31E0BE3-7E44-4896-A7E6-69AAE7E6582C}"/>
    <cellStyle name="Normal 61 3 5" xfId="28708" xr:uid="{1CF4009F-9CCE-40E3-8E42-95ED45F0D1A1}"/>
    <cellStyle name="Normal 61 3 6" xfId="34431" xr:uid="{32C2D93E-AD6E-48CC-BCBA-675EC004DD81}"/>
    <cellStyle name="Normal 61 3 7" xfId="36323" xr:uid="{75BE43E8-A225-4A5D-B0B0-406FE58368A3}"/>
    <cellStyle name="Normal 61 3 8" xfId="38536" xr:uid="{D47E8E6B-F973-497B-A745-FD8C1938DD16}"/>
    <cellStyle name="Normal 61 3_121231-130331" xfId="28709" xr:uid="{2F02EAB5-897E-4C07-9DC0-7562FA0BB3EE}"/>
    <cellStyle name="Normal 61 4" xfId="28710" xr:uid="{4B2C71E9-0E4B-4FC4-9637-4382C3D01035}"/>
    <cellStyle name="Normal 61 4 2" xfId="28711" xr:uid="{0F11D7D4-8210-47BA-97BA-8A306CBDD02F}"/>
    <cellStyle name="Normal 61 4 2 2" xfId="28712" xr:uid="{A0A52241-101F-4432-895E-ADD4D7845F46}"/>
    <cellStyle name="Normal 61 4 2_121231-130331" xfId="28713" xr:uid="{88043868-D6D6-4970-BA53-599F01AFB167}"/>
    <cellStyle name="Normal 61 4 3" xfId="28714" xr:uid="{B131B7DC-9E12-4F3E-90B4-F432AD0F21BC}"/>
    <cellStyle name="Normal 61 4 4" xfId="34432" xr:uid="{8327F080-2553-4FC9-8C18-1E865DD6F156}"/>
    <cellStyle name="Normal 61 4_121231-130331" xfId="28715" xr:uid="{F69BDBCB-2178-4787-9E90-8AA92396EFA0}"/>
    <cellStyle name="Normal 61 5" xfId="28716" xr:uid="{D343C647-E512-4892-95F7-DA03FDEB1F6D}"/>
    <cellStyle name="Normal 61 5 2" xfId="28717" xr:uid="{87D06362-6DAC-4834-9797-B1ACDC043BB7}"/>
    <cellStyle name="Normal 61 5_121231-130331" xfId="28718" xr:uid="{BDCB6799-97F7-4DC1-A028-F12A16711DD5}"/>
    <cellStyle name="Normal 61 6" xfId="28719" xr:uid="{3DDB7773-2D4E-40FC-93FA-167BA06B0150}"/>
    <cellStyle name="Normal 61 7" xfId="28720" xr:uid="{9063AF60-9829-4D16-A97E-F74614F0D6DC}"/>
    <cellStyle name="Normal 61 8" xfId="34433" xr:uid="{84753F40-7BC8-4767-BDB2-C2C44219BECF}"/>
    <cellStyle name="Normal 61 9" xfId="36321" xr:uid="{3BE10629-922A-4C75-9C52-4B9CEE9B3F00}"/>
    <cellStyle name="Normal 61_121231-130331" xfId="28721" xr:uid="{CE1D4D6E-AACA-4277-843C-F1477940CA27}"/>
    <cellStyle name="Normal 62" xfId="28722" xr:uid="{5617F24B-30AA-4BA8-B68A-C5547A9252AA}"/>
    <cellStyle name="Normal 62 10" xfId="38535" xr:uid="{A5E664C6-BBD6-46B4-8905-9566075FB61D}"/>
    <cellStyle name="Normal 62 11" xfId="47881" xr:uid="{D97955D2-6A7F-4E3D-9562-D47808117F62}"/>
    <cellStyle name="Normal 62 2" xfId="28723" xr:uid="{50D38005-7635-4660-BDEA-8EC42B6CD916}"/>
    <cellStyle name="Normal 62 2 2" xfId="28724" xr:uid="{38FC2BD4-7324-4993-A1F0-E3A88DB88BAB}"/>
    <cellStyle name="Normal 62 2 2 2" xfId="28725" xr:uid="{EE032E35-BCBC-4771-886E-E1466C420079}"/>
    <cellStyle name="Normal 62 2 2 3" xfId="34434" xr:uid="{CE750FB2-DA1B-4788-9800-407C614D6891}"/>
    <cellStyle name="Normal 62 2 2_121231-130331" xfId="28726" xr:uid="{516CA071-8812-40D9-A678-B6F3532FF075}"/>
    <cellStyle name="Normal 62 2 3" xfId="28727" xr:uid="{3288552A-6608-429D-BAE7-3273EE86FC7A}"/>
    <cellStyle name="Normal 62 2 3 2" xfId="28728" xr:uid="{1F42B132-87C9-48D9-9833-2C8C41A53B38}"/>
    <cellStyle name="Normal 62 2 3_121231-130331" xfId="28729" xr:uid="{88668D74-AA96-4462-BB85-F2AFC69E2A70}"/>
    <cellStyle name="Normal 62 2 4" xfId="28730" xr:uid="{31D38353-8E9F-4FA7-976F-C1E9E172C101}"/>
    <cellStyle name="Normal 62 2 5" xfId="28731" xr:uid="{ED1FEFFE-F012-4760-A889-99F27CE2161A}"/>
    <cellStyle name="Normal 62 2 6" xfId="34435" xr:uid="{32222252-962D-4D60-A736-04BBCA4681CE}"/>
    <cellStyle name="Normal 62 2 7" xfId="36325" xr:uid="{D78DB99C-3670-4206-9842-A3B725E2EE2B}"/>
    <cellStyle name="Normal 62 2 8" xfId="38534" xr:uid="{5AFDC25A-4A07-41E0-9054-86CCE4F0AB07}"/>
    <cellStyle name="Normal 62 2_121231-130331" xfId="28732" xr:uid="{80830EEF-A24E-4E81-B89F-F4F478C33E11}"/>
    <cellStyle name="Normal 62 3" xfId="28733" xr:uid="{95D7E83A-FBC7-40E7-A899-D6BF0B5A6E80}"/>
    <cellStyle name="Normal 62 3 2" xfId="28734" xr:uid="{AAF28A8B-72D1-486B-AC10-285E3F625236}"/>
    <cellStyle name="Normal 62 3 2 2" xfId="28735" xr:uid="{596CC24B-0A54-4544-937A-9D40F8C79A96}"/>
    <cellStyle name="Normal 62 3 2 3" xfId="34436" xr:uid="{D16AE77C-E8CC-4384-8555-045187354F1D}"/>
    <cellStyle name="Normal 62 3 2_121231-130331" xfId="28736" xr:uid="{EE408639-8E89-4263-B6A6-FF2E54B1A040}"/>
    <cellStyle name="Normal 62 3 3" xfId="28737" xr:uid="{00149468-9C6F-440D-9673-63A8D2358A73}"/>
    <cellStyle name="Normal 62 3 3 2" xfId="28738" xr:uid="{D9F4544D-6B47-476B-9573-AF0F48E705F1}"/>
    <cellStyle name="Normal 62 3 3_121231-130331" xfId="28739" xr:uid="{B15DCDEB-D9C8-4A28-9B40-31F225D1E623}"/>
    <cellStyle name="Normal 62 3 4" xfId="28740" xr:uid="{34800E5F-A30C-404D-B503-CE3E1DE2F3AA}"/>
    <cellStyle name="Normal 62 3 5" xfId="28741" xr:uid="{2F1126C4-6AEA-47EB-9DE8-9ED5CCAA387D}"/>
    <cellStyle name="Normal 62 3 6" xfId="34437" xr:uid="{65C100FF-EDAF-4426-9355-EA7C3BEDC51A}"/>
    <cellStyle name="Normal 62 3 7" xfId="36326" xr:uid="{4ABA0DA6-BBC7-46CF-B7B7-219214A94506}"/>
    <cellStyle name="Normal 62 3 8" xfId="38533" xr:uid="{6A589C91-A806-4DCF-86D8-6BE4C5197312}"/>
    <cellStyle name="Normal 62 3_121231-130331" xfId="28742" xr:uid="{8D688C7D-7C77-4667-AB05-87EFBFA64B1E}"/>
    <cellStyle name="Normal 62 4" xfId="28743" xr:uid="{D13A8450-5B85-45D1-B0CF-C7B352FC4716}"/>
    <cellStyle name="Normal 62 4 2" xfId="28744" xr:uid="{2FCC97D6-C00B-407D-93BF-3F8E96B52945}"/>
    <cellStyle name="Normal 62 4 2 2" xfId="28745" xr:uid="{EC550F78-430C-4B43-8708-08EB1A4B7C3A}"/>
    <cellStyle name="Normal 62 4 2_121231-130331" xfId="28746" xr:uid="{C9BAB7F2-F99D-44FA-A21A-68986491F99E}"/>
    <cellStyle name="Normal 62 4 3" xfId="28747" xr:uid="{622DC68C-E431-49B9-B9FE-9DC93535522C}"/>
    <cellStyle name="Normal 62 4 4" xfId="34438" xr:uid="{06518B29-E241-43AA-A48B-286A90BC05EF}"/>
    <cellStyle name="Normal 62 4_121231-130331" xfId="28748" xr:uid="{DB35B07B-E8CA-4020-B766-C6CA15F53D05}"/>
    <cellStyle name="Normal 62 5" xfId="28749" xr:uid="{7EC2D066-139F-41C9-99AE-B282934D1B5A}"/>
    <cellStyle name="Normal 62 5 2" xfId="28750" xr:uid="{E05F59D7-8582-48B9-B1AB-E1138BA53607}"/>
    <cellStyle name="Normal 62 5_121231-130331" xfId="28751" xr:uid="{20B15534-9F46-484D-8B33-39EFD0C2D4C3}"/>
    <cellStyle name="Normal 62 6" xfId="28752" xr:uid="{5BCDEBE3-723E-488D-9A99-ADE4BAD219EF}"/>
    <cellStyle name="Normal 62 7" xfId="28753" xr:uid="{52D39D9A-5D9E-46F4-B6D1-D4AB04DA562A}"/>
    <cellStyle name="Normal 62 8" xfId="34439" xr:uid="{03A93DA0-F062-44C9-BEA7-9472ECA2BED6}"/>
    <cellStyle name="Normal 62 9" xfId="36324" xr:uid="{555B33C0-C892-418B-B7CD-DA7B49BBF8B4}"/>
    <cellStyle name="Normal 62_121231-130331" xfId="28754" xr:uid="{3BADDDD4-3732-483B-A45F-39CB286C836B}"/>
    <cellStyle name="Normal 63" xfId="28755" xr:uid="{304DE02E-C529-4B7B-AA9C-8C175D7635BF}"/>
    <cellStyle name="Normal 63 10" xfId="38532" xr:uid="{C942C2E2-63A7-4872-A73C-FF4E757B35F2}"/>
    <cellStyle name="Normal 63 11" xfId="47882" xr:uid="{302E4867-061A-4815-87D4-DAD2CF076FCC}"/>
    <cellStyle name="Normal 63 2" xfId="28756" xr:uid="{45F67FF8-A77F-461B-BDA6-DA8E67DA97F3}"/>
    <cellStyle name="Normal 63 2 2" xfId="28757" xr:uid="{E5FF95C4-5FCF-49A5-9C1F-D469991A432B}"/>
    <cellStyle name="Normal 63 2 2 2" xfId="28758" xr:uid="{F2F2CF73-2BAA-4B67-BFE1-4C83BF3095FA}"/>
    <cellStyle name="Normal 63 2 2 3" xfId="34440" xr:uid="{3833C3AD-66FE-4911-904A-6E373EF6BB28}"/>
    <cellStyle name="Normal 63 2 2_121231-130331" xfId="28759" xr:uid="{D6885D95-F829-430A-808F-ED636EFB7E75}"/>
    <cellStyle name="Normal 63 2 3" xfId="28760" xr:uid="{C8E1C74C-4209-4D71-879B-13741172972F}"/>
    <cellStyle name="Normal 63 2 3 2" xfId="28761" xr:uid="{B4DAF542-8EEA-405D-A6A2-99B6D5403208}"/>
    <cellStyle name="Normal 63 2 3_121231-130331" xfId="28762" xr:uid="{8F88241D-4550-4F58-99BD-8C1ABCB8C56B}"/>
    <cellStyle name="Normal 63 2 4" xfId="28763" xr:uid="{9310BF08-C8D1-498B-B834-5FF3E30C1AA4}"/>
    <cellStyle name="Normal 63 2 5" xfId="28764" xr:uid="{5296494D-95D0-4693-BB06-A4A3F5F50B89}"/>
    <cellStyle name="Normal 63 2 6" xfId="34441" xr:uid="{D3E85D20-B832-4891-BB53-B3E1AA30C06E}"/>
    <cellStyle name="Normal 63 2 7" xfId="36328" xr:uid="{29AC81B5-4449-4659-9B8E-9B6EC6AA7EF9}"/>
    <cellStyle name="Normal 63 2 8" xfId="38531" xr:uid="{D2FD57D3-B8B6-48D0-997F-1ECC0CC9BE03}"/>
    <cellStyle name="Normal 63 2_121231-130331" xfId="28765" xr:uid="{F84CB3A8-DB17-43ED-8A03-004665C93EE9}"/>
    <cellStyle name="Normal 63 3" xfId="28766" xr:uid="{F6F4E4BD-6DD6-40B7-9DAF-1506EBFA280F}"/>
    <cellStyle name="Normal 63 3 2" xfId="28767" xr:uid="{CF6979D1-CA7E-4186-B692-B61A6541D41E}"/>
    <cellStyle name="Normal 63 3 2 2" xfId="28768" xr:uid="{084A8E0B-5B0B-4F32-B967-238FFE5471F1}"/>
    <cellStyle name="Normal 63 3 2 3" xfId="34442" xr:uid="{5659F6DA-3CB9-4C05-B8A3-9EE2A2A06CE7}"/>
    <cellStyle name="Normal 63 3 2_121231-130331" xfId="28769" xr:uid="{1B6D65B5-E73E-424E-8B35-C3BC2F830EDD}"/>
    <cellStyle name="Normal 63 3 3" xfId="28770" xr:uid="{67CAB59D-41EE-49D6-B24E-88AE723DAA3C}"/>
    <cellStyle name="Normal 63 3 3 2" xfId="28771" xr:uid="{1252D735-F1C1-49F7-9DFD-956E0650A8F0}"/>
    <cellStyle name="Normal 63 3 3_121231-130331" xfId="28772" xr:uid="{F6BA2C97-038B-4ACF-A9FF-9953F6D6B760}"/>
    <cellStyle name="Normal 63 3 4" xfId="28773" xr:uid="{1C040A67-F96C-4EA7-A4D1-4D3EEDD50FEF}"/>
    <cellStyle name="Normal 63 3 5" xfId="28774" xr:uid="{4CC15FB7-6491-4FA1-B9C3-4FD5308FCE3F}"/>
    <cellStyle name="Normal 63 3 6" xfId="34443" xr:uid="{56D45476-D1E5-49C7-A6B6-95F823ADEB86}"/>
    <cellStyle name="Normal 63 3 7" xfId="36329" xr:uid="{5BE28616-8422-4B3C-AA88-D35E5F1AFA8C}"/>
    <cellStyle name="Normal 63 3 8" xfId="38530" xr:uid="{FB7FBCAE-8192-4D81-8228-5A9E07498CAD}"/>
    <cellStyle name="Normal 63 3_121231-130331" xfId="28775" xr:uid="{432EA555-CA6A-4E54-A3D4-92E904896509}"/>
    <cellStyle name="Normal 63 4" xfId="28776" xr:uid="{D7BB34AA-E816-4C27-840C-7B75C80F4875}"/>
    <cellStyle name="Normal 63 4 2" xfId="28777" xr:uid="{D12FE406-0CED-49D2-AF1E-69F752A59A1B}"/>
    <cellStyle name="Normal 63 4 2 2" xfId="28778" xr:uid="{7E281F77-4035-4411-9BFD-8B5A878E8D27}"/>
    <cellStyle name="Normal 63 4 2_121231-130331" xfId="28779" xr:uid="{A1296919-1FF1-45D5-A5DA-525DBA03575A}"/>
    <cellStyle name="Normal 63 4 3" xfId="28780" xr:uid="{C74E34EE-73F2-4D5A-9E2D-20E90594D3F4}"/>
    <cellStyle name="Normal 63 4 4" xfId="34444" xr:uid="{33E878DF-2C65-4565-9982-52E3CB982244}"/>
    <cellStyle name="Normal 63 4_121231-130331" xfId="28781" xr:uid="{423A06B3-0C7A-42EC-9647-CB890B146FA8}"/>
    <cellStyle name="Normal 63 5" xfId="28782" xr:uid="{431E4A07-B921-4AD9-A0CA-6650BE549E77}"/>
    <cellStyle name="Normal 63 5 2" xfId="28783" xr:uid="{1575AE12-B73D-40AA-B3AC-A76E7E9F39D2}"/>
    <cellStyle name="Normal 63 5_121231-130331" xfId="28784" xr:uid="{1EAF367C-7D92-4671-869B-94B27268CF5C}"/>
    <cellStyle name="Normal 63 6" xfId="28785" xr:uid="{25491F19-13B2-4E8B-9E1D-1A4B52E3A4C4}"/>
    <cellStyle name="Normal 63 7" xfId="28786" xr:uid="{9FA616F7-BA1F-4232-9C61-66BB34432340}"/>
    <cellStyle name="Normal 63 8" xfId="34445" xr:uid="{CED9567E-5BF0-45DA-B018-10CCC1A0BE9D}"/>
    <cellStyle name="Normal 63 9" xfId="36327" xr:uid="{CE74B72B-7990-4EB7-8EC1-E0FEF97FD01D}"/>
    <cellStyle name="Normal 63_121231-130331" xfId="28787" xr:uid="{5E815816-9861-4C38-B24E-030297E10624}"/>
    <cellStyle name="Normal 64" xfId="28788" xr:uid="{286165E0-BC5C-4BD7-A4F7-B5EFA789BEA7}"/>
    <cellStyle name="Normal 64 10" xfId="38529" xr:uid="{874BAFD6-1770-47D7-8019-0FE69E316064}"/>
    <cellStyle name="Normal 64 11" xfId="47883" xr:uid="{05EFA19B-D617-469E-A176-AEC2DD0A9B23}"/>
    <cellStyle name="Normal 64 2" xfId="28789" xr:uid="{37146741-ADC0-43B9-964D-9BBA25551FD6}"/>
    <cellStyle name="Normal 64 2 2" xfId="28790" xr:uid="{9B143F71-F2E5-4993-A763-598DEDE0573B}"/>
    <cellStyle name="Normal 64 2 2 2" xfId="28791" xr:uid="{86BFB24F-C3BF-4F4B-830C-177F6A709539}"/>
    <cellStyle name="Normal 64 2 2 3" xfId="34446" xr:uid="{167DE821-4CB2-4FF3-AE6D-79F2B3C84605}"/>
    <cellStyle name="Normal 64 2 2_121231-130331" xfId="28792" xr:uid="{3F42618B-FB26-41ED-8DF6-A58B93FA6A2A}"/>
    <cellStyle name="Normal 64 2 3" xfId="28793" xr:uid="{293D4C60-3D85-4106-B5E1-C9A36A4F73DB}"/>
    <cellStyle name="Normal 64 2 3 2" xfId="28794" xr:uid="{1EFD1C3B-FCAC-4235-B9BF-5DCBF4556F29}"/>
    <cellStyle name="Normal 64 2 3_121231-130331" xfId="28795" xr:uid="{967DAADB-5456-4661-8EF7-AA66499F4E52}"/>
    <cellStyle name="Normal 64 2 4" xfId="28796" xr:uid="{630502CF-8E63-4402-8078-AE93DA884720}"/>
    <cellStyle name="Normal 64 2 5" xfId="28797" xr:uid="{EA2C805F-5619-44B8-AA73-4CC209EF6456}"/>
    <cellStyle name="Normal 64 2 6" xfId="34447" xr:uid="{5E06E139-1281-4012-8121-605136870514}"/>
    <cellStyle name="Normal 64 2 7" xfId="36331" xr:uid="{9AA34896-C4AB-4A8C-A2D7-F27B517985D4}"/>
    <cellStyle name="Normal 64 2 8" xfId="38528" xr:uid="{ED51039A-FE7B-4455-9609-7561AB168A31}"/>
    <cellStyle name="Normal 64 2_121231-130331" xfId="28798" xr:uid="{5D738E7C-65D1-4905-AFD0-45C1DCAEAAC8}"/>
    <cellStyle name="Normal 64 3" xfId="28799" xr:uid="{C2A0BE51-67E3-4C68-A2A7-9CC55F469147}"/>
    <cellStyle name="Normal 64 3 2" xfId="28800" xr:uid="{F4E36E91-0F0E-45A0-87ED-7C52296AC29B}"/>
    <cellStyle name="Normal 64 3 2 2" xfId="28801" xr:uid="{6AA951A8-44C3-4512-8BAE-508681AF8742}"/>
    <cellStyle name="Normal 64 3 2 3" xfId="34448" xr:uid="{D0F753CF-BEBB-4BC7-B4EE-E31A63F1137A}"/>
    <cellStyle name="Normal 64 3 2_121231-130331" xfId="28802" xr:uid="{2FC34B0F-33A0-401B-A719-E8166E899118}"/>
    <cellStyle name="Normal 64 3 3" xfId="28803" xr:uid="{B9EE78DF-2FB2-4B7C-8290-530EF493B8BE}"/>
    <cellStyle name="Normal 64 3 3 2" xfId="28804" xr:uid="{1A98E1E4-91B4-4033-A569-A41B3A2F5103}"/>
    <cellStyle name="Normal 64 3 3_121231-130331" xfId="28805" xr:uid="{9A18C37A-7397-4D60-8FB5-C45872989B60}"/>
    <cellStyle name="Normal 64 3 4" xfId="28806" xr:uid="{4308C6B6-DFA1-4304-B98F-3C992279D60D}"/>
    <cellStyle name="Normal 64 3 5" xfId="28807" xr:uid="{A4967A22-18DF-4F19-817D-7643C3EE325F}"/>
    <cellStyle name="Normal 64 3 6" xfId="34449" xr:uid="{59BCAE68-0E5A-4CDD-BF10-863758E6BC43}"/>
    <cellStyle name="Normal 64 3 7" xfId="36332" xr:uid="{081C737B-EBA4-49BB-8218-7D5C111927A5}"/>
    <cellStyle name="Normal 64 3 8" xfId="38527" xr:uid="{880E316A-CF56-40AB-880D-663D40254983}"/>
    <cellStyle name="Normal 64 3_121231-130331" xfId="28808" xr:uid="{ECC16AF7-DB0B-4FD5-B056-13DB4011C765}"/>
    <cellStyle name="Normal 64 4" xfId="28809" xr:uid="{F4D5E9AE-581C-4808-8AE7-950D11B61CCB}"/>
    <cellStyle name="Normal 64 4 2" xfId="28810" xr:uid="{B24775E5-FC64-47A2-BBB6-2DC1AE09106A}"/>
    <cellStyle name="Normal 64 4 2 2" xfId="28811" xr:uid="{C5965078-9047-455A-9F6F-EB86847D60DB}"/>
    <cellStyle name="Normal 64 4 2_121231-130331" xfId="28812" xr:uid="{C23E2C09-B6B3-445A-A2DC-F86024A98847}"/>
    <cellStyle name="Normal 64 4 3" xfId="28813" xr:uid="{6722ACDD-FC32-4464-BA37-7EF435498F3C}"/>
    <cellStyle name="Normal 64 4 4" xfId="34450" xr:uid="{D7E1EA8E-7432-498E-8DEE-48FC6B78C297}"/>
    <cellStyle name="Normal 64 4_121231-130331" xfId="28814" xr:uid="{37D7E463-F358-4472-8EFF-6E2C56AEE76D}"/>
    <cellStyle name="Normal 64 5" xfId="28815" xr:uid="{F08DDF5F-E183-472A-9267-A35312CE723A}"/>
    <cellStyle name="Normal 64 5 2" xfId="28816" xr:uid="{0DA113BD-0778-48AC-AAD2-CE1EBD7774F7}"/>
    <cellStyle name="Normal 64 5_121231-130331" xfId="28817" xr:uid="{717F8032-6239-40E9-B27C-F6806C768A35}"/>
    <cellStyle name="Normal 64 6" xfId="28818" xr:uid="{16B3B1A2-A9D3-40EC-BA5C-654045719879}"/>
    <cellStyle name="Normal 64 7" xfId="28819" xr:uid="{4E371892-CFE9-4D21-895A-11C0B57DB738}"/>
    <cellStyle name="Normal 64 8" xfId="34451" xr:uid="{76FC8B55-93CF-4BFD-B31B-5174DC387E78}"/>
    <cellStyle name="Normal 64 9" xfId="36330" xr:uid="{11B013CC-F5F5-4F41-AA29-94F579C5339C}"/>
    <cellStyle name="Normal 64_121231-130331" xfId="28820" xr:uid="{55C9D346-C3B5-4E26-B3A1-F4E420CF186D}"/>
    <cellStyle name="Normal 65" xfId="28821" xr:uid="{62B847E4-91E2-4514-9E69-2D0BA5CD7ACA}"/>
    <cellStyle name="Normal 65 10" xfId="38526" xr:uid="{B62B69BA-2C22-4FE0-BFF0-ACAF58489083}"/>
    <cellStyle name="Normal 65 11" xfId="47925" xr:uid="{5E0B9DC6-37B6-4BB2-8B75-D461EC4A090B}"/>
    <cellStyle name="Normal 65 2" xfId="28822" xr:uid="{FACDA513-46D0-4B2D-BEBD-38BC60ED4F27}"/>
    <cellStyle name="Normal 65 2 2" xfId="28823" xr:uid="{4AB65177-4ED5-4414-A571-B37605311618}"/>
    <cellStyle name="Normal 65 2 2 2" xfId="28824" xr:uid="{5DF30239-2BC4-4A26-8F63-02D464CBEEF1}"/>
    <cellStyle name="Normal 65 2 2 3" xfId="34452" xr:uid="{CDDB4359-171D-4EEC-9895-0181A0DEC58B}"/>
    <cellStyle name="Normal 65 2 2_121231-130331" xfId="28825" xr:uid="{A909389A-F924-4141-9077-D32543AFF51B}"/>
    <cellStyle name="Normal 65 2 3" xfId="28826" xr:uid="{E5F6E463-505E-42DD-998F-5E2F61473716}"/>
    <cellStyle name="Normal 65 2 3 2" xfId="28827" xr:uid="{66E4ECFB-CB07-4A38-AA7E-D2AF5E14F06E}"/>
    <cellStyle name="Normal 65 2 3_121231-130331" xfId="28828" xr:uid="{A3951D4F-3AE3-4CC3-A277-C07A6A11E798}"/>
    <cellStyle name="Normal 65 2 4" xfId="28829" xr:uid="{69C13902-A2C4-489F-9425-0C2123572650}"/>
    <cellStyle name="Normal 65 2 5" xfId="28830" xr:uid="{DF8E1FBF-8B87-4EAE-8035-D2689D460F67}"/>
    <cellStyle name="Normal 65 2 6" xfId="34453" xr:uid="{FC6A8BBE-545A-4F76-80B2-A6B8D60CB180}"/>
    <cellStyle name="Normal 65 2 7" xfId="36334" xr:uid="{0CC984A6-13E9-4B02-8130-843CABD2D467}"/>
    <cellStyle name="Normal 65 2 8" xfId="38525" xr:uid="{9EC130CE-0206-4BFD-8D9D-FA7D87C748CE}"/>
    <cellStyle name="Normal 65 2_121231-130331" xfId="28831" xr:uid="{A9940E65-A14A-469D-A3BC-9ED6E09974FB}"/>
    <cellStyle name="Normal 65 3" xfId="28832" xr:uid="{B525873A-AC84-4C61-8612-95A6032CD0FB}"/>
    <cellStyle name="Normal 65 3 2" xfId="28833" xr:uid="{03CC7E87-CE24-4697-B884-A8EFA5987BD9}"/>
    <cellStyle name="Normal 65 3 2 2" xfId="28834" xr:uid="{370E138B-71B1-4DFE-82CF-E3F513F62C09}"/>
    <cellStyle name="Normal 65 3 2 3" xfId="34454" xr:uid="{DA3E5108-D2A8-4F07-A105-CADD295A1686}"/>
    <cellStyle name="Normal 65 3 2_121231-130331" xfId="28835" xr:uid="{8C115CF1-A6CC-4112-99A9-0D835EA316C3}"/>
    <cellStyle name="Normal 65 3 3" xfId="28836" xr:uid="{A64D7AF2-6EF5-41E3-A538-3ACEF45DF454}"/>
    <cellStyle name="Normal 65 3 3 2" xfId="28837" xr:uid="{93072FAC-DA58-418E-8334-7F00DA8060D5}"/>
    <cellStyle name="Normal 65 3 3_121231-130331" xfId="28838" xr:uid="{E7F216E1-2516-47B0-9A0D-633C47336208}"/>
    <cellStyle name="Normal 65 3 4" xfId="28839" xr:uid="{C7A83365-9A27-44EB-8127-458941CD9E9A}"/>
    <cellStyle name="Normal 65 3 5" xfId="28840" xr:uid="{B4D4AB9A-0916-44F7-AAE8-06249C7188CC}"/>
    <cellStyle name="Normal 65 3 6" xfId="34455" xr:uid="{189464F4-E5D3-479E-A3A6-1960437D30CA}"/>
    <cellStyle name="Normal 65 3 7" xfId="36335" xr:uid="{B08B8B0C-5755-4CE0-A8B3-6F53F4ECDE28}"/>
    <cellStyle name="Normal 65 3 8" xfId="38524" xr:uid="{097DCCE5-FA70-4C81-9C80-CEA82CD0FD6E}"/>
    <cellStyle name="Normal 65 3_121231-130331" xfId="28841" xr:uid="{FA5E49F3-A666-4A9E-8A3F-2E3B9B3E8C1C}"/>
    <cellStyle name="Normal 65 4" xfId="28842" xr:uid="{C818AE26-1A3A-4A74-840B-D87859C504DC}"/>
    <cellStyle name="Normal 65 4 2" xfId="28843" xr:uid="{4022746F-3827-4355-9240-86391FFE8597}"/>
    <cellStyle name="Normal 65 4 2 2" xfId="28844" xr:uid="{3033E8C0-1BB6-4EB6-8899-2FC19482C1A8}"/>
    <cellStyle name="Normal 65 4 2_121231-130331" xfId="28845" xr:uid="{9AD49DC4-8F88-4812-9526-71ECA9A893CF}"/>
    <cellStyle name="Normal 65 4 3" xfId="28846" xr:uid="{4A1A89DA-CB05-4184-B3A8-CDB1EBA75261}"/>
    <cellStyle name="Normal 65 4 4" xfId="34456" xr:uid="{399F431B-F001-4749-88D3-2ECCFCEB0539}"/>
    <cellStyle name="Normal 65 4_121231-130331" xfId="28847" xr:uid="{77B0C1E0-231B-4BA6-BB51-FF9FEE0B888C}"/>
    <cellStyle name="Normal 65 5" xfId="28848" xr:uid="{C3D2C7F7-5B14-43F4-8AC2-67420FBFE435}"/>
    <cellStyle name="Normal 65 5 2" xfId="28849" xr:uid="{60E58057-D746-4D43-ADCE-9275B73A44B6}"/>
    <cellStyle name="Normal 65 5_121231-130331" xfId="28850" xr:uid="{C3308417-D22A-4C04-8EDD-143B40DD2B42}"/>
    <cellStyle name="Normal 65 6" xfId="28851" xr:uid="{84A1F277-6D3D-4082-9A28-B88C3262F7B3}"/>
    <cellStyle name="Normal 65 7" xfId="28852" xr:uid="{DE7DD1EA-9917-48BF-92E1-CF32104D2BEF}"/>
    <cellStyle name="Normal 65 8" xfId="34457" xr:uid="{4CDE1FE0-FD66-41B2-9EB0-6278A144D348}"/>
    <cellStyle name="Normal 65 9" xfId="36333" xr:uid="{7C2457D2-9266-4A2E-AD03-B18464D9B98B}"/>
    <cellStyle name="Normal 65_121231-130331" xfId="28853" xr:uid="{9F1A9959-C3C5-4F76-B75F-E01461F8DA8B}"/>
    <cellStyle name="Normal 66" xfId="28854" xr:uid="{505FAB78-87C3-441C-A122-D228702BE41B}"/>
    <cellStyle name="Normal 66 10" xfId="38523" xr:uid="{81271EFE-B16E-4DDF-97D7-B2FCA7A94DB8}"/>
    <cellStyle name="Normal 66 11" xfId="48228" xr:uid="{7D8897E0-E238-4CAE-87F0-CACF2C75069E}"/>
    <cellStyle name="Normal 66 2" xfId="28855" xr:uid="{C030C435-21A9-44F4-93C3-A0DFAB3370C6}"/>
    <cellStyle name="Normal 66 2 2" xfId="28856" xr:uid="{4D6DA0E4-EFFA-407C-B923-6443530C0447}"/>
    <cellStyle name="Normal 66 2 2 2" xfId="28857" xr:uid="{F61ED40F-21F9-407E-8C70-0C5B59501A97}"/>
    <cellStyle name="Normal 66 2 2 3" xfId="34458" xr:uid="{039903DE-500E-4466-8A3A-718F63876E1B}"/>
    <cellStyle name="Normal 66 2 2_121231-130331" xfId="28858" xr:uid="{26F22AB6-49D4-4D9E-8851-E7FF0B3E15D4}"/>
    <cellStyle name="Normal 66 2 3" xfId="28859" xr:uid="{89EB43F9-B661-4C34-9F85-232A2CABB2F6}"/>
    <cellStyle name="Normal 66 2 3 2" xfId="28860" xr:uid="{84FADB76-505F-4235-8745-1D3FB26D348E}"/>
    <cellStyle name="Normal 66 2 3_121231-130331" xfId="28861" xr:uid="{DEC310B1-3DBB-4AF4-BB5C-612174084C33}"/>
    <cellStyle name="Normal 66 2 4" xfId="28862" xr:uid="{D83E844C-C690-4C95-92A3-3081ECD3353C}"/>
    <cellStyle name="Normal 66 2 5" xfId="28863" xr:uid="{2A754102-538A-4F94-B7C3-32C2801C580B}"/>
    <cellStyle name="Normal 66 2 6" xfId="34459" xr:uid="{2E4F6B40-0EFA-4DAD-9AE3-04B6862A2AF7}"/>
    <cellStyle name="Normal 66 2 7" xfId="36337" xr:uid="{ED7EC106-F9A9-487D-8D91-B5B860181C0A}"/>
    <cellStyle name="Normal 66 2 8" xfId="38522" xr:uid="{1F39B036-4D23-47E8-8839-2087C6444F79}"/>
    <cellStyle name="Normal 66 2_121231-130331" xfId="28864" xr:uid="{4033926A-5F2B-4E8F-9B7F-96B3C760B90D}"/>
    <cellStyle name="Normal 66 3" xfId="28865" xr:uid="{2CCE3E19-B0C6-4C4D-B8D7-9E2C0FA04D35}"/>
    <cellStyle name="Normal 66 3 2" xfId="28866" xr:uid="{02AAE6CA-B5D5-4A2D-8882-46F8ADBAF30D}"/>
    <cellStyle name="Normal 66 3 2 2" xfId="28867" xr:uid="{6B028339-BD6E-4367-8E00-637E05C0673F}"/>
    <cellStyle name="Normal 66 3 2 3" xfId="34460" xr:uid="{614E197A-3140-47EB-8A28-B06328EBA27E}"/>
    <cellStyle name="Normal 66 3 2_121231-130331" xfId="28868" xr:uid="{931EBE67-3E00-4F72-9340-741DD5E5104F}"/>
    <cellStyle name="Normal 66 3 3" xfId="28869" xr:uid="{09325166-DF53-4A3E-B785-16544F2C5B7C}"/>
    <cellStyle name="Normal 66 3 3 2" xfId="28870" xr:uid="{DBD1B9FB-C4AF-4B35-B694-B0E6920B6567}"/>
    <cellStyle name="Normal 66 3 3_121231-130331" xfId="28871" xr:uid="{C611EFEC-4050-4B86-9CBD-5753D805C1BA}"/>
    <cellStyle name="Normal 66 3 4" xfId="28872" xr:uid="{E19464E3-7421-41E4-BE40-7472B13324FB}"/>
    <cellStyle name="Normal 66 3 5" xfId="28873" xr:uid="{368C94CD-93D5-48B8-80E0-A6913A92FC66}"/>
    <cellStyle name="Normal 66 3 6" xfId="34461" xr:uid="{CAA97491-9DEF-4A63-BB0A-3286DD0E1898}"/>
    <cellStyle name="Normal 66 3 7" xfId="36338" xr:uid="{CC466B0E-C4FE-4E3E-AD5A-3C0C290CFEDA}"/>
    <cellStyle name="Normal 66 3 8" xfId="38521" xr:uid="{F73D0AAF-4A10-4F8D-B185-40F49C234C4C}"/>
    <cellStyle name="Normal 66 3_121231-130331" xfId="28874" xr:uid="{6B8936A7-A143-4A1E-AABE-B75E69E3AE4E}"/>
    <cellStyle name="Normal 66 4" xfId="28875" xr:uid="{F2A70A32-7B9B-40DC-88B9-7465DEBA85CB}"/>
    <cellStyle name="Normal 66 4 2" xfId="28876" xr:uid="{90A89E54-4608-4D16-A4AA-5FBD8DD9CAA9}"/>
    <cellStyle name="Normal 66 4 2 2" xfId="28877" xr:uid="{7ACA5D18-5D8B-49AC-ADBB-35488E0BFCC7}"/>
    <cellStyle name="Normal 66 4 2_121231-130331" xfId="28878" xr:uid="{4B5935A9-EEC3-420C-ADE0-EE0ECF58D84B}"/>
    <cellStyle name="Normal 66 4 3" xfId="28879" xr:uid="{BCF87E51-1F8D-41D8-85A7-F22DF46E8A04}"/>
    <cellStyle name="Normal 66 4 4" xfId="34462" xr:uid="{2F50D9EB-D753-4727-8CB4-94E3693118B7}"/>
    <cellStyle name="Normal 66 4_121231-130331" xfId="28880" xr:uid="{E08C74E8-5E57-46C9-99D3-4D292D1F98D1}"/>
    <cellStyle name="Normal 66 5" xfId="28881" xr:uid="{1665A22E-E335-48DB-A5B8-9D3235B8897E}"/>
    <cellStyle name="Normal 66 5 2" xfId="28882" xr:uid="{DA4C50AA-C70F-44FA-A025-7FACCDC47240}"/>
    <cellStyle name="Normal 66 5_121231-130331" xfId="28883" xr:uid="{4979667C-67E5-46B0-94FA-9B0D8CFDCF27}"/>
    <cellStyle name="Normal 66 6" xfId="28884" xr:uid="{C6B7894E-FC04-4D88-A42D-7EA102EB0706}"/>
    <cellStyle name="Normal 66 7" xfId="28885" xr:uid="{156C13B4-3FC1-4879-B884-AC8BCB9EA93B}"/>
    <cellStyle name="Normal 66 8" xfId="34463" xr:uid="{0AEAF7CB-A1DC-45F6-B0ED-0671D16DBE2C}"/>
    <cellStyle name="Normal 66 9" xfId="36336" xr:uid="{B6E6A2C4-4864-439B-8E57-21BD9169AD53}"/>
    <cellStyle name="Normal 66_121231-130331" xfId="28886" xr:uid="{2E5A36E0-7624-4A83-9ED7-A10880573D31}"/>
    <cellStyle name="Normal 67" xfId="28887" xr:uid="{715E3A3C-2A2D-41BD-890A-7176E5DB06EB}"/>
    <cellStyle name="Normal 67 10" xfId="38520" xr:uid="{25187E5D-8C04-44EA-8FD0-D51EDCECA70A}"/>
    <cellStyle name="Normal 67 11" xfId="48229" xr:uid="{5F64C960-3734-4C02-B857-272A6E1E32B3}"/>
    <cellStyle name="Normal 67 2" xfId="28888" xr:uid="{81A66C9A-C58A-4397-90FA-46676633DB69}"/>
    <cellStyle name="Normal 67 2 2" xfId="28889" xr:uid="{C8CF5421-1F94-47EA-9F0F-61FE5593B02B}"/>
    <cellStyle name="Normal 67 2 2 2" xfId="28890" xr:uid="{BBCBAC43-4789-4989-851F-ECFA1DA0F066}"/>
    <cellStyle name="Normal 67 2 2 3" xfId="34464" xr:uid="{B6637344-2C62-496B-8D06-93FCBBB12145}"/>
    <cellStyle name="Normal 67 2 2_121231-130331" xfId="28891" xr:uid="{8CC6E906-CD33-47AC-A215-58BE6200AA18}"/>
    <cellStyle name="Normal 67 2 3" xfId="28892" xr:uid="{358ECC3D-7C6E-4021-9DD7-666E13EC5AC4}"/>
    <cellStyle name="Normal 67 2 3 2" xfId="28893" xr:uid="{8E8D916A-B24B-4AD8-B935-160C30E1057C}"/>
    <cellStyle name="Normal 67 2 3_121231-130331" xfId="28894" xr:uid="{097264C3-6E39-4A8A-9AB1-6FFE5CB5CAF5}"/>
    <cellStyle name="Normal 67 2 4" xfId="28895" xr:uid="{D10AE86D-6C0C-47E8-8B9C-E43F38B01D16}"/>
    <cellStyle name="Normal 67 2 5" xfId="28896" xr:uid="{1996A718-DD02-45A6-9A8A-366546954407}"/>
    <cellStyle name="Normal 67 2 6" xfId="34465" xr:uid="{6130A8CA-B517-4E9D-9B18-857EDFB2B493}"/>
    <cellStyle name="Normal 67 2 7" xfId="36340" xr:uid="{F4DFF1EF-60DF-4259-92B5-C0890233B0FE}"/>
    <cellStyle name="Normal 67 2 8" xfId="38519" xr:uid="{A6B053B6-3406-48BD-B5B1-9F133543FA16}"/>
    <cellStyle name="Normal 67 2_121231-130331" xfId="28897" xr:uid="{E20999E6-39EF-42A3-B997-C0E41BF33DF2}"/>
    <cellStyle name="Normal 67 3" xfId="28898" xr:uid="{6962D2D6-A359-4F0E-A555-119F5D4DC7B6}"/>
    <cellStyle name="Normal 67 3 2" xfId="28899" xr:uid="{ACD8706F-16D1-45A3-87D7-D2868B73BE85}"/>
    <cellStyle name="Normal 67 3 2 2" xfId="28900" xr:uid="{C911A5E0-8367-4EB1-BD5C-BA99921D732D}"/>
    <cellStyle name="Normal 67 3 2 3" xfId="34466" xr:uid="{364BEA0C-5DFE-43DF-BA57-BFA7757060CA}"/>
    <cellStyle name="Normal 67 3 2_121231-130331" xfId="28901" xr:uid="{56E8D5DD-CAA1-46CF-AF9D-5280A0776EF3}"/>
    <cellStyle name="Normal 67 3 3" xfId="28902" xr:uid="{6010459E-C3F2-4FD2-8D13-72AB0C45091F}"/>
    <cellStyle name="Normal 67 3 3 2" xfId="28903" xr:uid="{4D3C06D3-A82F-4AC7-9CC8-4048163F25E4}"/>
    <cellStyle name="Normal 67 3 3_121231-130331" xfId="28904" xr:uid="{A046BB9C-5FBB-49A9-822F-B31843B783B7}"/>
    <cellStyle name="Normal 67 3 4" xfId="28905" xr:uid="{DC88AC61-B3D6-4994-9F71-A1E604DAC227}"/>
    <cellStyle name="Normal 67 3 5" xfId="28906" xr:uid="{55B681BF-8017-495C-93EB-9A274E9BD5CC}"/>
    <cellStyle name="Normal 67 3 6" xfId="34467" xr:uid="{D6561D95-E26A-4C46-9B61-9E01E83CFD62}"/>
    <cellStyle name="Normal 67 3 7" xfId="36341" xr:uid="{2513E36A-2AA3-4B8A-A02C-C41666AC3FA5}"/>
    <cellStyle name="Normal 67 3 8" xfId="38518" xr:uid="{3D2D24C0-B270-4F6B-B84E-F40D10031D49}"/>
    <cellStyle name="Normal 67 3_121231-130331" xfId="28907" xr:uid="{1064C2A4-6907-4A92-B270-4A5C66F42A3E}"/>
    <cellStyle name="Normal 67 4" xfId="28908" xr:uid="{B64D1476-B449-4381-873B-4F16D3D81E43}"/>
    <cellStyle name="Normal 67 4 2" xfId="28909" xr:uid="{09CBA616-8C32-4A81-9D1C-52507866AE23}"/>
    <cellStyle name="Normal 67 4 2 2" xfId="28910" xr:uid="{C1CA2F45-A2F2-45A8-86DB-28F41CF60A5B}"/>
    <cellStyle name="Normal 67 4 2_121231-130331" xfId="28911" xr:uid="{967DE43E-BCB0-4FED-995D-8F9CB331E923}"/>
    <cellStyle name="Normal 67 4 3" xfId="28912" xr:uid="{19AC032C-7EE0-48D1-BEC1-12B44900AC0A}"/>
    <cellStyle name="Normal 67 4 4" xfId="34468" xr:uid="{E6ACD5C3-4421-4451-AA29-BDE70EB3AACD}"/>
    <cellStyle name="Normal 67 4_121231-130331" xfId="28913" xr:uid="{872BD087-B072-46EA-A70B-44A7C8179976}"/>
    <cellStyle name="Normal 67 5" xfId="28914" xr:uid="{9120EDE2-FCCF-4011-B337-69F43E476799}"/>
    <cellStyle name="Normal 67 5 2" xfId="28915" xr:uid="{0158C6F8-8F83-4389-8C6E-097D699150FB}"/>
    <cellStyle name="Normal 67 5_121231-130331" xfId="28916" xr:uid="{8FBE7D71-82EB-49D6-9981-F6394FF4FB76}"/>
    <cellStyle name="Normal 67 6" xfId="28917" xr:uid="{CE8A1BA9-F906-4DF7-8045-DF57F72595EC}"/>
    <cellStyle name="Normal 67 7" xfId="28918" xr:uid="{E2F40C45-E0F6-4ACB-B910-D22E3958C9F3}"/>
    <cellStyle name="Normal 67 8" xfId="34469" xr:uid="{C71DCC89-A09F-49F0-A6B6-CB0F484A0776}"/>
    <cellStyle name="Normal 67 9" xfId="36339" xr:uid="{15CB42EF-927B-4BE6-9504-3B71F9688E19}"/>
    <cellStyle name="Normal 67_121231-130331" xfId="28919" xr:uid="{0A526C06-4D29-4781-A526-1ECF4BFCD53D}"/>
    <cellStyle name="Normal 68" xfId="28920" xr:uid="{68E82DFE-C53E-454C-AE0C-E4C66B5DD6AF}"/>
    <cellStyle name="Normal 68 10" xfId="38517" xr:uid="{DEEA02B8-187F-4C88-B457-4DFD38402B0E}"/>
    <cellStyle name="Normal 68 2" xfId="28921" xr:uid="{2D548BE3-8E2D-418A-A0DD-A34B04367FA1}"/>
    <cellStyle name="Normal 68 2 2" xfId="28922" xr:uid="{1D8C632C-7757-48B7-843B-609D73C7C9A2}"/>
    <cellStyle name="Normal 68 2 2 2" xfId="28923" xr:uid="{5E11D56B-BE43-4E3F-8017-5207CB357524}"/>
    <cellStyle name="Normal 68 2 2 3" xfId="34470" xr:uid="{7BFCD3FC-2381-4C1D-83A7-90A761ECB429}"/>
    <cellStyle name="Normal 68 2 2_121231-130331" xfId="28924" xr:uid="{9652EDED-898F-45D3-8897-03A1E1451A25}"/>
    <cellStyle name="Normal 68 2 3" xfId="28925" xr:uid="{AC315945-38F8-490C-88D0-81DCAFA5B89D}"/>
    <cellStyle name="Normal 68 2 3 2" xfId="28926" xr:uid="{7527741A-11E1-4191-B564-2E32CC0BE9BF}"/>
    <cellStyle name="Normal 68 2 3_121231-130331" xfId="28927" xr:uid="{7CAD0BDD-0546-41C9-B1B4-5E46CEB5BBE5}"/>
    <cellStyle name="Normal 68 2 4" xfId="28928" xr:uid="{FF1A6EFD-07B7-4EEC-8BBA-D70CA239B42E}"/>
    <cellStyle name="Normal 68 2 5" xfId="28929" xr:uid="{7539437D-02FE-421D-96CE-28DAE34F36F7}"/>
    <cellStyle name="Normal 68 2 6" xfId="34471" xr:uid="{DEB4A085-2A7F-4B82-98CD-84172B4E2107}"/>
    <cellStyle name="Normal 68 2 7" xfId="36343" xr:uid="{F9EF2359-EFE4-41F8-8425-664A0B7AB75F}"/>
    <cellStyle name="Normal 68 2 8" xfId="38516" xr:uid="{A8CA09B4-D11A-4AC6-95AA-6D193B2ECBD8}"/>
    <cellStyle name="Normal 68 2_121231-130331" xfId="28930" xr:uid="{59F12E4D-66F3-418F-B7E5-A7894E9F1154}"/>
    <cellStyle name="Normal 68 3" xfId="28931" xr:uid="{D8066A98-739A-4387-85A7-FC8D2CB7DDE5}"/>
    <cellStyle name="Normal 68 3 2" xfId="28932" xr:uid="{7A6EBEF4-F913-489B-9184-037CFAA9B43B}"/>
    <cellStyle name="Normal 68 3 2 2" xfId="28933" xr:uid="{BE41E365-5365-43D1-82C4-7BE26ADAFE98}"/>
    <cellStyle name="Normal 68 3 2 3" xfId="34472" xr:uid="{18A80071-CA45-4A31-A01E-B4E1FEB02E94}"/>
    <cellStyle name="Normal 68 3 2_121231-130331" xfId="28934" xr:uid="{673C5F84-9714-419E-904F-975700A51AF2}"/>
    <cellStyle name="Normal 68 3 3" xfId="28935" xr:uid="{0D7E3506-054D-4729-89FA-D428BD7EA2F0}"/>
    <cellStyle name="Normal 68 3 3 2" xfId="28936" xr:uid="{01EA432E-7BB8-44A9-8E74-F76269F2C98E}"/>
    <cellStyle name="Normal 68 3 3_121231-130331" xfId="28937" xr:uid="{A2B43D49-F666-4EC4-802E-195C7A225B4D}"/>
    <cellStyle name="Normal 68 3 4" xfId="28938" xr:uid="{0A6EDFB4-E086-45A3-9019-58FC8660CCE1}"/>
    <cellStyle name="Normal 68 3 5" xfId="28939" xr:uid="{F99EFB45-10AC-49DB-AE12-996E42A18A9E}"/>
    <cellStyle name="Normal 68 3 6" xfId="34473" xr:uid="{4923787F-0C9A-4ADF-87E7-AC5E5A96B172}"/>
    <cellStyle name="Normal 68 3 7" xfId="36344" xr:uid="{B404F811-035F-4CAA-9D31-EE8E81B0F39A}"/>
    <cellStyle name="Normal 68 3 8" xfId="38515" xr:uid="{BA76F350-A172-41CD-A1D8-5BC3D4CCA6D0}"/>
    <cellStyle name="Normal 68 3_121231-130331" xfId="28940" xr:uid="{BF769015-47FE-4C69-A9CE-448166DEB7A3}"/>
    <cellStyle name="Normal 68 4" xfId="28941" xr:uid="{DA5A6579-4BCD-4BE5-AB7A-D27F86370D31}"/>
    <cellStyle name="Normal 68 4 2" xfId="28942" xr:uid="{7DCF7A56-DF26-4B2F-9BF0-92CC141CD97C}"/>
    <cellStyle name="Normal 68 4 2 2" xfId="28943" xr:uid="{7F734FD2-9A5F-4331-AF46-E33C80A58AA0}"/>
    <cellStyle name="Normal 68 4 2_121231-130331" xfId="28944" xr:uid="{51CD2795-72C7-4580-93FB-345E71BB52C0}"/>
    <cellStyle name="Normal 68 4 3" xfId="28945" xr:uid="{68D2B1A8-94B1-4FD1-BDB5-43EA6EBDE021}"/>
    <cellStyle name="Normal 68 4 4" xfId="34474" xr:uid="{CB9D90DC-CD46-4977-8A91-1871E9DF6F7D}"/>
    <cellStyle name="Normal 68 4_121231-130331" xfId="28946" xr:uid="{D39340C1-CCD0-495D-AC71-A7097AC73311}"/>
    <cellStyle name="Normal 68 5" xfId="28947" xr:uid="{51AF1D99-E26B-4CA7-9157-2BED6F9AA36F}"/>
    <cellStyle name="Normal 68 5 2" xfId="28948" xr:uid="{CE2A65EE-D5EC-4D31-B77F-82C551BFA931}"/>
    <cellStyle name="Normal 68 5_121231-130331" xfId="28949" xr:uid="{3A39826E-2034-4949-B802-3B9CF92B3929}"/>
    <cellStyle name="Normal 68 6" xfId="28950" xr:uid="{E101BE88-D8D5-4E5B-A52F-D5377D669F8A}"/>
    <cellStyle name="Normal 68 7" xfId="28951" xr:uid="{562AC85E-9302-424A-A8AA-236C5EE48E7C}"/>
    <cellStyle name="Normal 68 8" xfId="34475" xr:uid="{5BEDBD9B-5F18-40E5-BB85-3C1CC6D48180}"/>
    <cellStyle name="Normal 68 9" xfId="36342" xr:uid="{B60ED4F2-AA7A-4525-92EA-9734D5F786C3}"/>
    <cellStyle name="Normal 68_121231-130331" xfId="28952" xr:uid="{1ED0D53E-81E8-4707-9295-FB6F8C7B7DA0}"/>
    <cellStyle name="Normal 69" xfId="28953" xr:uid="{F0547035-751B-4E63-8B8C-915F2399799D}"/>
    <cellStyle name="Normal 69 10" xfId="38514" xr:uid="{3F24855C-A40B-4106-8D1E-90D7C496516D}"/>
    <cellStyle name="Normal 69 2" xfId="28954" xr:uid="{52DCB25B-CEB4-4767-93A6-8B7A3401C416}"/>
    <cellStyle name="Normal 69 2 2" xfId="28955" xr:uid="{93F62749-5423-4BC6-94B3-BB47E4070F6C}"/>
    <cellStyle name="Normal 69 2 2 2" xfId="28956" xr:uid="{A1CF5C2B-7900-42D2-9DA2-119990A07994}"/>
    <cellStyle name="Normal 69 2 2 3" xfId="34476" xr:uid="{8581ACA9-1746-4A19-9E9E-0D003680C3A8}"/>
    <cellStyle name="Normal 69 2 2_121231-130331" xfId="28957" xr:uid="{ADB27E76-833F-4D0E-927F-13DDA2D16DFC}"/>
    <cellStyle name="Normal 69 2 3" xfId="28958" xr:uid="{D2672B34-FAEE-4152-A477-36FF2218058A}"/>
    <cellStyle name="Normal 69 2 3 2" xfId="28959" xr:uid="{53F8C042-F229-45C0-B6ED-10533F452062}"/>
    <cellStyle name="Normal 69 2 3_121231-130331" xfId="28960" xr:uid="{611EEAA2-539A-4BE0-875E-763E3432E468}"/>
    <cellStyle name="Normal 69 2 4" xfId="28961" xr:uid="{C156793F-D827-473F-9076-ECA1EBA5F631}"/>
    <cellStyle name="Normal 69 2 5" xfId="28962" xr:uid="{AE857490-4933-48D8-A49E-697BABE807D9}"/>
    <cellStyle name="Normal 69 2 6" xfId="34477" xr:uid="{8BCB23EB-FE5E-4312-B500-2B404FC6A3D7}"/>
    <cellStyle name="Normal 69 2 7" xfId="36346" xr:uid="{4CAF4CB0-2854-40B1-9FFF-2C88E2F726A4}"/>
    <cellStyle name="Normal 69 2 8" xfId="38513" xr:uid="{F46105AC-5316-450B-838E-B1D60E13D7A2}"/>
    <cellStyle name="Normal 69 2_121231-130331" xfId="28963" xr:uid="{6D0C5BB7-0CFD-4E11-8E4D-CD91442E2904}"/>
    <cellStyle name="Normal 69 3" xfId="28964" xr:uid="{BC392674-E164-44BC-97FA-ED3A43D7F341}"/>
    <cellStyle name="Normal 69 3 2" xfId="28965" xr:uid="{75FD5970-B6CC-4A67-8515-D7E2D5BFE700}"/>
    <cellStyle name="Normal 69 3 2 2" xfId="28966" xr:uid="{9AE04160-A2F5-4D6F-9E21-5D8777946260}"/>
    <cellStyle name="Normal 69 3 2 3" xfId="34478" xr:uid="{36856F57-9C83-413C-8F97-80DF634690C5}"/>
    <cellStyle name="Normal 69 3 2_121231-130331" xfId="28967" xr:uid="{8F037D9D-915A-46AF-BF37-7EA43A588FC0}"/>
    <cellStyle name="Normal 69 3 3" xfId="28968" xr:uid="{FAFB419F-E696-40B2-8745-FD3B1B590C21}"/>
    <cellStyle name="Normal 69 3 3 2" xfId="28969" xr:uid="{CA870026-4C79-475A-B8EE-A2B169F15E33}"/>
    <cellStyle name="Normal 69 3 3_121231-130331" xfId="28970" xr:uid="{10BBB5BF-D18F-4EEB-824E-7A30695D4239}"/>
    <cellStyle name="Normal 69 3 4" xfId="28971" xr:uid="{F019D38E-7639-4914-98F7-AFB76A0FE96A}"/>
    <cellStyle name="Normal 69 3 5" xfId="28972" xr:uid="{4BBAA242-C626-4E5D-BFF6-405F5D93D91B}"/>
    <cellStyle name="Normal 69 3 6" xfId="34479" xr:uid="{32C5495E-844C-4B60-A1A0-E1892C1379FA}"/>
    <cellStyle name="Normal 69 3 7" xfId="36347" xr:uid="{3C7CEED7-E876-45D6-8B60-3E038E3B4B9E}"/>
    <cellStyle name="Normal 69 3 8" xfId="38512" xr:uid="{5B044997-DECA-4EA4-B43A-EAD46B23C42E}"/>
    <cellStyle name="Normal 69 3_121231-130331" xfId="28973" xr:uid="{D4B69495-24C1-44DC-BDED-93EED4901EAF}"/>
    <cellStyle name="Normal 69 4" xfId="28974" xr:uid="{46D90310-5CC2-4FF9-90A1-EFB50CA286E8}"/>
    <cellStyle name="Normal 69 4 2" xfId="28975" xr:uid="{3BE1467B-270C-4931-9F9A-2448C75417DD}"/>
    <cellStyle name="Normal 69 4 2 2" xfId="28976" xr:uid="{68E66B0C-127E-43C2-916E-400F5259A8D3}"/>
    <cellStyle name="Normal 69 4 2_121231-130331" xfId="28977" xr:uid="{519DB37B-6EB8-4E2E-917C-D811B23F4488}"/>
    <cellStyle name="Normal 69 4 3" xfId="28978" xr:uid="{0436510E-3580-4404-9772-103B3BBEF481}"/>
    <cellStyle name="Normal 69 4 4" xfId="34480" xr:uid="{CE7B73C6-89BB-46C5-BD1B-575ADC28AAAA}"/>
    <cellStyle name="Normal 69 4_121231-130331" xfId="28979" xr:uid="{D3C0C683-44BF-48A0-9B22-B046B9E63682}"/>
    <cellStyle name="Normal 69 5" xfId="28980" xr:uid="{8F0A7D25-407E-4915-92A4-88D06A1555A0}"/>
    <cellStyle name="Normal 69 5 2" xfId="28981" xr:uid="{8D942525-F3D7-4B52-925B-5F503E58C669}"/>
    <cellStyle name="Normal 69 5_121231-130331" xfId="28982" xr:uid="{162A55FC-E5D0-4AD5-BDCE-4D043D937D05}"/>
    <cellStyle name="Normal 69 6" xfId="28983" xr:uid="{502B9AE3-FBE3-40FD-AC2B-20EE3443A2A9}"/>
    <cellStyle name="Normal 69 7" xfId="28984" xr:uid="{0CB516A9-3A33-4773-82F3-AC8E7766A405}"/>
    <cellStyle name="Normal 69 8" xfId="34481" xr:uid="{ACCD7EAD-B633-4A4E-AA99-C5307080F5C7}"/>
    <cellStyle name="Normal 69 9" xfId="36345" xr:uid="{4CABA1F6-AD90-4F5F-B929-6E757B36108D}"/>
    <cellStyle name="Normal 69_121231-130331" xfId="28985" xr:uid="{845A173E-70B2-49F8-8E6E-11A87A33DFBA}"/>
    <cellStyle name="Normal 7" xfId="219" xr:uid="{601CC0AC-0EF6-4AD8-B2AB-82019734AF4F}"/>
    <cellStyle name="Normal 7 10" xfId="28986" xr:uid="{D4B5BE82-C212-4281-8CD1-5135B2239F04}"/>
    <cellStyle name="Normal 7 10 2" xfId="28987" xr:uid="{19D8E3F4-D60A-43BB-81CE-4839791A5FC2}"/>
    <cellStyle name="Normal 7 10_121231-130331" xfId="28988" xr:uid="{B1AF991E-9061-4BAC-A177-33CCB076273E}"/>
    <cellStyle name="Normal 7 11" xfId="28989" xr:uid="{27D7BE69-163B-4980-A5B5-5679F41449D2}"/>
    <cellStyle name="Normal 7 12" xfId="28990" xr:uid="{313FD8AF-2CA1-435C-9102-37E218EDDE3C}"/>
    <cellStyle name="Normal 7 13" xfId="34482" xr:uid="{FC8D6896-0F49-4C01-A5FF-A26E13C7CD3C}"/>
    <cellStyle name="Normal 7 13 2" xfId="34483" xr:uid="{7CFE60E7-1F53-4FB1-AD58-2AE9EBDFBC50}"/>
    <cellStyle name="Normal 7 14" xfId="34484" xr:uid="{8FED7EE6-17FF-49B6-A3D8-9362FD093FCC}"/>
    <cellStyle name="Normal 7 15" xfId="34485" xr:uid="{08E38ED8-614F-4F79-9F23-D3480205F9AE}"/>
    <cellStyle name="Normal 7 16" xfId="34486" xr:uid="{676072F9-AAFC-45BB-8755-8A47C1B25629}"/>
    <cellStyle name="Normal 7 17" xfId="36348" xr:uid="{104736B9-4488-4726-B687-AD6ABB95241D}"/>
    <cellStyle name="Normal 7 18" xfId="38511" xr:uid="{428FA5D6-4D0B-4764-A9FF-601E64CCC612}"/>
    <cellStyle name="Normal 7 19" xfId="44759" xr:uid="{2C1EC300-D478-43E1-8C16-8F85C661FCC8}"/>
    <cellStyle name="Normal 7 2" xfId="28991" xr:uid="{2A8C9E40-EB81-4B54-97D7-595BEAA8D1E7}"/>
    <cellStyle name="Normal 7 2 10" xfId="34487" xr:uid="{948559BC-FA1A-4A41-82FA-B6C81CE1B85D}"/>
    <cellStyle name="Normal 7 2 11" xfId="36349" xr:uid="{8061EE2F-00C1-4CC0-B9DB-185028DBE284}"/>
    <cellStyle name="Normal 7 2 12" xfId="47167" xr:uid="{7AB6542A-B204-45FB-9C28-2CCCDBAF63EB}"/>
    <cellStyle name="Normal 7 2 2" xfId="28992" xr:uid="{DFCED4E5-3A02-4DF9-8B1F-5EDAF94A9A17}"/>
    <cellStyle name="Normal 7 2 2 2" xfId="28993" xr:uid="{5F5F1CA9-155C-4B17-9B8D-F3C67D810823}"/>
    <cellStyle name="Normal 7 2 2 2 2" xfId="28994" xr:uid="{021DA9D4-6820-4C71-AE4E-01FAAA4D8361}"/>
    <cellStyle name="Normal 7 2 2 2 2 2" xfId="28995" xr:uid="{3294C6EA-80D4-4A03-A34D-3A10F84B737C}"/>
    <cellStyle name="Normal 7 2 2 2 2_121231-130331" xfId="28996" xr:uid="{5C887763-7747-49F1-86C3-D83586944CBD}"/>
    <cellStyle name="Normal 7 2 2 2 3" xfId="28997" xr:uid="{41300E91-572F-410C-AB80-45D3CD9B2F7A}"/>
    <cellStyle name="Normal 7 2 2 2 4" xfId="34488" xr:uid="{B4A78D19-2146-4237-BE39-B3AAE379F821}"/>
    <cellStyle name="Normal 7 2 2 2_121231-130331" xfId="28998" xr:uid="{1D80FC1A-83BF-4DB1-87AD-954E8C169607}"/>
    <cellStyle name="Normal 7 2 2 3" xfId="28999" xr:uid="{0C87A05C-1673-4D65-8FC0-B7384B4ECD0B}"/>
    <cellStyle name="Normal 7 2 2 3 2" xfId="29000" xr:uid="{D288B2B0-CABD-4E0C-9E72-D85CB62E0AD1}"/>
    <cellStyle name="Normal 7 2 2 3_121231-130331" xfId="29001" xr:uid="{40336323-C11F-4616-9BE5-C52DA106A65E}"/>
    <cellStyle name="Normal 7 2 2 4" xfId="29002" xr:uid="{027D6CE3-B01E-4146-B757-5636600DC37B}"/>
    <cellStyle name="Normal 7 2 2 5" xfId="29003" xr:uid="{E11A61C9-D928-4BCE-97C1-857A6894CED9}"/>
    <cellStyle name="Normal 7 2 2 6" xfId="34489" xr:uid="{F62902E4-4EA0-45DA-B6C1-A9814258AD35}"/>
    <cellStyle name="Normal 7 2 2 7" xfId="36350" xr:uid="{B79982AC-0032-40E5-BB99-76A3D41E051D}"/>
    <cellStyle name="Normal 7 2 2 8" xfId="38510" xr:uid="{F6C2260E-816F-4F77-A728-3B73C3B8CE71}"/>
    <cellStyle name="Normal 7 2 2_121231-130331" xfId="29004" xr:uid="{78442D8A-4B3E-4FF8-9E94-3E5081E6A329}"/>
    <cellStyle name="Normal 7 2 3" xfId="29005" xr:uid="{3F034BE5-74EA-4517-9E37-F92285FD4901}"/>
    <cellStyle name="Normal 7 2 3 2" xfId="29006" xr:uid="{E4677D93-A792-4997-8C9F-FAA9CE0B3FA0}"/>
    <cellStyle name="Normal 7 2 3 2 2" xfId="29007" xr:uid="{9AB55B13-CB6C-4969-B068-BA0C52E73A24}"/>
    <cellStyle name="Normal 7 2 3 2 2 2" xfId="29008" xr:uid="{0E427F8A-4295-4D44-956C-BE991A4EA430}"/>
    <cellStyle name="Normal 7 2 3 2 2_121231-130331" xfId="29009" xr:uid="{88492DF3-4ADC-4FA1-93F4-7FADF111BB68}"/>
    <cellStyle name="Normal 7 2 3 2 3" xfId="29010" xr:uid="{9CB043D2-E585-4BE5-8E67-F3E0B4C822D2}"/>
    <cellStyle name="Normal 7 2 3 2 4" xfId="34490" xr:uid="{9658CB1D-D105-4B12-AA0D-4EEEEC2EBE7C}"/>
    <cellStyle name="Normal 7 2 3 2_121231-130331" xfId="29011" xr:uid="{4B4ACFCD-9ABF-4169-AF28-54C2628A304F}"/>
    <cellStyle name="Normal 7 2 3 3" xfId="29012" xr:uid="{DB963AEA-F84D-4576-BD5C-14DF7B64F09C}"/>
    <cellStyle name="Normal 7 2 3 3 2" xfId="29013" xr:uid="{D768EA95-80C6-44E2-B1D5-9F5BB2FE65E6}"/>
    <cellStyle name="Normal 7 2 3 3_121231-130331" xfId="29014" xr:uid="{BF2765FE-E038-4B9A-BF99-2650D8208A09}"/>
    <cellStyle name="Normal 7 2 3 4" xfId="29015" xr:uid="{0B24C163-B975-45B5-85DA-95153B4083F3}"/>
    <cellStyle name="Normal 7 2 3 5" xfId="29016" xr:uid="{FE9944DF-FC8E-49F0-AE1E-F2AA2C4939A2}"/>
    <cellStyle name="Normal 7 2 3 6" xfId="34491" xr:uid="{B977048D-5EC0-4CDC-B263-FA073E910DB0}"/>
    <cellStyle name="Normal 7 2 3 7" xfId="36351" xr:uid="{2232AFDB-EFE8-41C0-985E-D448ED29FC1E}"/>
    <cellStyle name="Normal 7 2 3 8" xfId="38509" xr:uid="{FD308D49-DDA1-48FC-AA78-E7D013F4E9E7}"/>
    <cellStyle name="Normal 7 2 3_121231-130331" xfId="29017" xr:uid="{BCBD8C41-9EF9-49D3-9714-19976EF2A8EC}"/>
    <cellStyle name="Normal 7 2 4" xfId="29018" xr:uid="{4CA63667-C493-4610-9CE7-138F9211EBD4}"/>
    <cellStyle name="Normal 7 2 4 2" xfId="29019" xr:uid="{FA2F337A-EE8C-441B-A719-BA460A078C42}"/>
    <cellStyle name="Normal 7 2 4 2 2" xfId="29020" xr:uid="{E41AE0E8-1F86-40F5-9900-A85612EE052F}"/>
    <cellStyle name="Normal 7 2 4 2 2 2" xfId="29021" xr:uid="{D23C1E63-099B-4E24-8D15-1E9D409F63EC}"/>
    <cellStyle name="Normal 7 2 4 2 2_121231-130331" xfId="29022" xr:uid="{DA9EACA9-EC52-4D37-8B7F-7C6AA7BD1479}"/>
    <cellStyle name="Normal 7 2 4 2 3" xfId="29023" xr:uid="{97083FAA-D2A8-4BCC-8C69-0BC3779488AE}"/>
    <cellStyle name="Normal 7 2 4 2 4" xfId="34492" xr:uid="{A2176100-8916-475A-B9DE-7E06B2D0120C}"/>
    <cellStyle name="Normal 7 2 4 2_121231-130331" xfId="29024" xr:uid="{071E53BE-2932-42A6-A4A6-191D969F7D97}"/>
    <cellStyle name="Normal 7 2 4 3" xfId="29025" xr:uid="{21C10DF1-7E26-42B0-8C7E-EB2123328B07}"/>
    <cellStyle name="Normal 7 2 4 3 2" xfId="29026" xr:uid="{BA4EBA8B-08D9-47E5-8968-9D9AE24B6281}"/>
    <cellStyle name="Normal 7 2 4 3_121231-130331" xfId="29027" xr:uid="{ED11BB7A-FC0C-4ADB-98E4-3A59B54A2827}"/>
    <cellStyle name="Normal 7 2 4 4" xfId="29028" xr:uid="{FB6A1EAC-ADA6-450A-829F-F0A4CE9C3EF3}"/>
    <cellStyle name="Normal 7 2 4 5" xfId="29029" xr:uid="{4CDB71E4-6366-44FD-BD96-7FFBFF5733EC}"/>
    <cellStyle name="Normal 7 2 4 6" xfId="34493" xr:uid="{FE17DA04-8631-4EFE-9961-077AEF501DB8}"/>
    <cellStyle name="Normal 7 2 4 7" xfId="36352" xr:uid="{D79839F4-E748-495D-8281-43803A673E0F}"/>
    <cellStyle name="Normal 7 2 4 8" xfId="38508" xr:uid="{E9739DC6-1F4A-45AE-8903-BF942E401E2C}"/>
    <cellStyle name="Normal 7 2 4_121231-130331" xfId="29030" xr:uid="{F788F89C-445A-4AC6-BBE9-EE29EFC081EF}"/>
    <cellStyle name="Normal 7 2 5" xfId="29031" xr:uid="{750D488E-CDE3-41FF-970E-42310C60490D}"/>
    <cellStyle name="Normal 7 2 5 2" xfId="29032" xr:uid="{FF276FDF-C1C6-4B87-9682-38FA8FB30908}"/>
    <cellStyle name="Normal 7 2 5 2 2" xfId="29033" xr:uid="{984D9C9C-9436-4D95-B2E2-E60C6F9E5923}"/>
    <cellStyle name="Normal 7 2 5 2 3" xfId="34494" xr:uid="{68EE8DC8-E6D7-44D1-838C-E8B1445A680A}"/>
    <cellStyle name="Normal 7 2 5 2_121231-130331" xfId="29034" xr:uid="{73659291-3C71-4C13-A91E-7569E4134D9A}"/>
    <cellStyle name="Normal 7 2 5 3" xfId="29035" xr:uid="{EA02687F-882B-4229-A237-9A7B11EA1D38}"/>
    <cellStyle name="Normal 7 2 5 3 2" xfId="29036" xr:uid="{7F597509-0315-4561-92A7-10F4808BF3AB}"/>
    <cellStyle name="Normal 7 2 5 3_121231-130331" xfId="29037" xr:uid="{26A23087-8A82-4E4C-B33F-643FDA0A813D}"/>
    <cellStyle name="Normal 7 2 5 4" xfId="29038" xr:uid="{F3FCE272-6265-45D7-B2D6-2F2B9C0E62CF}"/>
    <cellStyle name="Normal 7 2 5 5" xfId="29039" xr:uid="{23AC86B5-F61C-4399-965B-D7B0C1ADC070}"/>
    <cellStyle name="Normal 7 2 5 6" xfId="34495" xr:uid="{DBA370B4-7F17-4B3C-ACD5-96B4C94C3526}"/>
    <cellStyle name="Normal 7 2 5 7" xfId="36353" xr:uid="{ED0F1DA2-3616-43E0-9605-5C368706B360}"/>
    <cellStyle name="Normal 7 2 5 8" xfId="38507" xr:uid="{92F9D745-9499-4CA6-BD3D-D942A6118465}"/>
    <cellStyle name="Normal 7 2 5_121231-130331" xfId="29040" xr:uid="{6D7B6C5D-818A-4F13-97A0-7E4CC029CA74}"/>
    <cellStyle name="Normal 7 2 6" xfId="29041" xr:uid="{110561D6-D2D5-4D48-B55E-3404691BF6CC}"/>
    <cellStyle name="Normal 7 2 6 2" xfId="29042" xr:uid="{D0A13FE0-68E8-4A7C-A4FC-248830000EA3}"/>
    <cellStyle name="Normal 7 2 6 2 2" xfId="29043" xr:uid="{F6FF9C19-CF1E-4CA2-BBE5-8D8DDC9A0AF0}"/>
    <cellStyle name="Normal 7 2 6 2_121231-130331" xfId="29044" xr:uid="{DC18A3FF-CF00-4832-913B-02E05C9C677F}"/>
    <cellStyle name="Normal 7 2 6 3" xfId="29045" xr:uid="{59597A12-096E-4788-8B42-E5E2C0708046}"/>
    <cellStyle name="Normal 7 2 6 4" xfId="34496" xr:uid="{0C87F395-3F26-4C16-8A8D-A9DE2B69C2F0}"/>
    <cellStyle name="Normal 7 2 6_121231-130331" xfId="29046" xr:uid="{AEF860B5-089D-47FE-A278-A8E210B5CF17}"/>
    <cellStyle name="Normal 7 2 7" xfId="29047" xr:uid="{C8E3D799-AF6E-4E4B-99EF-53BA6C994060}"/>
    <cellStyle name="Normal 7 2 7 2" xfId="29048" xr:uid="{E7D4E38B-833E-4572-9A64-98F12899D4B8}"/>
    <cellStyle name="Normal 7 2 7_121231-130331" xfId="29049" xr:uid="{099D243D-2F13-4B2A-B1F6-279EC1FBDDDD}"/>
    <cellStyle name="Normal 7 2 8" xfId="29050" xr:uid="{597A53F2-AA8E-4337-A926-408A39492DED}"/>
    <cellStyle name="Normal 7 2 9" xfId="29051" xr:uid="{FEA927B6-A3D8-4DA7-BE7C-9B43AA8883B9}"/>
    <cellStyle name="Normal 7 2_121231-130331" xfId="29052" xr:uid="{5B2B8628-3632-4C2D-85F2-EF38AF717109}"/>
    <cellStyle name="Normal 7 20" xfId="44831" xr:uid="{6ECF461A-502C-47B8-9248-CE4DA994007C}"/>
    <cellStyle name="Normal 7 21" xfId="44748" xr:uid="{8E336A41-8EDA-4917-89F0-48F90DC75EE7}"/>
    <cellStyle name="Normal 7 22" xfId="47166" xr:uid="{6FF2069D-2D50-4763-AC28-E67C8B414E07}"/>
    <cellStyle name="Normal 7 23" xfId="47757" xr:uid="{1792B7D1-7D56-41FA-8670-20161BC8C29C}"/>
    <cellStyle name="Normal 7 3" xfId="29053" xr:uid="{7B2D0DDB-4A17-4DC0-B02C-F415124E02D3}"/>
    <cellStyle name="Normal 7 3 10" xfId="34497" xr:uid="{9B7C2167-1554-4E0D-8F06-F8E77D6DF724}"/>
    <cellStyle name="Normal 7 3 11" xfId="36354" xr:uid="{56BB45B5-B53D-4C9A-A207-6A9DB381ABCF}"/>
    <cellStyle name="Normal 7 3 2" xfId="29054" xr:uid="{FA8591A8-7FB6-416C-A190-43998BA4BD8C}"/>
    <cellStyle name="Normal 7 3 2 2" xfId="29055" xr:uid="{71D99D97-88ED-407A-B655-DF986C17ACE2}"/>
    <cellStyle name="Normal 7 3 2 2 2" xfId="29056" xr:uid="{1F849C4A-B67F-4C67-BC82-EC478919AA3F}"/>
    <cellStyle name="Normal 7 3 2 2 2 2" xfId="29057" xr:uid="{F60C9361-AA90-4B48-8FCA-629EDF9607C8}"/>
    <cellStyle name="Normal 7 3 2 2 2_121231-130331" xfId="29058" xr:uid="{98E591A0-A474-4E33-8554-511A0B956432}"/>
    <cellStyle name="Normal 7 3 2 2 3" xfId="29059" xr:uid="{5B7D4B1D-1769-434E-94F5-3EB18E572878}"/>
    <cellStyle name="Normal 7 3 2 2 4" xfId="34498" xr:uid="{278D3955-283F-4E35-B29E-E1E82A86C14A}"/>
    <cellStyle name="Normal 7 3 2 2_121231-130331" xfId="29060" xr:uid="{02617BA9-C6A2-4255-B225-25037A6F7887}"/>
    <cellStyle name="Normal 7 3 2 3" xfId="29061" xr:uid="{54606DF4-4811-4CD2-A454-3A7C034E3FE9}"/>
    <cellStyle name="Normal 7 3 2 3 2" xfId="29062" xr:uid="{E11DF7A0-AC6F-477F-96F9-1D44126C2397}"/>
    <cellStyle name="Normal 7 3 2 3_121231-130331" xfId="29063" xr:uid="{17BC9977-D91F-4AC1-B799-C4A93574E743}"/>
    <cellStyle name="Normal 7 3 2 4" xfId="29064" xr:uid="{0C4B55AB-0558-408C-9FC6-399F221F0E28}"/>
    <cellStyle name="Normal 7 3 2 5" xfId="29065" xr:uid="{5E6B17EB-BC0F-49EC-B867-95E953F49589}"/>
    <cellStyle name="Normal 7 3 2 6" xfId="34499" xr:uid="{280C7E39-CC08-4E85-8967-B2066A1CAEE8}"/>
    <cellStyle name="Normal 7 3 2 7" xfId="36355" xr:uid="{6F5F977C-7F7B-4DBA-888E-1A84CB39A2E5}"/>
    <cellStyle name="Normal 7 3 2 8" xfId="38506" xr:uid="{D096FF5B-B343-4DB0-B48E-9C05653A8467}"/>
    <cellStyle name="Normal 7 3 2_121231-130331" xfId="29066" xr:uid="{CC6E9CB6-2681-4B09-9E6B-F7FEAFC58692}"/>
    <cellStyle name="Normal 7 3 3" xfId="29067" xr:uid="{EA71BF99-F713-415A-A5D2-471127857A69}"/>
    <cellStyle name="Normal 7 3 3 2" xfId="29068" xr:uid="{04567246-192A-4B01-A1D5-AF2ABE1926AC}"/>
    <cellStyle name="Normal 7 3 3 2 2" xfId="29069" xr:uid="{327B302A-28E2-40F2-B702-8B196DDA1345}"/>
    <cellStyle name="Normal 7 3 3 2 2 2" xfId="29070" xr:uid="{D68CEE7C-740D-475D-8D4E-540D2383940A}"/>
    <cellStyle name="Normal 7 3 3 2 2_121231-130331" xfId="29071" xr:uid="{C86C862A-7BCA-47AB-BA23-F43A90DA7740}"/>
    <cellStyle name="Normal 7 3 3 2 3" xfId="29072" xr:uid="{3C92C9A4-AA93-406A-9272-C145BD95C37B}"/>
    <cellStyle name="Normal 7 3 3 2 4" xfId="34500" xr:uid="{E6FD8694-9041-47BA-9080-74B6A813D67A}"/>
    <cellStyle name="Normal 7 3 3 2_121231-130331" xfId="29073" xr:uid="{FF204886-F5AA-410B-A618-9A77213EDC2B}"/>
    <cellStyle name="Normal 7 3 3 3" xfId="29074" xr:uid="{EA531B06-278C-4C42-9C7F-4BBA0B037779}"/>
    <cellStyle name="Normal 7 3 3 3 2" xfId="29075" xr:uid="{52E74F55-C12B-45C2-8A9B-4A72663F7347}"/>
    <cellStyle name="Normal 7 3 3 3_121231-130331" xfId="29076" xr:uid="{E604CB29-770B-48A4-8171-D0610B3E7338}"/>
    <cellStyle name="Normal 7 3 3 4" xfId="29077" xr:uid="{F26F0A2B-75D9-44F4-8B76-8988A2781A5F}"/>
    <cellStyle name="Normal 7 3 3 5" xfId="29078" xr:uid="{67ABF335-F2A9-4C90-9726-A4B1C9DFF4B6}"/>
    <cellStyle name="Normal 7 3 3 6" xfId="34501" xr:uid="{9022A572-8B44-4645-A78E-1FB22396200D}"/>
    <cellStyle name="Normal 7 3 3 7" xfId="36356" xr:uid="{FEE9F910-9C77-47C5-81BC-50E916B01BB1}"/>
    <cellStyle name="Normal 7 3 3 8" xfId="38505" xr:uid="{5D18DC9E-4E60-48D2-8E06-24FE550C58BE}"/>
    <cellStyle name="Normal 7 3 3_121231-130331" xfId="29079" xr:uid="{2C1387B2-A145-4B14-AD52-EB841B2F10B9}"/>
    <cellStyle name="Normal 7 3 4" xfId="29080" xr:uid="{D37CB434-209D-44DE-89A6-36CB58AC10BE}"/>
    <cellStyle name="Normal 7 3 4 2" xfId="29081" xr:uid="{BD68DC4E-93D4-4376-8C7A-0FFC24F3B245}"/>
    <cellStyle name="Normal 7 3 4 2 2" xfId="29082" xr:uid="{10BDE227-ECEC-4D1E-ABB0-FF0E5F804867}"/>
    <cellStyle name="Normal 7 3 4 2 2 2" xfId="29083" xr:uid="{F00905F3-8258-4440-BAFC-213F5FA5B2B5}"/>
    <cellStyle name="Normal 7 3 4 2 2_121231-130331" xfId="29084" xr:uid="{BAF4B2B1-2A36-4770-B67E-A6050272AC4E}"/>
    <cellStyle name="Normal 7 3 4 2 3" xfId="29085" xr:uid="{10A365D6-6A72-4D73-95D0-518719A7CE36}"/>
    <cellStyle name="Normal 7 3 4 2 4" xfId="34502" xr:uid="{C45C5549-8FD7-4E2D-A2B0-E5E29E071CC2}"/>
    <cellStyle name="Normal 7 3 4 2_121231-130331" xfId="29086" xr:uid="{C77AA7B8-8C2C-41EB-A8D9-99843088A4C1}"/>
    <cellStyle name="Normal 7 3 4 3" xfId="29087" xr:uid="{17814B0A-4938-48EF-B115-E041611359BE}"/>
    <cellStyle name="Normal 7 3 4 3 2" xfId="29088" xr:uid="{0EFC3653-4621-4C34-9EB4-23BB0562E725}"/>
    <cellStyle name="Normal 7 3 4 3_121231-130331" xfId="29089" xr:uid="{C6ADA3E5-5E0F-4E9D-A565-D7C90ED0E94C}"/>
    <cellStyle name="Normal 7 3 4 4" xfId="29090" xr:uid="{D09AE05F-9EB5-4A66-8B22-D99F3FB0B710}"/>
    <cellStyle name="Normal 7 3 4 5" xfId="29091" xr:uid="{50D26B2E-10EC-4623-B629-AA4BB143FA0B}"/>
    <cellStyle name="Normal 7 3 4 6" xfId="34503" xr:uid="{E16DD5F3-4C8B-4302-93C1-B81D06D665D0}"/>
    <cellStyle name="Normal 7 3 4 7" xfId="36357" xr:uid="{CEECCB98-5703-4AC3-86D6-0CF51D621313}"/>
    <cellStyle name="Normal 7 3 4 8" xfId="38504" xr:uid="{095F8906-5A6B-48FB-B676-B4CACB2D05F1}"/>
    <cellStyle name="Normal 7 3 4_121231-130331" xfId="29092" xr:uid="{2942316B-103D-4B79-A91C-031EBAB49B24}"/>
    <cellStyle name="Normal 7 3 5" xfId="29093" xr:uid="{AC657B82-9F05-4507-9485-2746C3DA2DE2}"/>
    <cellStyle name="Normal 7 3 5 2" xfId="29094" xr:uid="{D7D0702D-5FE8-497A-A623-80867B06B200}"/>
    <cellStyle name="Normal 7 3 5 2 2" xfId="29095" xr:uid="{22D5C9B7-89D9-4874-8C4D-9EDCADBA3EFF}"/>
    <cellStyle name="Normal 7 3 5 2 3" xfId="34504" xr:uid="{DFB318B6-A08A-4F6C-9F1A-D7B12CF6BA6D}"/>
    <cellStyle name="Normal 7 3 5 2_121231-130331" xfId="29096" xr:uid="{1D75C23B-ECCF-4DEC-913F-804FD39A08BA}"/>
    <cellStyle name="Normal 7 3 5 3" xfId="29097" xr:uid="{982C7979-AE1F-4BA8-A980-E5705F58BDB8}"/>
    <cellStyle name="Normal 7 3 5 3 2" xfId="29098" xr:uid="{9BC192E2-3BBC-409F-8F07-74E481508C98}"/>
    <cellStyle name="Normal 7 3 5 3_121231-130331" xfId="29099" xr:uid="{E36AD5E8-AE32-4041-9376-FA590B5E1685}"/>
    <cellStyle name="Normal 7 3 5 4" xfId="29100" xr:uid="{287CBA91-EA54-4362-AE65-575CB21A3373}"/>
    <cellStyle name="Normal 7 3 5 5" xfId="29101" xr:uid="{806D864E-B323-4FAE-983E-A00A2910E3EF}"/>
    <cellStyle name="Normal 7 3 5 6" xfId="34505" xr:uid="{11ADE4CA-B2ED-47A9-A2F3-C2C842536F7C}"/>
    <cellStyle name="Normal 7 3 5 7" xfId="36358" xr:uid="{E259E3E4-3535-44CC-9424-44871EB679FB}"/>
    <cellStyle name="Normal 7 3 5 8" xfId="38503" xr:uid="{CFC57776-9BD8-490A-86BC-B404A99C55F3}"/>
    <cellStyle name="Normal 7 3 5_121231-130331" xfId="29102" xr:uid="{E8C46119-ED1C-4F3F-9C6C-4CF2F6C57B94}"/>
    <cellStyle name="Normal 7 3 6" xfId="29103" xr:uid="{669DD6AC-7DEB-4E91-8098-34F1B2771E8E}"/>
    <cellStyle name="Normal 7 3 6 2" xfId="29104" xr:uid="{979F3715-02FD-4EE8-87D8-D51EC761A887}"/>
    <cellStyle name="Normal 7 3 6 2 2" xfId="29105" xr:uid="{6CE0C1D8-FB77-4285-8200-E7BECC55EE20}"/>
    <cellStyle name="Normal 7 3 6 2_121231-130331" xfId="29106" xr:uid="{E8EA66AA-79CF-4645-8375-BCEFDE50ECB7}"/>
    <cellStyle name="Normal 7 3 6 3" xfId="29107" xr:uid="{C89F35BF-747D-478A-B696-4B17B66E8D01}"/>
    <cellStyle name="Normal 7 3 6 4" xfId="34506" xr:uid="{9403AAC1-E619-4EF6-B8B0-D538706F78B2}"/>
    <cellStyle name="Normal 7 3 6_121231-130331" xfId="29108" xr:uid="{836F3CA4-ED9C-49CD-AE6A-2E48252546CD}"/>
    <cellStyle name="Normal 7 3 7" xfId="29109" xr:uid="{CFBF4C79-BCF6-422A-866E-FA56F7388A4F}"/>
    <cellStyle name="Normal 7 3 7 2" xfId="29110" xr:uid="{4249DFEE-D61C-4EB9-B33B-D5363AE2D099}"/>
    <cellStyle name="Normal 7 3 7_121231-130331" xfId="29111" xr:uid="{EB91FBA8-ED57-420D-8050-D407D18AAE24}"/>
    <cellStyle name="Normal 7 3 8" xfId="29112" xr:uid="{A0C0B11E-C5B2-4404-AD0C-227EA0C3C328}"/>
    <cellStyle name="Normal 7 3 9" xfId="29113" xr:uid="{18956992-D434-4CC9-A8F6-C52D18B2297B}"/>
    <cellStyle name="Normal 7 3_121231-130331" xfId="29114" xr:uid="{BF348AA4-C750-4369-A5E6-D1C8E2043A9A}"/>
    <cellStyle name="Normal 7 4" xfId="29115" xr:uid="{B7B8C2E9-8890-4FBA-BD3B-8B07EB4B7450}"/>
    <cellStyle name="Normal 7 4 10" xfId="34507" xr:uid="{E3CA55E0-CF48-448A-8F50-7709DA3F7554}"/>
    <cellStyle name="Normal 7 4 11" xfId="36359" xr:uid="{252DDF36-2292-41F6-897D-270D6170A77A}"/>
    <cellStyle name="Normal 7 4 2" xfId="29116" xr:uid="{D3A1F99C-2B1B-4072-8608-CA18418907C3}"/>
    <cellStyle name="Normal 7 4 2 2" xfId="29117" xr:uid="{1C82188E-ACA7-4296-AC1D-33C948114827}"/>
    <cellStyle name="Normal 7 4 2 2 2" xfId="29118" xr:uid="{5A13E1A5-2AFB-44E2-8619-77DA6D2983BC}"/>
    <cellStyle name="Normal 7 4 2 2 2 2" xfId="29119" xr:uid="{086B45E4-EA90-45B3-B358-203B2E01C637}"/>
    <cellStyle name="Normal 7 4 2 2 2_121231-130331" xfId="29120" xr:uid="{24EDA2C0-C3E4-49CD-930B-301F09A4855F}"/>
    <cellStyle name="Normal 7 4 2 2 3" xfId="29121" xr:uid="{56CAF05C-04DF-4023-B194-B3486E117BA6}"/>
    <cellStyle name="Normal 7 4 2 2 4" xfId="34508" xr:uid="{0337B9F7-9A93-40B7-85DB-CC9F0EB7B099}"/>
    <cellStyle name="Normal 7 4 2 2_121231-130331" xfId="29122" xr:uid="{96770C59-979A-4BA1-BD93-4592D6F8C09D}"/>
    <cellStyle name="Normal 7 4 2 3" xfId="29123" xr:uid="{724C85AB-61E3-42CC-BF8A-25C3875E44DC}"/>
    <cellStyle name="Normal 7 4 2 3 2" xfId="29124" xr:uid="{D671E777-6560-4503-AAB5-2F05F268977F}"/>
    <cellStyle name="Normal 7 4 2 3_121231-130331" xfId="29125" xr:uid="{BCE991E5-5BB6-45ED-A9B8-296B74BB8707}"/>
    <cellStyle name="Normal 7 4 2 4" xfId="29126" xr:uid="{6E5C163B-5A72-42FC-AE0F-DB9773A76519}"/>
    <cellStyle name="Normal 7 4 2 5" xfId="29127" xr:uid="{62AC49C3-5E0D-43AB-A44C-E13E910306FE}"/>
    <cellStyle name="Normal 7 4 2 6" xfId="34509" xr:uid="{CCFA7126-52F7-49AA-ADFD-CDB67E985AAC}"/>
    <cellStyle name="Normal 7 4 2 7" xfId="36360" xr:uid="{8982973D-44B8-4ED9-985B-0D598377C146}"/>
    <cellStyle name="Normal 7 4 2 8" xfId="38502" xr:uid="{5EE56C2F-E92F-4D15-828C-9BD06734DDFA}"/>
    <cellStyle name="Normal 7 4 2_121231-130331" xfId="29128" xr:uid="{8F67E5D2-6028-4A2E-8937-5B8749876722}"/>
    <cellStyle name="Normal 7 4 3" xfId="29129" xr:uid="{4FD9B413-2FE4-42B2-B528-9884536A0415}"/>
    <cellStyle name="Normal 7 4 3 2" xfId="29130" xr:uid="{D64871EB-D0E1-4647-9D6A-744CC6820528}"/>
    <cellStyle name="Normal 7 4 3 2 2" xfId="29131" xr:uid="{3C65FC6B-D475-45D7-894D-F4FDCFFCCF95}"/>
    <cellStyle name="Normal 7 4 3 2 2 2" xfId="29132" xr:uid="{3E5F8E00-3919-4AAE-BAB0-91F0C876F866}"/>
    <cellStyle name="Normal 7 4 3 2 2_121231-130331" xfId="29133" xr:uid="{325E15F0-2083-4C3A-95F2-FDA076BB0384}"/>
    <cellStyle name="Normal 7 4 3 2 3" xfId="29134" xr:uid="{67277C2B-0FFA-4341-87A7-39E7055381DB}"/>
    <cellStyle name="Normal 7 4 3 2 4" xfId="34510" xr:uid="{6434620B-674A-40D2-8C34-A1D4126EA0F2}"/>
    <cellStyle name="Normal 7 4 3 2_121231-130331" xfId="29135" xr:uid="{B0101810-D449-43EC-90A3-339AA98A2D8E}"/>
    <cellStyle name="Normal 7 4 3 3" xfId="29136" xr:uid="{B36FD1BB-AF6A-4331-A293-F00D5717501A}"/>
    <cellStyle name="Normal 7 4 3 3 2" xfId="29137" xr:uid="{D24FBC72-C639-4817-B9E6-C37320FCAE8B}"/>
    <cellStyle name="Normal 7 4 3 3_121231-130331" xfId="29138" xr:uid="{2A6B2DF1-A793-46EF-B1F1-0B33DB462E17}"/>
    <cellStyle name="Normal 7 4 3 4" xfId="29139" xr:uid="{FD3FF26E-09B9-4114-AF51-3D3FAA41734B}"/>
    <cellStyle name="Normal 7 4 3 5" xfId="29140" xr:uid="{EC9C8261-574D-4696-AC6F-515252C2E46E}"/>
    <cellStyle name="Normal 7 4 3 6" xfId="34511" xr:uid="{7B0F1C7C-07D4-45DB-B57D-F78164A913E6}"/>
    <cellStyle name="Normal 7 4 3 7" xfId="36361" xr:uid="{A22697A5-7F61-432B-B76A-52EF16DC693D}"/>
    <cellStyle name="Normal 7 4 3 8" xfId="38501" xr:uid="{7D9DDDF0-9D6D-4280-8C0A-433C4FBE2723}"/>
    <cellStyle name="Normal 7 4 3_121231-130331" xfId="29141" xr:uid="{E44ED1F0-66DD-4F20-BF62-B403F4A0641F}"/>
    <cellStyle name="Normal 7 4 4" xfId="29142" xr:uid="{60B5A4D1-C3AD-4FB0-974F-777E24D7B778}"/>
    <cellStyle name="Normal 7 4 4 2" xfId="29143" xr:uid="{1129FE2A-D20C-42DF-82E5-8DE4FC402AB3}"/>
    <cellStyle name="Normal 7 4 4 2 2" xfId="29144" xr:uid="{E6C76BFD-546F-49C3-9CD6-858B708FDD67}"/>
    <cellStyle name="Normal 7 4 4 2 2 2" xfId="29145" xr:uid="{B9F584FF-69F8-484E-8BE5-05FD3BC021D5}"/>
    <cellStyle name="Normal 7 4 4 2 2_121231-130331" xfId="29146" xr:uid="{9626354A-A96F-456D-9990-BB66EDE201A7}"/>
    <cellStyle name="Normal 7 4 4 2 3" xfId="29147" xr:uid="{48DAAD01-411D-4425-A1C2-21215B0F7424}"/>
    <cellStyle name="Normal 7 4 4 2 4" xfId="34512" xr:uid="{A7F0AAAF-38B1-4EDD-90A0-DF42898CBF73}"/>
    <cellStyle name="Normal 7 4 4 2_121231-130331" xfId="29148" xr:uid="{344A6D74-E632-48A5-BBFA-48744BC38221}"/>
    <cellStyle name="Normal 7 4 4 3" xfId="29149" xr:uid="{D713BCF6-73D9-47FA-8DE4-DEEC26B32ED0}"/>
    <cellStyle name="Normal 7 4 4 3 2" xfId="29150" xr:uid="{62AB66DA-30F8-49D0-B4AC-470848881839}"/>
    <cellStyle name="Normal 7 4 4 3_121231-130331" xfId="29151" xr:uid="{890EC0A6-5833-4CE1-A628-05489C38158C}"/>
    <cellStyle name="Normal 7 4 4 4" xfId="29152" xr:uid="{D35F2855-897B-441E-9F9C-EA5B68688A03}"/>
    <cellStyle name="Normal 7 4 4 5" xfId="29153" xr:uid="{FCCA5C8F-81A0-4A78-AB9A-6F41ADB4428B}"/>
    <cellStyle name="Normal 7 4 4 6" xfId="34513" xr:uid="{07EDC24A-0C88-4059-B012-D362363E6237}"/>
    <cellStyle name="Normal 7 4 4 7" xfId="36362" xr:uid="{C8ABD6EB-E584-4540-AA26-8A315CCFC52D}"/>
    <cellStyle name="Normal 7 4 4 8" xfId="38500" xr:uid="{8FB000BE-2145-425B-A046-ADA8E236E3FD}"/>
    <cellStyle name="Normal 7 4 4_121231-130331" xfId="29154" xr:uid="{0241D1F5-CA21-4F6B-A2BC-2C9CB222E190}"/>
    <cellStyle name="Normal 7 4 5" xfId="29155" xr:uid="{EDF6FD76-7333-4A7E-ACF1-71A6D26D9718}"/>
    <cellStyle name="Normal 7 4 5 2" xfId="29156" xr:uid="{FEA981C2-DEBE-4B18-A9D1-2EF89776BCF3}"/>
    <cellStyle name="Normal 7 4 5 2 2" xfId="29157" xr:uid="{7AB95F24-03C0-4AAC-BC51-A6124113D7CC}"/>
    <cellStyle name="Normal 7 4 5 2 3" xfId="34514" xr:uid="{FB970659-54E4-4080-9981-70BF575A6994}"/>
    <cellStyle name="Normal 7 4 5 2_121231-130331" xfId="29158" xr:uid="{FD1DFD8C-E82E-4080-A99B-4226EC15234B}"/>
    <cellStyle name="Normal 7 4 5 3" xfId="29159" xr:uid="{D1A29668-65A6-4C3F-8BE1-F286B3122DBD}"/>
    <cellStyle name="Normal 7 4 5 3 2" xfId="29160" xr:uid="{7B58AD11-359E-43E2-8BAE-228C919DFD40}"/>
    <cellStyle name="Normal 7 4 5 3_121231-130331" xfId="29161" xr:uid="{265D5987-5EBB-4599-B8B5-24A3934EFB8F}"/>
    <cellStyle name="Normal 7 4 5 4" xfId="29162" xr:uid="{E1ABB518-6AFC-4AD2-AB6D-762AE0D7DAF9}"/>
    <cellStyle name="Normal 7 4 5 5" xfId="29163" xr:uid="{F4F46FD8-F815-41B6-8549-A7A5981830F9}"/>
    <cellStyle name="Normal 7 4 5 6" xfId="34515" xr:uid="{C47C3800-D952-456E-B55B-D9A6869C3416}"/>
    <cellStyle name="Normal 7 4 5 7" xfId="36363" xr:uid="{8539A8CF-AECF-4620-AC62-74D651F68FCA}"/>
    <cellStyle name="Normal 7 4 5 8" xfId="38499" xr:uid="{1F786C68-F536-497F-B958-A940D223EF82}"/>
    <cellStyle name="Normal 7 4 5_121231-130331" xfId="29164" xr:uid="{C039AD69-238E-467A-B618-64E1931FE9CC}"/>
    <cellStyle name="Normal 7 4 6" xfId="29165" xr:uid="{B4B37FDA-D4DC-4C51-9F36-F01080584872}"/>
    <cellStyle name="Normal 7 4 6 2" xfId="29166" xr:uid="{FAB598B9-D966-4067-95BF-ED1532AC0DCC}"/>
    <cellStyle name="Normal 7 4 6 2 2" xfId="29167" xr:uid="{F22E4FA3-0B35-4C14-98B4-BCD150EE8EA4}"/>
    <cellStyle name="Normal 7 4 6 2_121231-130331" xfId="29168" xr:uid="{55115B7B-6EDF-479A-B6C7-5A9F77670145}"/>
    <cellStyle name="Normal 7 4 6 3" xfId="29169" xr:uid="{DE44BBF0-DCA4-4E8D-BD32-B6F4C3C52EDA}"/>
    <cellStyle name="Normal 7 4 6 4" xfId="34516" xr:uid="{BEFE3ED9-0ECA-41B4-9FD1-F542135EC09B}"/>
    <cellStyle name="Normal 7 4 6_121231-130331" xfId="29170" xr:uid="{B79672AF-AF05-4ADF-9410-BD35A7CBDA0B}"/>
    <cellStyle name="Normal 7 4 7" xfId="29171" xr:uid="{4617DCAB-6484-4049-A769-06277C1FED38}"/>
    <cellStyle name="Normal 7 4 7 2" xfId="29172" xr:uid="{B2820824-3701-44DB-9C9F-8F0ED09EEF05}"/>
    <cellStyle name="Normal 7 4 7_121231-130331" xfId="29173" xr:uid="{3A41151E-C948-401B-B21B-528B3A4C793C}"/>
    <cellStyle name="Normal 7 4 8" xfId="29174" xr:uid="{30D11B58-941A-420F-9780-1E6CDFF7BE66}"/>
    <cellStyle name="Normal 7 4 9" xfId="29175" xr:uid="{4C106FBE-C927-464A-A46D-C1E552D08C45}"/>
    <cellStyle name="Normal 7 4_121231-130331" xfId="29176" xr:uid="{7BD06E31-8FDC-4849-B612-9C95ABDE138C}"/>
    <cellStyle name="Normal 7 5" xfId="29177" xr:uid="{39AD2E55-F840-4B0C-88E0-4F224A474489}"/>
    <cellStyle name="Normal 7 5 2" xfId="29178" xr:uid="{72E7BBB8-D7CF-4E63-B8B2-9948574DC2AA}"/>
    <cellStyle name="Normal 7 5 2 2" xfId="29179" xr:uid="{9CDECF51-1435-4689-96FB-8BC4435A84FA}"/>
    <cellStyle name="Normal 7 5 2 2 2" xfId="29180" xr:uid="{5EE1BFC6-8E11-47D6-BE7B-C990B7EB82C7}"/>
    <cellStyle name="Normal 7 5 2 2 3" xfId="34517" xr:uid="{83B488AE-15B6-4319-A3EB-AB85BA0BCAB0}"/>
    <cellStyle name="Normal 7 5 2 2_121231-130331" xfId="29181" xr:uid="{E53F61B3-F9A7-4E4C-8545-E2384663E4DC}"/>
    <cellStyle name="Normal 7 5 2 3" xfId="29182" xr:uid="{90518AC4-9992-4267-A8E2-8CA88ED0F3FB}"/>
    <cellStyle name="Normal 7 5 2 3 2" xfId="29183" xr:uid="{75DF452A-E2DD-443B-A6A5-CF27AA3F4B04}"/>
    <cellStyle name="Normal 7 5 2 3_121231-130331" xfId="29184" xr:uid="{527F513C-BBD4-477B-B8C5-2AFA0A662C84}"/>
    <cellStyle name="Normal 7 5 2 4" xfId="29185" xr:uid="{4E2865DA-422C-4188-9419-DB028E972765}"/>
    <cellStyle name="Normal 7 5 2 5" xfId="29186" xr:uid="{02EF7F04-013B-4998-BF20-94E128BE4A5E}"/>
    <cellStyle name="Normal 7 5 2 6" xfId="34518" xr:uid="{F0CACC12-37EE-48B5-9A69-58273D3F4532}"/>
    <cellStyle name="Normal 7 5 2 7" xfId="36365" xr:uid="{8E6F5608-5B87-43BF-8133-4B91DF961D9B}"/>
    <cellStyle name="Normal 7 5 2 8" xfId="38497" xr:uid="{F18911F8-3CE5-450E-8A12-FD6334C43D4E}"/>
    <cellStyle name="Normal 7 5 2_121231-130331" xfId="29187" xr:uid="{A73C79D1-D8FF-48CB-8072-6E05664D2C60}"/>
    <cellStyle name="Normal 7 5 3" xfId="29188" xr:uid="{0D676086-D9E4-42B0-9061-2D0F6A0BCC70}"/>
    <cellStyle name="Normal 7 5 3 2" xfId="29189" xr:uid="{519C08BE-BF29-4AF6-8C72-0E998C67EA81}"/>
    <cellStyle name="Normal 7 5 3 2 2" xfId="29190" xr:uid="{6C3CAB11-6503-462E-9F80-CEF3FD8E80D5}"/>
    <cellStyle name="Normal 7 5 3 2_121231-130331" xfId="29191" xr:uid="{E5DCC1CA-D49F-4703-B5CA-138059B70E3A}"/>
    <cellStyle name="Normal 7 5 3 3" xfId="29192" xr:uid="{63849109-4CB6-40C3-845F-6F909830725F}"/>
    <cellStyle name="Normal 7 5 3 4" xfId="34519" xr:uid="{6A15325A-079E-4074-97B5-A607268D2354}"/>
    <cellStyle name="Normal 7 5 3_121231-130331" xfId="29193" xr:uid="{BCEFC0FC-4669-4018-A8DC-A44329239D3E}"/>
    <cellStyle name="Normal 7 5 4" xfId="29194" xr:uid="{F9ED39D5-952A-40BC-8856-AFBC1580C358}"/>
    <cellStyle name="Normal 7 5 4 2" xfId="29195" xr:uid="{F2295902-E26C-4785-AF76-D0F065071D7A}"/>
    <cellStyle name="Normal 7 5 4_121231-130331" xfId="29196" xr:uid="{7D55C0C2-390C-42CF-BD5F-2F8F83364D62}"/>
    <cellStyle name="Normal 7 5 5" xfId="29197" xr:uid="{6D5FBB51-6E36-467A-9B4B-EA80299C56BD}"/>
    <cellStyle name="Normal 7 5 6" xfId="29198" xr:uid="{C12BD3E5-E451-47B6-AAE6-6E08C4E6B358}"/>
    <cellStyle name="Normal 7 5 7" xfId="34520" xr:uid="{456BB932-6E77-4EF8-85B7-7A05E45C619D}"/>
    <cellStyle name="Normal 7 5 8" xfId="36364" xr:uid="{47591D32-0F9E-458E-9E08-AECBD22D1F8F}"/>
    <cellStyle name="Normal 7 5 9" xfId="38498" xr:uid="{A461E6D0-4157-4C5A-82AA-3AA293F0FA39}"/>
    <cellStyle name="Normal 7 5_121231-130331" xfId="29199" xr:uid="{D032EFD3-EE96-4177-B0D8-99766919D4E4}"/>
    <cellStyle name="Normal 7 6" xfId="29200" xr:uid="{2F54AFB3-0F64-4AD3-BE74-3C396D238791}"/>
    <cellStyle name="Normal 7 6 2" xfId="29201" xr:uid="{5B8D7AE9-48F1-473F-A199-A62DF815E56A}"/>
    <cellStyle name="Normal 7 6 2 2" xfId="29202" xr:uid="{04F84ABB-08B8-4448-B53A-2AA59577A102}"/>
    <cellStyle name="Normal 7 6 2 2 2" xfId="29203" xr:uid="{8B5A6899-503C-415E-BBE8-13FD05C5A97E}"/>
    <cellStyle name="Normal 7 6 2 2_121231-130331" xfId="29204" xr:uid="{F73B4694-8C7E-417B-B948-E70550C5E6F1}"/>
    <cellStyle name="Normal 7 6 2 3" xfId="29205" xr:uid="{06E72141-0CC6-46E1-A2AB-8611891CF3EB}"/>
    <cellStyle name="Normal 7 6 2 4" xfId="34521" xr:uid="{2FBD6BD2-2995-49B4-8885-91A4382423E5}"/>
    <cellStyle name="Normal 7 6 2_121231-130331" xfId="29206" xr:uid="{04CD6AFB-1909-47EA-A243-FE0EB5A9A9A8}"/>
    <cellStyle name="Normal 7 6 3" xfId="29207" xr:uid="{34217207-371C-4914-9386-CA19DA99B5E1}"/>
    <cellStyle name="Normal 7 6 3 2" xfId="29208" xr:uid="{26385D5C-F75F-489E-B507-E7F307C1E259}"/>
    <cellStyle name="Normal 7 6 3_121231-130331" xfId="29209" xr:uid="{CBC835D4-4920-4D99-B2A4-2EEC45B2AE39}"/>
    <cellStyle name="Normal 7 6 4" xfId="29210" xr:uid="{7B688FE8-35E1-4613-B1CF-2CC1D124981C}"/>
    <cellStyle name="Normal 7 6 5" xfId="29211" xr:uid="{5A326E14-1EDA-4B4E-B0E9-AE4A8123EBBF}"/>
    <cellStyle name="Normal 7 6 6" xfId="34522" xr:uid="{938882CB-653D-46EA-8F54-2EAABA04522E}"/>
    <cellStyle name="Normal 7 6 7" xfId="36366" xr:uid="{10A7433E-23B6-4890-B100-8604FC359B5C}"/>
    <cellStyle name="Normal 7 6 8" xfId="38496" xr:uid="{26EEDF92-0385-4D32-B11D-D8C9BB8E948D}"/>
    <cellStyle name="Normal 7 6_121231-130331" xfId="29212" xr:uid="{7E3B2DAB-8F12-4471-964F-858BADC0DE77}"/>
    <cellStyle name="Normal 7 7" xfId="29213" xr:uid="{189D0189-E229-45E7-8395-50BB4B83802B}"/>
    <cellStyle name="Normal 7 7 2" xfId="29214" xr:uid="{DB67EC7C-43A5-40E8-A6DF-881A54EB404A}"/>
    <cellStyle name="Normal 7 7 2 2" xfId="29215" xr:uid="{360AB85D-862C-42BD-ACA3-7BA983FD5703}"/>
    <cellStyle name="Normal 7 7 2 2 2" xfId="29216" xr:uid="{D7B5DA6A-2773-4B3E-BCE4-0C1A41E451AB}"/>
    <cellStyle name="Normal 7 7 2 2_121231-130331" xfId="29217" xr:uid="{FAD6A909-449B-4947-BE06-11512E0DD4C5}"/>
    <cellStyle name="Normal 7 7 2 3" xfId="29218" xr:uid="{0B786163-8A3D-4C39-9298-CD4F078AA163}"/>
    <cellStyle name="Normal 7 7 2 4" xfId="34523" xr:uid="{6B074658-3BD0-44DE-9AE0-0BF1C3756D47}"/>
    <cellStyle name="Normal 7 7 2_121231-130331" xfId="29219" xr:uid="{32A5CE06-6811-4228-BD41-ADD386D85A1A}"/>
    <cellStyle name="Normal 7 7 3" xfId="29220" xr:uid="{150EDDFF-3B76-42A8-B0B8-13D48C1FE60C}"/>
    <cellStyle name="Normal 7 7 3 2" xfId="29221" xr:uid="{CD9A30C3-2131-4E1D-BEEF-840B0D419E9C}"/>
    <cellStyle name="Normal 7 7 3_121231-130331" xfId="29222" xr:uid="{9B46AD77-A0DC-4AAF-BEBD-55BDAD253CB8}"/>
    <cellStyle name="Normal 7 7 4" xfId="29223" xr:uid="{83D6D1F5-A2E0-4A35-BAF8-3BBB67DC8D3F}"/>
    <cellStyle name="Normal 7 7 5" xfId="29224" xr:uid="{49DF02B4-0928-475D-8625-3C205685E5F6}"/>
    <cellStyle name="Normal 7 7 6" xfId="34524" xr:uid="{B824B772-43B9-4B7A-A0A7-C8BC19A46CC1}"/>
    <cellStyle name="Normal 7 7 7" xfId="36367" xr:uid="{7FABBE0D-372B-4A74-B806-01709FBD18D7}"/>
    <cellStyle name="Normal 7 7 8" xfId="38495" xr:uid="{47BEDC07-1EF4-41A8-B4A1-72FF02ED4CCC}"/>
    <cellStyle name="Normal 7 7_121231-130331" xfId="29225" xr:uid="{49084BB7-8A1D-4BE8-9850-3533AF5287F6}"/>
    <cellStyle name="Normal 7 8" xfId="29226" xr:uid="{5B32A550-2CCF-4F3D-9547-8457C48FC24C}"/>
    <cellStyle name="Normal 7 8 2" xfId="29227" xr:uid="{8A752D22-B1B6-46EF-9F25-A048E712CA28}"/>
    <cellStyle name="Normal 7 8 2 2" xfId="29228" xr:uid="{26398B66-33AC-4895-9D78-FC5D41FDA641}"/>
    <cellStyle name="Normal 7 8 2 3" xfId="34525" xr:uid="{2DCA7D0A-F3EE-448F-9CFC-65F22130181A}"/>
    <cellStyle name="Normal 7 8 2_121231-130331" xfId="29229" xr:uid="{99BB5D20-1426-46F8-8BDF-AB70EFD25F6C}"/>
    <cellStyle name="Normal 7 8 3" xfId="29230" xr:uid="{2E01124A-29D8-435C-ACED-C7F58E076146}"/>
    <cellStyle name="Normal 7 8 3 2" xfId="29231" xr:uid="{6A7ED5BF-3166-47FA-A7C2-03C0110BC321}"/>
    <cellStyle name="Normal 7 8 3_121231-130331" xfId="29232" xr:uid="{A1D6F1D3-1E82-4121-BC2F-C25031C5A684}"/>
    <cellStyle name="Normal 7 8 4" xfId="29233" xr:uid="{BDE26A9F-579D-45FE-BF3A-8EAB24DA96AF}"/>
    <cellStyle name="Normal 7 8 5" xfId="29234" xr:uid="{0825E0BC-B5F2-433D-ABEF-C7EEEAD164C4}"/>
    <cellStyle name="Normal 7 8 6" xfId="34526" xr:uid="{6829C283-4CA9-4704-A729-6DBB383A6733}"/>
    <cellStyle name="Normal 7 8 7" xfId="36368" xr:uid="{7B90EB03-4B6E-4A71-95AD-FEAD87566BF8}"/>
    <cellStyle name="Normal 7 8 8" xfId="38494" xr:uid="{AFB46295-3688-4570-BE1E-1F74E29A0EC4}"/>
    <cellStyle name="Normal 7 8_121231-130331" xfId="29235" xr:uid="{0D16260C-FDF4-4EE7-83AD-8F792989379A}"/>
    <cellStyle name="Normal 7 9" xfId="29236" xr:uid="{179B876E-FDB3-4012-8789-B39467D9E0DE}"/>
    <cellStyle name="Normal 7 9 2" xfId="29237" xr:uid="{E9906F91-B8FE-4910-9232-B57E987C4982}"/>
    <cellStyle name="Normal 7 9 2 2" xfId="29238" xr:uid="{F2CFDDB8-B853-42A0-96BE-BD9A0AB37C73}"/>
    <cellStyle name="Normal 7 9 2_121231-130331" xfId="29239" xr:uid="{C2C2A571-25CD-4AE8-AEDC-D1E521F224FB}"/>
    <cellStyle name="Normal 7 9 3" xfId="29240" xr:uid="{D18B11F6-6135-41F6-BBBE-E7ED647B1B18}"/>
    <cellStyle name="Normal 7 9 4" xfId="34527" xr:uid="{FA6B8106-EABA-4838-BEDC-E8B4DC310C94}"/>
    <cellStyle name="Normal 7 9_121231-130331" xfId="29241" xr:uid="{6AA0E2BC-029E-4AEF-8728-52C4C42596AC}"/>
    <cellStyle name="Normal 7_121231-130331" xfId="29242" xr:uid="{ACC30EF3-CEF7-4B2F-AD49-710BDF7D5CA5}"/>
    <cellStyle name="Normal 70" xfId="29243" xr:uid="{A26BEF98-1061-4478-980A-E9F61076CFB8}"/>
    <cellStyle name="Normal 70 10" xfId="38493" xr:uid="{F956A1DF-EA6F-4EDC-A818-25DE6123BDFB}"/>
    <cellStyle name="Normal 70 2" xfId="29244" xr:uid="{1BDAB854-04B0-4296-B4D2-57597A9606E9}"/>
    <cellStyle name="Normal 70 2 2" xfId="29245" xr:uid="{6A4868C8-995A-4118-AF9C-C1E2708C48BE}"/>
    <cellStyle name="Normal 70 2 2 2" xfId="29246" xr:uid="{73745870-7A6B-4C44-955B-B3ABB33FED1E}"/>
    <cellStyle name="Normal 70 2 2 3" xfId="34528" xr:uid="{B66754E1-A6A7-4151-A80E-79C5BDA11CF7}"/>
    <cellStyle name="Normal 70 2 2_121231-130331" xfId="29247" xr:uid="{5A27F4E4-FF26-40D5-A985-3C92382948E7}"/>
    <cellStyle name="Normal 70 2 3" xfId="29248" xr:uid="{0F032C93-2B8D-4987-8FBA-A9D74D91BCD7}"/>
    <cellStyle name="Normal 70 2 3 2" xfId="29249" xr:uid="{327EB697-8F15-4422-8B57-6A1A294D3419}"/>
    <cellStyle name="Normal 70 2 3_121231-130331" xfId="29250" xr:uid="{22186503-B7E6-4B66-B8D9-7C39519AF1B3}"/>
    <cellStyle name="Normal 70 2 4" xfId="29251" xr:uid="{8A5CDF6A-F4F5-46D7-8A0B-C054F60F6407}"/>
    <cellStyle name="Normal 70 2 5" xfId="29252" xr:uid="{9F17AF13-ACDB-4D64-8D07-94B272A5F965}"/>
    <cellStyle name="Normal 70 2 6" xfId="34529" xr:uid="{C812B6F7-9E72-4B55-8DCA-DD6537CC6D37}"/>
    <cellStyle name="Normal 70 2 7" xfId="36370" xr:uid="{DC768708-48E9-4B75-9E34-714219E392ED}"/>
    <cellStyle name="Normal 70 2 8" xfId="38492" xr:uid="{3E2DE1B8-2960-4545-A93B-CA8FE35B182F}"/>
    <cellStyle name="Normal 70 2_121231-130331" xfId="29253" xr:uid="{7F722BF2-166A-4C59-80D0-31C0EB667C0A}"/>
    <cellStyle name="Normal 70 3" xfId="29254" xr:uid="{56D7C946-773E-49B7-AE98-3BFCA6909AC4}"/>
    <cellStyle name="Normal 70 3 2" xfId="29255" xr:uid="{A2B12011-99FC-4BE4-A0AD-97C7E1607C1D}"/>
    <cellStyle name="Normal 70 3 2 2" xfId="29256" xr:uid="{94953DD5-2B12-4B5E-AB23-B69F63358BC6}"/>
    <cellStyle name="Normal 70 3 2 3" xfId="34530" xr:uid="{A2756DF4-CEC3-44E9-ADD2-7610F9A6DC0F}"/>
    <cellStyle name="Normal 70 3 2_121231-130331" xfId="29257" xr:uid="{E4A84224-F6A0-4F94-A971-CC5E3B774934}"/>
    <cellStyle name="Normal 70 3 3" xfId="29258" xr:uid="{39AC6F7A-7ABA-4757-82D4-C20620E126DE}"/>
    <cellStyle name="Normal 70 3 3 2" xfId="29259" xr:uid="{722DA0ED-D90E-4B32-ADD6-0FBA6E03E5E1}"/>
    <cellStyle name="Normal 70 3 3_121231-130331" xfId="29260" xr:uid="{CFCC08C5-01EA-49CD-BA7A-2946D5725874}"/>
    <cellStyle name="Normal 70 3 4" xfId="29261" xr:uid="{847ABFE1-D8CD-4AE8-A097-AF26679F6F70}"/>
    <cellStyle name="Normal 70 3 5" xfId="29262" xr:uid="{59E99040-9DA8-4A52-AEC0-6A499B563E75}"/>
    <cellStyle name="Normal 70 3 6" xfId="34531" xr:uid="{FBE1C2D1-D1DA-4875-B9D3-C2B134F47896}"/>
    <cellStyle name="Normal 70 3 7" xfId="36371" xr:uid="{AAC872C5-F8E9-475A-BA46-C1C961F9A026}"/>
    <cellStyle name="Normal 70 3 8" xfId="38491" xr:uid="{D010CE85-0540-4476-BAE2-14E1C7892FFA}"/>
    <cellStyle name="Normal 70 3_121231-130331" xfId="29263" xr:uid="{BFAE57CC-1AAD-4FF3-B169-4E45A0570F50}"/>
    <cellStyle name="Normal 70 4" xfId="29264" xr:uid="{68970ECB-5EF3-45B9-AE7C-9B277B5082B6}"/>
    <cellStyle name="Normal 70 4 2" xfId="29265" xr:uid="{F99ACD44-7ECA-4844-A63E-34A5EC05B33D}"/>
    <cellStyle name="Normal 70 4 2 2" xfId="29266" xr:uid="{57F75A3C-F23C-4A8A-A288-704DC9BE87D7}"/>
    <cellStyle name="Normal 70 4 2_121231-130331" xfId="29267" xr:uid="{740C9E98-E5A8-4164-BDF0-EAB96E78869D}"/>
    <cellStyle name="Normal 70 4 3" xfId="29268" xr:uid="{9C5A4E6F-AF47-4C09-A2A3-3C003547A2DE}"/>
    <cellStyle name="Normal 70 4 4" xfId="34532" xr:uid="{51961E58-11B0-422D-8971-B2ABDED42AC5}"/>
    <cellStyle name="Normal 70 4_121231-130331" xfId="29269" xr:uid="{8F7F37BF-3BDB-4AE3-89EF-67773AE8DFE4}"/>
    <cellStyle name="Normal 70 5" xfId="29270" xr:uid="{11029F88-D73D-44CC-8F50-D3CC6919F4BF}"/>
    <cellStyle name="Normal 70 5 2" xfId="29271" xr:uid="{3BED61FA-CA93-45BE-BFC5-BE6702DBAC9A}"/>
    <cellStyle name="Normal 70 5_121231-130331" xfId="29272" xr:uid="{CFEF4CEA-C0AA-4395-8050-D2FA7B7609AD}"/>
    <cellStyle name="Normal 70 6" xfId="29273" xr:uid="{7C6AA968-00BC-447B-AA0B-A4C025767C2E}"/>
    <cellStyle name="Normal 70 7" xfId="29274" xr:uid="{ACF2A95A-512D-468D-9EC6-EA5AFC537C65}"/>
    <cellStyle name="Normal 70 8" xfId="34533" xr:uid="{BC08517A-B99D-4AFC-B198-8CE2483E5857}"/>
    <cellStyle name="Normal 70 9" xfId="36369" xr:uid="{9E3DF56F-71FA-4939-8A01-96D7A6A0CA16}"/>
    <cellStyle name="Normal 70_121231-130331" xfId="29275" xr:uid="{8BC3B023-9E05-49F3-A477-3E0CB5A4F915}"/>
    <cellStyle name="Normal 71" xfId="29276" xr:uid="{BFC80E8E-B9EA-4A1D-AC31-D38C04212606}"/>
    <cellStyle name="Normal 71 10" xfId="38490" xr:uid="{1ED46186-7C8E-478C-B697-9D34F0C9EF52}"/>
    <cellStyle name="Normal 71 2" xfId="29277" xr:uid="{022F996D-4E22-411D-B980-48DBF9CFE085}"/>
    <cellStyle name="Normal 71 2 2" xfId="29278" xr:uid="{6EDF3EEB-EB38-4BAE-9101-65B82B8BED80}"/>
    <cellStyle name="Normal 71 2 2 2" xfId="29279" xr:uid="{3CFE4AEF-3EF6-4FBD-8BDF-90E7CFAEE5D5}"/>
    <cellStyle name="Normal 71 2 2 3" xfId="34534" xr:uid="{AA046E23-D8F3-446B-97DC-085B795232EA}"/>
    <cellStyle name="Normal 71 2 2_121231-130331" xfId="29280" xr:uid="{AA38E751-F448-4B67-B176-71E4241121F9}"/>
    <cellStyle name="Normal 71 2 3" xfId="29281" xr:uid="{ADE449D3-893D-4D4C-BF0A-8EA752E4F51E}"/>
    <cellStyle name="Normal 71 2 3 2" xfId="29282" xr:uid="{AD211F15-036C-41B3-8D27-675406B15871}"/>
    <cellStyle name="Normal 71 2 3_121231-130331" xfId="29283" xr:uid="{1343197E-0FE5-42E6-B02A-8105E59DE2D3}"/>
    <cellStyle name="Normal 71 2 4" xfId="29284" xr:uid="{764FDFB0-0B5C-471D-8D62-7570F193DAEB}"/>
    <cellStyle name="Normal 71 2 5" xfId="29285" xr:uid="{1FD7CBF5-EFCB-406A-9A22-5866B8875A14}"/>
    <cellStyle name="Normal 71 2 6" xfId="34535" xr:uid="{DC90B259-4273-4864-8E6E-95EB48AB61B9}"/>
    <cellStyle name="Normal 71 2 7" xfId="36373" xr:uid="{A3DBCB85-45C2-4F5A-9B56-8E63A8BB72BC}"/>
    <cellStyle name="Normal 71 2 8" xfId="38489" xr:uid="{4077B0C7-09EA-46D6-8E14-1FA0F3E37E9F}"/>
    <cellStyle name="Normal 71 2_121231-130331" xfId="29286" xr:uid="{09AA2EFC-4BEF-481F-A236-09E245B14E28}"/>
    <cellStyle name="Normal 71 3" xfId="29287" xr:uid="{1B092A66-C6D0-4E87-8CF8-59044780B99F}"/>
    <cellStyle name="Normal 71 3 2" xfId="29288" xr:uid="{B390C6FE-04EE-4724-90E5-A02B023A59C4}"/>
    <cellStyle name="Normal 71 3 2 2" xfId="29289" xr:uid="{5557278A-0A17-4ECA-A5EE-815B17BF126E}"/>
    <cellStyle name="Normal 71 3 2 3" xfId="34536" xr:uid="{A12FE982-67C4-4BE8-A7FE-ED5F31435A53}"/>
    <cellStyle name="Normal 71 3 2_121231-130331" xfId="29290" xr:uid="{AE5C8F8E-001A-43B7-A9CB-9B37D09C4A54}"/>
    <cellStyle name="Normal 71 3 3" xfId="29291" xr:uid="{0EC454D6-C640-4483-B2D5-9173CAE37953}"/>
    <cellStyle name="Normal 71 3 3 2" xfId="29292" xr:uid="{5BAD146B-5F5E-4F9B-8358-F5423CB1E334}"/>
    <cellStyle name="Normal 71 3 3_121231-130331" xfId="29293" xr:uid="{CA485F88-4122-4102-B3D6-8BE908492358}"/>
    <cellStyle name="Normal 71 3 4" xfId="29294" xr:uid="{7B532837-048F-4729-BDA4-8AE842BAD88F}"/>
    <cellStyle name="Normal 71 3 5" xfId="29295" xr:uid="{EA439F61-85A9-4952-9E19-DDA68C19BC06}"/>
    <cellStyle name="Normal 71 3 6" xfId="34537" xr:uid="{FD2CD615-E462-41CA-A6E9-014106950A6B}"/>
    <cellStyle name="Normal 71 3 7" xfId="36374" xr:uid="{9100F245-5BD2-4B1F-9BFE-F7F89552ED8A}"/>
    <cellStyle name="Normal 71 3 8" xfId="38488" xr:uid="{5FCF70D5-CF3D-4032-BDA3-F09483F68BA4}"/>
    <cellStyle name="Normal 71 3_121231-130331" xfId="29296" xr:uid="{0347DD72-BB6F-4164-B0BC-7FE2A25556F7}"/>
    <cellStyle name="Normal 71 4" xfId="29297" xr:uid="{954CF51F-8D3D-4470-9895-4A22BB288EE5}"/>
    <cellStyle name="Normal 71 4 2" xfId="29298" xr:uid="{C259589D-553D-45A7-8930-54A280B05002}"/>
    <cellStyle name="Normal 71 4 2 2" xfId="29299" xr:uid="{B9AE6E7F-13B1-454E-9740-5FAE848AD934}"/>
    <cellStyle name="Normal 71 4 2_121231-130331" xfId="29300" xr:uid="{5A18F281-EA01-4B8B-9422-969ADDDFFFFC}"/>
    <cellStyle name="Normal 71 4 3" xfId="29301" xr:uid="{2774DC00-BC35-4122-A85C-2E625666B1A0}"/>
    <cellStyle name="Normal 71 4 4" xfId="34538" xr:uid="{285BDD89-34EB-451B-82E4-4A6CDF46288D}"/>
    <cellStyle name="Normal 71 4_121231-130331" xfId="29302" xr:uid="{9B97A951-E1E6-4B76-A8C7-F617AB5D1D05}"/>
    <cellStyle name="Normal 71 5" xfId="29303" xr:uid="{FC989BDD-78AD-4EDA-8C43-EE9DF494426F}"/>
    <cellStyle name="Normal 71 5 2" xfId="29304" xr:uid="{CE43502E-0F05-46F0-B7AB-D166F85A8871}"/>
    <cellStyle name="Normal 71 5_121231-130331" xfId="29305" xr:uid="{AB95F25E-187E-4ACA-9CCB-CFD5F2880F88}"/>
    <cellStyle name="Normal 71 6" xfId="29306" xr:uid="{19F992FE-39B0-4996-94E1-90AFFB33037D}"/>
    <cellStyle name="Normal 71 7" xfId="29307" xr:uid="{D05FF2D5-741F-4FA9-B8CF-8025E0B96FC2}"/>
    <cellStyle name="Normal 71 8" xfId="34539" xr:uid="{A7AC2B97-3FE7-4C4C-B0E8-BCD4C60DA3DA}"/>
    <cellStyle name="Normal 71 9" xfId="36372" xr:uid="{EF414F0E-E83C-40A4-8CCD-D16D908889A9}"/>
    <cellStyle name="Normal 71_121231-130331" xfId="29308" xr:uid="{2F1144A4-C4ED-485E-91C2-06CA0A41D9C5}"/>
    <cellStyle name="Normal 72" xfId="29309" xr:uid="{11C74C1C-9925-466A-9D44-BFFE3A5091CB}"/>
    <cellStyle name="Normal 72 10" xfId="38487" xr:uid="{410D1F3D-76A5-4FA7-9538-8E86A86B363D}"/>
    <cellStyle name="Normal 72 2" xfId="29310" xr:uid="{55CF42DA-A0A5-4841-979A-B12CBADB447C}"/>
    <cellStyle name="Normal 72 2 2" xfId="29311" xr:uid="{4573DCBA-E98D-451B-8A0B-4683A7C9AAA8}"/>
    <cellStyle name="Normal 72 2 2 2" xfId="29312" xr:uid="{61012CAE-43E1-496B-8CD9-1D46A86937AE}"/>
    <cellStyle name="Normal 72 2 2 3" xfId="34540" xr:uid="{E3CBDA6B-D58C-4207-9E8A-028D36CD55EE}"/>
    <cellStyle name="Normal 72 2 2_121231-130331" xfId="29313" xr:uid="{CE9E09D3-42ED-4205-A232-A8A41CCE2990}"/>
    <cellStyle name="Normal 72 2 3" xfId="29314" xr:uid="{5350F57A-6B63-43DA-B23D-2FC8ADA9150F}"/>
    <cellStyle name="Normal 72 2 3 2" xfId="29315" xr:uid="{872D6478-82BA-44E3-BB79-E189D4DD42C6}"/>
    <cellStyle name="Normal 72 2 3_121231-130331" xfId="29316" xr:uid="{7553DACB-ABEE-4D1A-9416-4D3BEA18D2B1}"/>
    <cellStyle name="Normal 72 2 4" xfId="29317" xr:uid="{C0F18B79-B740-4F4B-97CE-696CB6FAB2A9}"/>
    <cellStyle name="Normal 72 2 5" xfId="29318" xr:uid="{F71C6BCD-DA4F-4906-A756-687B84DA6AA1}"/>
    <cellStyle name="Normal 72 2 6" xfId="34541" xr:uid="{C1A98DC9-2B2F-4938-A74E-51C0B88FAACC}"/>
    <cellStyle name="Normal 72 2 7" xfId="36376" xr:uid="{4BD83CA3-E482-461A-8FD0-614E8F12923D}"/>
    <cellStyle name="Normal 72 2 8" xfId="38486" xr:uid="{0BC741C2-7631-4748-935D-9226606E5757}"/>
    <cellStyle name="Normal 72 2_121231-130331" xfId="29319" xr:uid="{9421B90A-186D-450F-A451-D4743533003C}"/>
    <cellStyle name="Normal 72 3" xfId="29320" xr:uid="{E38FF1DC-A2D8-470B-B502-B9743751FA3E}"/>
    <cellStyle name="Normal 72 3 2" xfId="29321" xr:uid="{57A74EA2-6054-42F1-8CD0-6953A3D70AA1}"/>
    <cellStyle name="Normal 72 3 2 2" xfId="29322" xr:uid="{A243DEDC-3A10-47BF-BB26-589CFCE227A9}"/>
    <cellStyle name="Normal 72 3 2 3" xfId="34542" xr:uid="{F215EBB6-7CA5-4D28-A002-74E3FF306095}"/>
    <cellStyle name="Normal 72 3 2_121231-130331" xfId="29323" xr:uid="{7F4F02AC-5E40-4507-9F55-DFE3C12EE228}"/>
    <cellStyle name="Normal 72 3 3" xfId="29324" xr:uid="{5C57DAA5-B197-4AFA-85E6-70B3C76D3F37}"/>
    <cellStyle name="Normal 72 3 3 2" xfId="29325" xr:uid="{736A2867-E302-4C72-BEBB-6200E81AE7A3}"/>
    <cellStyle name="Normal 72 3 3_121231-130331" xfId="29326" xr:uid="{6A04611B-E20F-499B-A4AE-5F25094F9AB3}"/>
    <cellStyle name="Normal 72 3 4" xfId="29327" xr:uid="{98085AC1-022C-473F-80D6-E22572206564}"/>
    <cellStyle name="Normal 72 3 5" xfId="29328" xr:uid="{D1D6F351-ACE3-44F2-B469-22533D1E0363}"/>
    <cellStyle name="Normal 72 3 6" xfId="34543" xr:uid="{4B894BD2-36E9-45D3-925C-D64F6D48B30F}"/>
    <cellStyle name="Normal 72 3 7" xfId="36377" xr:uid="{051D8056-0326-48F8-BC38-1E7BA5BE562A}"/>
    <cellStyle name="Normal 72 3 8" xfId="38485" xr:uid="{D34BCBF5-4A02-4B77-8FE8-EBC476A7F634}"/>
    <cellStyle name="Normal 72 3_121231-130331" xfId="29329" xr:uid="{AEEAA9BD-88D3-4A2C-9538-4F1C3B0D83CD}"/>
    <cellStyle name="Normal 72 4" xfId="29330" xr:uid="{66B96A76-21D4-49A0-86F0-C07930E9842A}"/>
    <cellStyle name="Normal 72 4 2" xfId="29331" xr:uid="{F423C92D-5A8C-4591-AF0D-D38F88EF6035}"/>
    <cellStyle name="Normal 72 4 2 2" xfId="29332" xr:uid="{1276BDD5-F73F-403C-8208-BF54D00E9223}"/>
    <cellStyle name="Normal 72 4 2_121231-130331" xfId="29333" xr:uid="{F4E6EAAC-58A5-47F5-8770-96E620B3C46A}"/>
    <cellStyle name="Normal 72 4 3" xfId="29334" xr:uid="{0A10042C-E6D5-4779-B83F-499A3EA18812}"/>
    <cellStyle name="Normal 72 4 4" xfId="34544" xr:uid="{BC665D48-2485-4240-BD41-38C69064C1B7}"/>
    <cellStyle name="Normal 72 4_121231-130331" xfId="29335" xr:uid="{ABC7139C-28D0-4DB9-A94B-F90C0DA1A544}"/>
    <cellStyle name="Normal 72 5" xfId="29336" xr:uid="{9E824D81-4970-44B9-BDFE-71CEFE8EDBBC}"/>
    <cellStyle name="Normal 72 5 2" xfId="29337" xr:uid="{630B59FA-8D3A-40E4-B8B8-296546F03B88}"/>
    <cellStyle name="Normal 72 5_121231-130331" xfId="29338" xr:uid="{F1FA3D09-5C33-41BE-9E10-08FDE90B0768}"/>
    <cellStyle name="Normal 72 6" xfId="29339" xr:uid="{B1C085B6-F7D5-4D40-AB86-D3DA69F8721B}"/>
    <cellStyle name="Normal 72 7" xfId="29340" xr:uid="{309B75B4-58DA-484C-8A67-A5EE2A61AA53}"/>
    <cellStyle name="Normal 72 8" xfId="34545" xr:uid="{70AE6FFF-966E-4D55-AF44-F0D9E67ACB1A}"/>
    <cellStyle name="Normal 72 9" xfId="36375" xr:uid="{4D7E4464-1272-4FAA-A855-23F169B12111}"/>
    <cellStyle name="Normal 72_121231-130331" xfId="29341" xr:uid="{2575EDDD-F971-40E8-B4F1-2455E0640180}"/>
    <cellStyle name="Normal 73" xfId="29342" xr:uid="{EB256278-FB28-4342-8209-F205F34A6B85}"/>
    <cellStyle name="Normal 73 10" xfId="38484" xr:uid="{64019C43-E0B3-4253-B080-9C06DE865738}"/>
    <cellStyle name="Normal 73 2" xfId="29343" xr:uid="{4A1D890E-553A-4D88-8F44-62CE1D4AA816}"/>
    <cellStyle name="Normal 73 2 2" xfId="29344" xr:uid="{B32C91B5-57C6-4712-BAFD-9CD863ED9AA8}"/>
    <cellStyle name="Normal 73 2 2 2" xfId="29345" xr:uid="{C8DFC490-5F55-4BE5-82D7-17C6F13D4C3C}"/>
    <cellStyle name="Normal 73 2 2 3" xfId="34546" xr:uid="{B90AE222-D4CF-4223-8916-BE59B4DE6EF0}"/>
    <cellStyle name="Normal 73 2 2_121231-130331" xfId="29346" xr:uid="{8720A138-60FE-493A-BFE5-217FA08E41B6}"/>
    <cellStyle name="Normal 73 2 3" xfId="29347" xr:uid="{4E6116DC-0240-4012-877C-8E1AF7C27270}"/>
    <cellStyle name="Normal 73 2 3 2" xfId="29348" xr:uid="{3992AEC4-D58F-4194-B45D-C98B341BA7A8}"/>
    <cellStyle name="Normal 73 2 3_121231-130331" xfId="29349" xr:uid="{99B2AF21-7BD5-4DA6-972C-B46774B7723A}"/>
    <cellStyle name="Normal 73 2 4" xfId="29350" xr:uid="{FF9F46F4-A454-4613-9034-AFCFB5C74F4E}"/>
    <cellStyle name="Normal 73 2 5" xfId="29351" xr:uid="{10B624E6-33A8-4061-A32B-94867EF553AD}"/>
    <cellStyle name="Normal 73 2 6" xfId="34547" xr:uid="{900B61DB-9166-4F28-8FA2-346E7327E3D1}"/>
    <cellStyle name="Normal 73 2 7" xfId="36379" xr:uid="{EA9B8B6A-3A3F-450D-B4D4-2493DF743E69}"/>
    <cellStyle name="Normal 73 2 8" xfId="38483" xr:uid="{3ACAB161-74F8-47A5-A7DA-CFE31D26B0E7}"/>
    <cellStyle name="Normal 73 2_121231-130331" xfId="29352" xr:uid="{93D6038C-AEC9-4386-9D38-789B6FCEF1C3}"/>
    <cellStyle name="Normal 73 3" xfId="29353" xr:uid="{501AB0EF-1989-4443-8C5A-16DE785FC375}"/>
    <cellStyle name="Normal 73 3 2" xfId="29354" xr:uid="{A4776395-A32E-4291-93F3-310EE47503E4}"/>
    <cellStyle name="Normal 73 3 2 2" xfId="29355" xr:uid="{1469E3D0-26B9-44D4-A0B3-6CE256F3798E}"/>
    <cellStyle name="Normal 73 3 2 3" xfId="34548" xr:uid="{AA86D606-0BD2-46F5-BA31-4E5BC41B66AC}"/>
    <cellStyle name="Normal 73 3 2_121231-130331" xfId="29356" xr:uid="{3D179781-F9CC-41F1-ADBF-E672B87BD57F}"/>
    <cellStyle name="Normal 73 3 3" xfId="29357" xr:uid="{BEA4A4D9-ED43-42E3-8C3A-DF8DCA033DEF}"/>
    <cellStyle name="Normal 73 3 3 2" xfId="29358" xr:uid="{7BBC1A7F-72BE-4011-9853-EE69069614B1}"/>
    <cellStyle name="Normal 73 3 3_121231-130331" xfId="29359" xr:uid="{363A4410-6418-4FA3-8BD5-AAA653AF556B}"/>
    <cellStyle name="Normal 73 3 4" xfId="29360" xr:uid="{892C0F7A-71FD-4BB4-A217-E792EA31B3E9}"/>
    <cellStyle name="Normal 73 3 5" xfId="29361" xr:uid="{8C9B6199-D71C-4DA1-BBCD-36C4E9C6229D}"/>
    <cellStyle name="Normal 73 3 6" xfId="34549" xr:uid="{B52877F1-2456-4A67-9E61-B3E2EA23B197}"/>
    <cellStyle name="Normal 73 3 7" xfId="36380" xr:uid="{0EC63C0E-0E1B-41FC-9D84-1F4E61338309}"/>
    <cellStyle name="Normal 73 3 8" xfId="38482" xr:uid="{C9A179C8-AC14-47D8-B756-E31D1229DDEF}"/>
    <cellStyle name="Normal 73 3_121231-130331" xfId="29362" xr:uid="{A06D0F9A-D652-4DBB-92E7-C1AE4F8713C7}"/>
    <cellStyle name="Normal 73 4" xfId="29363" xr:uid="{541AE374-D54D-4405-AC0C-8B47D31B8615}"/>
    <cellStyle name="Normal 73 4 2" xfId="29364" xr:uid="{EBFD2AE9-7166-4E88-8516-F5953D49EA4D}"/>
    <cellStyle name="Normal 73 4 2 2" xfId="29365" xr:uid="{0FEF20FA-FE99-4822-9DFE-4747CDD10BCF}"/>
    <cellStyle name="Normal 73 4 2_121231-130331" xfId="29366" xr:uid="{9F979415-F7DC-4DBE-8E6B-F08747D98483}"/>
    <cellStyle name="Normal 73 4 3" xfId="29367" xr:uid="{B6470E86-AE2F-497D-B616-F99E994F637F}"/>
    <cellStyle name="Normal 73 4 4" xfId="34550" xr:uid="{DB4870EE-8B8B-4B3D-AC9A-38E0F874C049}"/>
    <cellStyle name="Normal 73 4_121231-130331" xfId="29368" xr:uid="{6D0ED86D-209F-476F-A49E-1382CFDA8C44}"/>
    <cellStyle name="Normal 73 5" xfId="29369" xr:uid="{33239B0D-4A02-49E0-BFA9-D5EDCF318C37}"/>
    <cellStyle name="Normal 73 5 2" xfId="29370" xr:uid="{F8861FEE-423C-4769-B578-E70853349817}"/>
    <cellStyle name="Normal 73 5_121231-130331" xfId="29371" xr:uid="{B7DBFE0F-5E48-4FA5-83D7-302595583FEF}"/>
    <cellStyle name="Normal 73 6" xfId="29372" xr:uid="{9AFDD07A-F051-45D0-B526-C452DD7D3572}"/>
    <cellStyle name="Normal 73 7" xfId="29373" xr:uid="{785EACDB-12E8-4D04-93ED-970D74ABAA70}"/>
    <cellStyle name="Normal 73 8" xfId="34551" xr:uid="{90BECE67-B22C-41FF-8248-FDB2B9DA1A29}"/>
    <cellStyle name="Normal 73 9" xfId="36378" xr:uid="{382D11F9-00CD-4B81-9B18-064CE36D8D09}"/>
    <cellStyle name="Normal 73_121231-130331" xfId="29374" xr:uid="{9D5D38B8-4D90-4750-A76E-3112B34C0DD0}"/>
    <cellStyle name="Normal 74" xfId="29375" xr:uid="{554CBAF9-CCE8-4D94-B22A-AEF8E37E776B}"/>
    <cellStyle name="Normal 74 10" xfId="38481" xr:uid="{C565D5D5-C80C-47B4-95DE-123757420773}"/>
    <cellStyle name="Normal 74 2" xfId="29376" xr:uid="{E8CB026A-3E9F-47FF-9385-25E09E4437DB}"/>
    <cellStyle name="Normal 74 2 2" xfId="29377" xr:uid="{40DD2025-5F04-41AE-B616-29002E4FF9B0}"/>
    <cellStyle name="Normal 74 2 2 2" xfId="29378" xr:uid="{9CD25660-6EE3-486C-8858-5E8066A6447B}"/>
    <cellStyle name="Normal 74 2 2 3" xfId="34552" xr:uid="{FF8C1A05-1962-44ED-BBE8-7854AD5FBA0B}"/>
    <cellStyle name="Normal 74 2 2_121231-130331" xfId="29379" xr:uid="{4F4A7A61-9849-436C-B49C-0DAD9D6D05F5}"/>
    <cellStyle name="Normal 74 2 3" xfId="29380" xr:uid="{BD5DD5FE-86C2-440E-8FA7-AE4384307167}"/>
    <cellStyle name="Normal 74 2 3 2" xfId="29381" xr:uid="{9A8B95DA-5FF6-427C-B4F1-3A73C07D3EC0}"/>
    <cellStyle name="Normal 74 2 3_121231-130331" xfId="29382" xr:uid="{4605D150-554A-43FC-B62E-B383C8C51DE1}"/>
    <cellStyle name="Normal 74 2 4" xfId="29383" xr:uid="{292CF3F1-1BC0-44BC-9046-CA771FDA8B89}"/>
    <cellStyle name="Normal 74 2 5" xfId="29384" xr:uid="{21C58FDD-E9DD-439B-8603-7CD469CE810C}"/>
    <cellStyle name="Normal 74 2 6" xfId="34553" xr:uid="{AFEA55C7-45A7-45D0-9748-93EAB37C1A4E}"/>
    <cellStyle name="Normal 74 2 7" xfId="36382" xr:uid="{D2886B5F-4CE0-4E5F-B971-F69C7C074D78}"/>
    <cellStyle name="Normal 74 2 8" xfId="38480" xr:uid="{3F4A5DE5-7CE5-4E19-B300-AA6C513F9106}"/>
    <cellStyle name="Normal 74 2_121231-130331" xfId="29385" xr:uid="{F78D2454-3348-4D21-8E92-658CFC5FB1DB}"/>
    <cellStyle name="Normal 74 3" xfId="29386" xr:uid="{07DFC71C-DA7F-42FF-8C92-8E6E9908B157}"/>
    <cellStyle name="Normal 74 3 2" xfId="29387" xr:uid="{A8E8A70F-800F-499C-942D-5992C13CC825}"/>
    <cellStyle name="Normal 74 3 2 2" xfId="29388" xr:uid="{D729365D-1664-485B-A15C-1D6E550E4B10}"/>
    <cellStyle name="Normal 74 3 2 3" xfId="34554" xr:uid="{829B725C-B640-45E4-9414-DCD21700C9C8}"/>
    <cellStyle name="Normal 74 3 2_121231-130331" xfId="29389" xr:uid="{9CD582E6-82BF-41F2-AB4D-7854EA76A77C}"/>
    <cellStyle name="Normal 74 3 3" xfId="29390" xr:uid="{0D24714C-4D37-49BF-AA53-38D69F22BEF0}"/>
    <cellStyle name="Normal 74 3 3 2" xfId="29391" xr:uid="{BCE59EBE-3004-4AAD-8292-F23519BA0862}"/>
    <cellStyle name="Normal 74 3 3_121231-130331" xfId="29392" xr:uid="{744F48AF-64DA-4BF9-9223-30D408487528}"/>
    <cellStyle name="Normal 74 3 4" xfId="29393" xr:uid="{FDE43CBC-4617-4373-90ED-20A2AE7C3E14}"/>
    <cellStyle name="Normal 74 3 5" xfId="29394" xr:uid="{5C13DDB4-B593-4E13-8F9D-6F97616FFAA7}"/>
    <cellStyle name="Normal 74 3 6" xfId="34555" xr:uid="{C407F2DD-9882-49C7-8157-0740F4D01E06}"/>
    <cellStyle name="Normal 74 3 7" xfId="36383" xr:uid="{E14EE7BE-971D-4AB8-9B90-2D0DDC629C22}"/>
    <cellStyle name="Normal 74 3 8" xfId="38479" xr:uid="{2F3522D7-FD92-469D-9599-53A7757EFE4C}"/>
    <cellStyle name="Normal 74 3_121231-130331" xfId="29395" xr:uid="{DB683764-7D6A-4974-9ABE-0797918297CC}"/>
    <cellStyle name="Normal 74 4" xfId="29396" xr:uid="{D7AA0A00-CA17-4F22-8CCC-FDCD9B9E33EE}"/>
    <cellStyle name="Normal 74 4 2" xfId="29397" xr:uid="{3BF34BFE-1C51-4A9E-98D9-683BE2B09CDF}"/>
    <cellStyle name="Normal 74 4 2 2" xfId="29398" xr:uid="{3641FA8C-1570-4510-96B2-B1B45C845475}"/>
    <cellStyle name="Normal 74 4 2_121231-130331" xfId="29399" xr:uid="{A8A000D1-EBFA-4B99-8FFB-C6EFE5B5AF70}"/>
    <cellStyle name="Normal 74 4 3" xfId="29400" xr:uid="{D8F76B25-BB63-421D-A632-BF6264A95728}"/>
    <cellStyle name="Normal 74 4 4" xfId="34556" xr:uid="{16706A03-4B60-411F-B375-0687901C917D}"/>
    <cellStyle name="Normal 74 4_121231-130331" xfId="29401" xr:uid="{BAB93ED0-D6AA-45B1-814E-8C99AB87574F}"/>
    <cellStyle name="Normal 74 5" xfId="29402" xr:uid="{31F37EA9-C5F0-4E57-BE92-68AA1A6E0587}"/>
    <cellStyle name="Normal 74 5 2" xfId="29403" xr:uid="{AECA9376-E4C2-402B-81EF-B23FB50840C6}"/>
    <cellStyle name="Normal 74 5_121231-130331" xfId="29404" xr:uid="{B6A90EAC-2CE3-448A-B8B0-6549104B16B4}"/>
    <cellStyle name="Normal 74 6" xfId="29405" xr:uid="{F7ECD559-0615-47B0-9C72-2CF1027178AB}"/>
    <cellStyle name="Normal 74 7" xfId="29406" xr:uid="{A3F7F75E-63DA-4211-8B52-FA772F71F379}"/>
    <cellStyle name="Normal 74 8" xfId="34557" xr:uid="{813A033C-6437-4B7C-B5BB-42C67FA1A9AC}"/>
    <cellStyle name="Normal 74 9" xfId="36381" xr:uid="{C77A705E-F8B9-4FDC-AEC5-A18AB43C6B62}"/>
    <cellStyle name="Normal 74_121231-130331" xfId="29407" xr:uid="{6CE11601-E8EE-47B0-9746-228FFF5ABAF5}"/>
    <cellStyle name="Normal 75" xfId="29408" xr:uid="{FBD275AE-11C7-4116-8391-DDEB2621C8A4}"/>
    <cellStyle name="Normal 75 10" xfId="38478" xr:uid="{ADB3A33B-45C3-428C-89C1-A7E670A1851C}"/>
    <cellStyle name="Normal 75 2" xfId="29409" xr:uid="{0589A299-D51F-4C7A-B723-3B644E5C1C81}"/>
    <cellStyle name="Normal 75 2 2" xfId="29410" xr:uid="{8C3E56AA-46BA-4CE2-A289-D3A7798CFBEF}"/>
    <cellStyle name="Normal 75 2 2 2" xfId="29411" xr:uid="{07CBD9ED-74C1-4BE9-B51F-0720D5971422}"/>
    <cellStyle name="Normal 75 2 2 3" xfId="34558" xr:uid="{98E350AC-36F9-4A37-B719-9167AFF3897D}"/>
    <cellStyle name="Normal 75 2 2_121231-130331" xfId="29412" xr:uid="{34E0E57C-7C66-42D7-9C13-8E735995AF01}"/>
    <cellStyle name="Normal 75 2 3" xfId="29413" xr:uid="{B54221EF-22D5-4CD9-A6F5-845B6A98E21D}"/>
    <cellStyle name="Normal 75 2 3 2" xfId="29414" xr:uid="{79F9FDD1-30AD-463A-9F10-C1F28309150B}"/>
    <cellStyle name="Normal 75 2 3_121231-130331" xfId="29415" xr:uid="{83CAE8BD-5BA5-4333-ABC0-B8ED30654D76}"/>
    <cellStyle name="Normal 75 2 4" xfId="29416" xr:uid="{25055602-6487-4C97-A1B7-921980A5F3FF}"/>
    <cellStyle name="Normal 75 2 5" xfId="29417" xr:uid="{5A17C729-825B-4120-B4E9-D233C5C58EC9}"/>
    <cellStyle name="Normal 75 2 6" xfId="34559" xr:uid="{F190AC2D-32FF-4B2C-A3E2-F0B7BFB68263}"/>
    <cellStyle name="Normal 75 2 7" xfId="36385" xr:uid="{2BE2D754-8177-49E4-957F-17226020B61A}"/>
    <cellStyle name="Normal 75 2 8" xfId="38477" xr:uid="{F42807AB-7209-4D91-83E5-645A65473FAF}"/>
    <cellStyle name="Normal 75 2_121231-130331" xfId="29418" xr:uid="{C1C39611-D705-4EAD-B21C-718253ACB571}"/>
    <cellStyle name="Normal 75 3" xfId="29419" xr:uid="{BD0B64B1-0E92-4B59-B696-D23A73B82768}"/>
    <cellStyle name="Normal 75 3 2" xfId="29420" xr:uid="{B9B4BBC8-43E5-490B-A217-E54DA83EE631}"/>
    <cellStyle name="Normal 75 3 2 2" xfId="29421" xr:uid="{64421598-CE04-4892-A049-89306ABC0A79}"/>
    <cellStyle name="Normal 75 3 2 3" xfId="34560" xr:uid="{E64F0441-A5C9-423D-9BF8-993DB274DB36}"/>
    <cellStyle name="Normal 75 3 2_121231-130331" xfId="29422" xr:uid="{6EF83BD7-9695-4450-B5A1-95BEB094F131}"/>
    <cellStyle name="Normal 75 3 3" xfId="29423" xr:uid="{BF03CF1F-8FCE-4F37-8A5B-A6496714AE9E}"/>
    <cellStyle name="Normal 75 3 3 2" xfId="29424" xr:uid="{ACC6CF25-7827-4A9D-8CF7-19442B7038C9}"/>
    <cellStyle name="Normal 75 3 3_121231-130331" xfId="29425" xr:uid="{AEF99102-1CB4-415D-8781-6168BDFA8BB5}"/>
    <cellStyle name="Normal 75 3 4" xfId="29426" xr:uid="{E973E13A-F109-4EB2-B742-0E440F4909F8}"/>
    <cellStyle name="Normal 75 3 5" xfId="29427" xr:uid="{6B985D25-E83C-4850-8D31-1043C11CDD3F}"/>
    <cellStyle name="Normal 75 3 6" xfId="34561" xr:uid="{9D4A55D9-B9BE-4F01-A2D8-A04E5B23E639}"/>
    <cellStyle name="Normal 75 3 7" xfId="36386" xr:uid="{62C5931C-17A1-4676-831B-58DD85AB0DB7}"/>
    <cellStyle name="Normal 75 3 8" xfId="38476" xr:uid="{77EFCD0D-EA8B-4074-9B07-CD744A10066C}"/>
    <cellStyle name="Normal 75 3_121231-130331" xfId="29428" xr:uid="{93355383-C196-494A-8AD4-CE03050F3398}"/>
    <cellStyle name="Normal 75 4" xfId="29429" xr:uid="{C9F6889A-274B-446E-90A3-25C9E21AC592}"/>
    <cellStyle name="Normal 75 4 2" xfId="29430" xr:uid="{4DB906D0-9231-47F5-B294-AE0EDEE6BAA7}"/>
    <cellStyle name="Normal 75 4 2 2" xfId="29431" xr:uid="{3CE8CB11-6D0D-4367-BFA9-F836CB7CDF03}"/>
    <cellStyle name="Normal 75 4 2_121231-130331" xfId="29432" xr:uid="{7DB0E028-740E-44BF-8C91-BA280F0D8285}"/>
    <cellStyle name="Normal 75 4 3" xfId="29433" xr:uid="{91A23365-A64F-414E-AD56-BE9E6553F6D9}"/>
    <cellStyle name="Normal 75 4 4" xfId="34562" xr:uid="{858AEB44-6DF1-4541-B03F-B25FB445E59D}"/>
    <cellStyle name="Normal 75 4_121231-130331" xfId="29434" xr:uid="{F84E84C7-B981-416D-B8AC-B6BE96E425A9}"/>
    <cellStyle name="Normal 75 5" xfId="29435" xr:uid="{B69E156D-1BD5-4B74-A19C-E4FC8D969299}"/>
    <cellStyle name="Normal 75 5 2" xfId="29436" xr:uid="{3FD3D5D8-5A5C-4E28-8956-A0A1B9AE4C29}"/>
    <cellStyle name="Normal 75 5_121231-130331" xfId="29437" xr:uid="{EC1B2371-71C8-4BC2-B033-EF1A8CC95CBE}"/>
    <cellStyle name="Normal 75 6" xfId="29438" xr:uid="{1E78BCE8-4190-417C-99E6-5BC7F53B4773}"/>
    <cellStyle name="Normal 75 7" xfId="29439" xr:uid="{2A1695B3-AFCC-4FFC-A362-FCFEBB1CC4B4}"/>
    <cellStyle name="Normal 75 8" xfId="34563" xr:uid="{260A08B0-EC53-465C-9087-02C6F8989E43}"/>
    <cellStyle name="Normal 75 9" xfId="36384" xr:uid="{3F5903FB-98A7-4A17-A930-34FB4B3A66E8}"/>
    <cellStyle name="Normal 75_121231-130331" xfId="29440" xr:uid="{508C461B-7952-46EE-8F5F-D99BE1A43786}"/>
    <cellStyle name="Normal 76" xfId="29441" xr:uid="{57C5AF3C-8BAC-4FC1-8A23-593CB8FFF704}"/>
    <cellStyle name="Normal 76 10" xfId="38475" xr:uid="{10FC7854-D487-4869-93CD-01E8BAA638FF}"/>
    <cellStyle name="Normal 76 2" xfId="29442" xr:uid="{98066C54-D3EB-4D70-A7CB-8C555B2C0EF1}"/>
    <cellStyle name="Normal 76 2 2" xfId="29443" xr:uid="{683A232D-A546-4E43-AEA3-B4AEF8AAADAB}"/>
    <cellStyle name="Normal 76 2 2 2" xfId="29444" xr:uid="{A4F7506E-5B5F-495D-86E0-2F5B9682CC37}"/>
    <cellStyle name="Normal 76 2 2 3" xfId="34564" xr:uid="{89494034-74CA-4CE6-8F06-5A41243042CD}"/>
    <cellStyle name="Normal 76 2 2_121231-130331" xfId="29445" xr:uid="{853A0A4C-F1CB-42D4-AF6B-D3CE143108DD}"/>
    <cellStyle name="Normal 76 2 3" xfId="29446" xr:uid="{7740D1B2-CAA1-4074-9951-E294EAAFED30}"/>
    <cellStyle name="Normal 76 2 3 2" xfId="29447" xr:uid="{52EC78D7-0DDA-41A2-B282-8E1D929AB936}"/>
    <cellStyle name="Normal 76 2 3_121231-130331" xfId="29448" xr:uid="{34224F4F-4391-4917-B228-C712BDAF33FF}"/>
    <cellStyle name="Normal 76 2 4" xfId="29449" xr:uid="{FD3F9A4E-8AEF-48B9-9918-6AAB2421A2C6}"/>
    <cellStyle name="Normal 76 2 5" xfId="29450" xr:uid="{DD29A60B-6074-46EF-8B89-9AC8B226AA6C}"/>
    <cellStyle name="Normal 76 2 6" xfId="34565" xr:uid="{44CBEEE9-AACD-4B3C-B49D-5D9C290AB6ED}"/>
    <cellStyle name="Normal 76 2 7" xfId="36388" xr:uid="{E197FF8D-6D01-421C-8551-B168364A42AB}"/>
    <cellStyle name="Normal 76 2 8" xfId="38474" xr:uid="{E098DEF2-E9D3-43E4-BBB8-9FE8FF9E8CB1}"/>
    <cellStyle name="Normal 76 2_121231-130331" xfId="29451" xr:uid="{181E690F-F9A6-4F40-83C9-031E2B155981}"/>
    <cellStyle name="Normal 76 3" xfId="29452" xr:uid="{BFFB9689-3A0D-442C-91A0-C5F0981D4300}"/>
    <cellStyle name="Normal 76 3 2" xfId="29453" xr:uid="{AC57B5E3-B7AE-4124-8C3B-92A67A92B4ED}"/>
    <cellStyle name="Normal 76 3 2 2" xfId="29454" xr:uid="{C9D8A652-9317-4117-AC8E-EDE6AEDBEC82}"/>
    <cellStyle name="Normal 76 3 2 3" xfId="34566" xr:uid="{6E5109AA-4B54-45B8-950C-E47F2C8EC92B}"/>
    <cellStyle name="Normal 76 3 2_121231-130331" xfId="29455" xr:uid="{7A5A377C-1C70-4AA6-9F60-0C91CF508FB5}"/>
    <cellStyle name="Normal 76 3 3" xfId="29456" xr:uid="{7911864C-DA50-4A6F-BD73-D7F9F39EC468}"/>
    <cellStyle name="Normal 76 3 3 2" xfId="29457" xr:uid="{F6FD291B-51BD-4B5A-A4B0-6BE8A6903D02}"/>
    <cellStyle name="Normal 76 3 3_121231-130331" xfId="29458" xr:uid="{E8D6FD5A-8FD8-4C1A-BD73-6FD0E60799A4}"/>
    <cellStyle name="Normal 76 3 4" xfId="29459" xr:uid="{BE324938-CC40-40C3-B0A5-48EE26A35032}"/>
    <cellStyle name="Normal 76 3 5" xfId="29460" xr:uid="{C1AA748A-FBBD-417D-8415-3DA756A9E3AD}"/>
    <cellStyle name="Normal 76 3 6" xfId="34567" xr:uid="{6E3E0900-D56A-42BF-9A0C-A76E8FB8B79A}"/>
    <cellStyle name="Normal 76 3 7" xfId="36389" xr:uid="{B443B80E-42D8-4489-BCB9-472B319D285E}"/>
    <cellStyle name="Normal 76 3 8" xfId="38473" xr:uid="{47512AB2-0B9D-41AF-9940-5F2393EB26A2}"/>
    <cellStyle name="Normal 76 3_121231-130331" xfId="29461" xr:uid="{9F755B53-1497-4F7E-B3B9-20F844F24ED0}"/>
    <cellStyle name="Normal 76 4" xfId="29462" xr:uid="{4748E61D-F9DB-4B23-8F14-BFC24D29C28D}"/>
    <cellStyle name="Normal 76 4 2" xfId="29463" xr:uid="{7367D457-5F38-45C2-A6F4-9D54114E046D}"/>
    <cellStyle name="Normal 76 4 2 2" xfId="29464" xr:uid="{B80213F2-9617-48A6-BBCE-E32F0841DAB0}"/>
    <cellStyle name="Normal 76 4 2_121231-130331" xfId="29465" xr:uid="{40FEA606-AC6D-49DE-A4BF-BD93C34C4DA3}"/>
    <cellStyle name="Normal 76 4 3" xfId="29466" xr:uid="{86C396E1-DC03-4959-A6EE-E6677FD91452}"/>
    <cellStyle name="Normal 76 4 4" xfId="34568" xr:uid="{522E22B4-8C43-49A8-B238-62A7E954D5A6}"/>
    <cellStyle name="Normal 76 4_121231-130331" xfId="29467" xr:uid="{03940582-093A-4557-9DFA-D149796F3122}"/>
    <cellStyle name="Normal 76 5" xfId="29468" xr:uid="{8E86010D-FF19-421D-87C8-AA8CF18B6113}"/>
    <cellStyle name="Normal 76 5 2" xfId="29469" xr:uid="{867BF62C-78F5-4DBB-B83A-644FE91FC9E1}"/>
    <cellStyle name="Normal 76 5_121231-130331" xfId="29470" xr:uid="{757D5A25-9B26-4E58-AF22-D1C9575BF0AE}"/>
    <cellStyle name="Normal 76 6" xfId="29471" xr:uid="{D5261BC3-D059-4B8F-A065-ECF42A890952}"/>
    <cellStyle name="Normal 76 7" xfId="29472" xr:uid="{20B93753-481E-414B-9C1F-1CF33A873221}"/>
    <cellStyle name="Normal 76 8" xfId="34569" xr:uid="{33EB377F-FC54-48C3-A4B0-A550D5A2844E}"/>
    <cellStyle name="Normal 76 9" xfId="36387" xr:uid="{789D05AE-33AE-43CF-A858-300D2268C024}"/>
    <cellStyle name="Normal 76_121231-130331" xfId="29473" xr:uid="{2F0F1982-1CD1-496E-B3A8-EBE79E57E7E4}"/>
    <cellStyle name="Normal 77" xfId="29474" xr:uid="{987254C7-99D8-4D8A-BD02-86F0F3FFFE58}"/>
    <cellStyle name="Normal 77 10" xfId="38472" xr:uid="{C957E293-F01D-40B0-9830-11E72AB31022}"/>
    <cellStyle name="Normal 77 2" xfId="29475" xr:uid="{0C0B701E-E242-4A19-B740-BA9379B25F10}"/>
    <cellStyle name="Normal 77 2 2" xfId="29476" xr:uid="{81D711FF-7D12-4E0A-A70C-7398C46C2BDD}"/>
    <cellStyle name="Normal 77 2 2 2" xfId="29477" xr:uid="{35CB8047-878A-43A8-9F33-9A0EB647B9D2}"/>
    <cellStyle name="Normal 77 2 2 3" xfId="34570" xr:uid="{76C2D080-C930-47A3-8E56-FAFF8CC60BF8}"/>
    <cellStyle name="Normal 77 2 2_121231-130331" xfId="29478" xr:uid="{9AAD0940-9272-4C65-8229-7785BA8A8E34}"/>
    <cellStyle name="Normal 77 2 3" xfId="29479" xr:uid="{84A34DC5-1996-4850-BE87-D1D5924171D5}"/>
    <cellStyle name="Normal 77 2 3 2" xfId="29480" xr:uid="{D63BA23A-0DEB-4AB9-BF9C-FD7D58BCDD91}"/>
    <cellStyle name="Normal 77 2 3_121231-130331" xfId="29481" xr:uid="{4C2C7E12-805D-4DEF-96DD-8F71CE38F2F0}"/>
    <cellStyle name="Normal 77 2 4" xfId="29482" xr:uid="{57102B31-C60F-4896-8285-59A5FB0827FF}"/>
    <cellStyle name="Normal 77 2 5" xfId="29483" xr:uid="{E46ACE60-FC33-40D9-9E4B-6A5647A44541}"/>
    <cellStyle name="Normal 77 2 6" xfId="34571" xr:uid="{057F449E-F006-4E55-BBB9-2E94B8566356}"/>
    <cellStyle name="Normal 77 2 7" xfId="36391" xr:uid="{89F3158A-3F74-4553-8DCE-714E741822AA}"/>
    <cellStyle name="Normal 77 2 8" xfId="38471" xr:uid="{2AD10B88-ECB4-48E6-83D9-D9E6DD67A585}"/>
    <cellStyle name="Normal 77 2_121231-130331" xfId="29484" xr:uid="{1BEF05A3-6058-48F1-84CF-8C6C8D1C8E96}"/>
    <cellStyle name="Normal 77 3" xfId="29485" xr:uid="{52213DC4-D832-48DA-8EA1-FE513C8E5B16}"/>
    <cellStyle name="Normal 77 3 2" xfId="29486" xr:uid="{3FD0E6EB-658D-4DF2-A721-8B77AD48F5ED}"/>
    <cellStyle name="Normal 77 3 2 2" xfId="29487" xr:uid="{13AA7168-22F5-444E-BE69-C88A1F201C59}"/>
    <cellStyle name="Normal 77 3 2 3" xfId="34572" xr:uid="{8FF111A1-5E4E-43BD-8073-2D41BDF07678}"/>
    <cellStyle name="Normal 77 3 2_121231-130331" xfId="29488" xr:uid="{B4EA437A-A76A-457F-8F94-3D9B2E8DC22E}"/>
    <cellStyle name="Normal 77 3 3" xfId="29489" xr:uid="{6E43D128-F1DE-4CD9-B98F-13DC323FB1B0}"/>
    <cellStyle name="Normal 77 3 3 2" xfId="29490" xr:uid="{137CF2F3-6ECD-4FEA-B6C7-E8288C99D40B}"/>
    <cellStyle name="Normal 77 3 3_121231-130331" xfId="29491" xr:uid="{C9ECE102-4976-4E6E-9F74-D8FA32399648}"/>
    <cellStyle name="Normal 77 3 4" xfId="29492" xr:uid="{C7A4A787-E99F-4A91-98BF-5205D3240294}"/>
    <cellStyle name="Normal 77 3 5" xfId="29493" xr:uid="{51CD1245-4405-4C32-9396-50EBE14BB6BD}"/>
    <cellStyle name="Normal 77 3 6" xfId="34573" xr:uid="{7F7508F7-32F8-4230-B948-F171B72BAAE2}"/>
    <cellStyle name="Normal 77 3 7" xfId="36392" xr:uid="{91B2F1C6-7821-4403-A89E-C91CE8D31E2A}"/>
    <cellStyle name="Normal 77 3 8" xfId="38470" xr:uid="{C126B673-354E-480B-A8D9-BABC84F04686}"/>
    <cellStyle name="Normal 77 3_121231-130331" xfId="29494" xr:uid="{5913E71A-8EA0-47FD-A225-9348BD0E5075}"/>
    <cellStyle name="Normal 77 4" xfId="29495" xr:uid="{16D597C0-7AB1-4AE1-94DE-9E9133B1BF3F}"/>
    <cellStyle name="Normal 77 4 2" xfId="29496" xr:uid="{9745F544-DD43-48DA-A8D1-1A5CC9824EF8}"/>
    <cellStyle name="Normal 77 4 2 2" xfId="29497" xr:uid="{83112A3D-68B2-43D6-9E4A-BD20F308DF2C}"/>
    <cellStyle name="Normal 77 4 2_121231-130331" xfId="29498" xr:uid="{A1B9FB6B-5C14-483F-A9C0-0E8771A35920}"/>
    <cellStyle name="Normal 77 4 3" xfId="29499" xr:uid="{B88F18EB-7D97-4F73-95D2-AD5067DADC9A}"/>
    <cellStyle name="Normal 77 4 4" xfId="34574" xr:uid="{C7887A9A-45DE-4C14-B855-34A7837D9D63}"/>
    <cellStyle name="Normal 77 4_121231-130331" xfId="29500" xr:uid="{E82934C1-4321-4C16-870C-D4BA7BC07A87}"/>
    <cellStyle name="Normal 77 5" xfId="29501" xr:uid="{6EB91893-9C3B-4F64-90AB-640B3250C173}"/>
    <cellStyle name="Normal 77 5 2" xfId="29502" xr:uid="{2CF22187-D16A-421C-B34D-87E635CC105B}"/>
    <cellStyle name="Normal 77 5_121231-130331" xfId="29503" xr:uid="{36723E2C-B241-4DD6-AFE8-06FA8B694EF4}"/>
    <cellStyle name="Normal 77 6" xfId="29504" xr:uid="{41CA23F3-2440-4C29-9DFF-1F64C75898BD}"/>
    <cellStyle name="Normal 77 7" xfId="29505" xr:uid="{3F9AF29A-1B06-498B-B3FE-63CDE554232E}"/>
    <cellStyle name="Normal 77 8" xfId="34575" xr:uid="{FD110DE0-2D73-40B8-8C3F-691DEE5200DD}"/>
    <cellStyle name="Normal 77 9" xfId="36390" xr:uid="{6A5E4337-40D5-4552-A77E-3E1257B1ACA8}"/>
    <cellStyle name="Normal 77_121231-130331" xfId="29506" xr:uid="{B237E9E9-7648-4E47-9C13-695BC437CE80}"/>
    <cellStyle name="Normal 78" xfId="29507" xr:uid="{4BE4A27E-30BD-44E3-9CFB-7A939443BA90}"/>
    <cellStyle name="Normal 78 10" xfId="38469" xr:uid="{D6A12125-956C-434D-970E-FE200C2DFE5E}"/>
    <cellStyle name="Normal 78 2" xfId="29508" xr:uid="{D5685D20-E7E7-4ABB-B525-B8D5A1E3C167}"/>
    <cellStyle name="Normal 78 2 2" xfId="29509" xr:uid="{DC74B770-7AE4-4399-9537-FEB3F17D2CA1}"/>
    <cellStyle name="Normal 78 2 2 2" xfId="29510" xr:uid="{FF5632DB-2B21-4331-8E4A-B486EE70565D}"/>
    <cellStyle name="Normal 78 2 2 3" xfId="34576" xr:uid="{0B53718B-7D37-41B5-BA00-3D5C7D911089}"/>
    <cellStyle name="Normal 78 2 2_121231-130331" xfId="29511" xr:uid="{A017358E-DA96-4BCC-AE05-E252D1E7CBDB}"/>
    <cellStyle name="Normal 78 2 3" xfId="29512" xr:uid="{C9975601-D5C5-42AA-BFAB-75B57900E71E}"/>
    <cellStyle name="Normal 78 2 3 2" xfId="29513" xr:uid="{B1DEC7F6-F1B2-40E7-9944-4729233F709A}"/>
    <cellStyle name="Normal 78 2 3_121231-130331" xfId="29514" xr:uid="{C82A0812-5862-4209-8733-FB908710757F}"/>
    <cellStyle name="Normal 78 2 4" xfId="29515" xr:uid="{A7C7D1BD-C00E-4D69-9CFE-9CEB1B8392E0}"/>
    <cellStyle name="Normal 78 2 5" xfId="29516" xr:uid="{189A4CB0-6766-4902-B320-3C157210AAE8}"/>
    <cellStyle name="Normal 78 2 6" xfId="34577" xr:uid="{4EF42C6F-C794-452A-8C3A-B00AC9842F9D}"/>
    <cellStyle name="Normal 78 2 7" xfId="36394" xr:uid="{6118E91C-6D47-4D86-9E1D-A118C34A31C4}"/>
    <cellStyle name="Normal 78 2 8" xfId="38468" xr:uid="{A38EA340-554D-4A02-9AD9-DA6B51582742}"/>
    <cellStyle name="Normal 78 2_121231-130331" xfId="29517" xr:uid="{73402782-C64E-4E16-A196-13869D8EA4B0}"/>
    <cellStyle name="Normal 78 3" xfId="29518" xr:uid="{9F1CDB78-2A6E-4424-A3B4-F1B716018886}"/>
    <cellStyle name="Normal 78 3 2" xfId="29519" xr:uid="{B1ED6F1C-1A63-460A-BB5F-BC883067219D}"/>
    <cellStyle name="Normal 78 3 2 2" xfId="29520" xr:uid="{A4A85182-0D05-4768-9C8B-7F9A8E682183}"/>
    <cellStyle name="Normal 78 3 2 3" xfId="34578" xr:uid="{6171C580-954E-43E7-B624-F8ED379305D0}"/>
    <cellStyle name="Normal 78 3 2_121231-130331" xfId="29521" xr:uid="{F9BE044D-FD95-4C83-B295-1CB9C3665CB5}"/>
    <cellStyle name="Normal 78 3 3" xfId="29522" xr:uid="{6B5EA6B4-E6C6-485C-95B3-1F5F4E34544E}"/>
    <cellStyle name="Normal 78 3 3 2" xfId="29523" xr:uid="{4EF9668C-391D-4825-8B1D-B1C3877A1D60}"/>
    <cellStyle name="Normal 78 3 3_121231-130331" xfId="29524" xr:uid="{F004FF95-DA01-4C38-9B16-15E8F3FA9A3C}"/>
    <cellStyle name="Normal 78 3 4" xfId="29525" xr:uid="{B803707A-7475-4B1F-9FFB-60D7D5B24C90}"/>
    <cellStyle name="Normal 78 3 5" xfId="29526" xr:uid="{F50305CB-FF0B-4E2E-81A6-8909AF246F61}"/>
    <cellStyle name="Normal 78 3 6" xfId="34579" xr:uid="{3C00F8FE-F5D9-4452-B6EE-7BFDCAC17A71}"/>
    <cellStyle name="Normal 78 3 7" xfId="36395" xr:uid="{02B76C68-D8CF-4475-A3AB-1366D3515957}"/>
    <cellStyle name="Normal 78 3 8" xfId="38467" xr:uid="{DD07F16D-C6B1-43E7-A7C4-6629B8633566}"/>
    <cellStyle name="Normal 78 3_121231-130331" xfId="29527" xr:uid="{7D2DB772-24F5-4D11-A27B-5EBCC008BB10}"/>
    <cellStyle name="Normal 78 4" xfId="29528" xr:uid="{96B1120E-F9CB-49FB-9397-A23345C162DD}"/>
    <cellStyle name="Normal 78 4 2" xfId="29529" xr:uid="{2F535F2F-9C5C-4987-960A-405A09CE0E1E}"/>
    <cellStyle name="Normal 78 4 2 2" xfId="29530" xr:uid="{2A019E82-B834-47B0-BD0D-F49AEB7C793B}"/>
    <cellStyle name="Normal 78 4 2_121231-130331" xfId="29531" xr:uid="{9C6247F7-406A-4CDE-9866-70923EF4BC22}"/>
    <cellStyle name="Normal 78 4 3" xfId="29532" xr:uid="{F3E2AD2C-116E-47A0-AF96-81BE7BFE46E0}"/>
    <cellStyle name="Normal 78 4 4" xfId="34580" xr:uid="{665D9CB6-6E33-4CCB-A663-65FADA5C037D}"/>
    <cellStyle name="Normal 78 4_121231-130331" xfId="29533" xr:uid="{E188ECD5-E18F-4B05-8AB0-C1CB59E118B4}"/>
    <cellStyle name="Normal 78 5" xfId="29534" xr:uid="{5AAB97ED-92F0-4359-8353-C0CFFDDAB79D}"/>
    <cellStyle name="Normal 78 5 2" xfId="29535" xr:uid="{906F9099-2CE9-42F7-939E-878BABEE6862}"/>
    <cellStyle name="Normal 78 5_121231-130331" xfId="29536" xr:uid="{79D29F9C-080B-43D2-BA88-2C76CFC3334C}"/>
    <cellStyle name="Normal 78 6" xfId="29537" xr:uid="{F8890944-4C0C-4442-BD83-06B7691B36ED}"/>
    <cellStyle name="Normal 78 7" xfId="29538" xr:uid="{E0072F39-B8AA-45BB-8193-5FFD0CC5DAC8}"/>
    <cellStyle name="Normal 78 8" xfId="34581" xr:uid="{BEAFD57E-F02A-4ECB-87BB-3C4533CD57E8}"/>
    <cellStyle name="Normal 78 9" xfId="36393" xr:uid="{E2AC3E53-EC1B-461D-9F86-9A8571D9BE38}"/>
    <cellStyle name="Normal 78_121231-130331" xfId="29539" xr:uid="{9BBD6F0A-EED4-4B7C-90C7-DC67B36B6CE1}"/>
    <cellStyle name="Normal 79" xfId="29540" xr:uid="{F8DBB045-0F35-4606-93E4-8E0F7D0B4F02}"/>
    <cellStyle name="Normal 79 10" xfId="38466" xr:uid="{2D9050A8-5C17-488D-96BE-0904DC1366F6}"/>
    <cellStyle name="Normal 79 2" xfId="29541" xr:uid="{2CB7EB4F-DB60-4927-A663-67E9C2DBD002}"/>
    <cellStyle name="Normal 79 2 2" xfId="29542" xr:uid="{6EEED07E-47BB-4591-A67E-EB8454EC9DD9}"/>
    <cellStyle name="Normal 79 2 2 2" xfId="29543" xr:uid="{84930344-28EC-4B05-A99B-375E6CDA653B}"/>
    <cellStyle name="Normal 79 2 2 3" xfId="34582" xr:uid="{FC5DC2B6-B223-42E3-8975-A77BF49FEAFC}"/>
    <cellStyle name="Normal 79 2 2_121231-130331" xfId="29544" xr:uid="{A7E05B10-27F7-4F13-97FA-7E031EF8C1CF}"/>
    <cellStyle name="Normal 79 2 3" xfId="29545" xr:uid="{3A040833-14A4-4E4F-B6C7-58BFBDE66110}"/>
    <cellStyle name="Normal 79 2 3 2" xfId="29546" xr:uid="{A3A169A1-45E9-4585-ADE3-025251F47DBB}"/>
    <cellStyle name="Normal 79 2 3_121231-130331" xfId="29547" xr:uid="{65DB99FD-FF38-4752-8520-3287CB7A7311}"/>
    <cellStyle name="Normal 79 2 4" xfId="29548" xr:uid="{A03B2D24-86A8-4E9B-BB7E-B79CD08B888B}"/>
    <cellStyle name="Normal 79 2 5" xfId="29549" xr:uid="{23234DEB-6509-465F-A88B-70D57FB38128}"/>
    <cellStyle name="Normal 79 2 6" xfId="34583" xr:uid="{54C44955-10A2-460D-A970-DFAC4C4DA14A}"/>
    <cellStyle name="Normal 79 2 7" xfId="36397" xr:uid="{4614BB63-7980-47ED-B1BA-3AB9ADA1740A}"/>
    <cellStyle name="Normal 79 2 8" xfId="38465" xr:uid="{A9F3047F-4A95-45E1-B89D-BF6616056DBD}"/>
    <cellStyle name="Normal 79 2_121231-130331" xfId="29550" xr:uid="{422528BD-04B2-441E-BBDF-EFEA240DF004}"/>
    <cellStyle name="Normal 79 3" xfId="29551" xr:uid="{3DD80A1B-697F-441D-9796-01EA4812333D}"/>
    <cellStyle name="Normal 79 3 2" xfId="29552" xr:uid="{0B5F6C1A-C13A-4EA4-A481-53D851306B81}"/>
    <cellStyle name="Normal 79 3 2 2" xfId="29553" xr:uid="{29D64A05-D397-425A-90B2-A4756978E56E}"/>
    <cellStyle name="Normal 79 3 2 3" xfId="34584" xr:uid="{D3D00AFE-C940-49E6-A119-BF2B23E75EA6}"/>
    <cellStyle name="Normal 79 3 2_121231-130331" xfId="29554" xr:uid="{D0A4AB44-7722-4034-A4BE-26ECF5FCB80C}"/>
    <cellStyle name="Normal 79 3 3" xfId="29555" xr:uid="{78761871-56F8-493C-B3BC-EDA6EEBC3453}"/>
    <cellStyle name="Normal 79 3 3 2" xfId="29556" xr:uid="{88780E58-4728-4D24-A45F-2E3201F1E9AF}"/>
    <cellStyle name="Normal 79 3 3_121231-130331" xfId="29557" xr:uid="{B48AEC98-7A86-490C-ADC5-F4F4064C43E9}"/>
    <cellStyle name="Normal 79 3 4" xfId="29558" xr:uid="{8193681C-BA50-4B4D-8879-D70B2A14C4D4}"/>
    <cellStyle name="Normal 79 3 5" xfId="29559" xr:uid="{C45FA0EF-0DF6-4219-AEE5-5680B2D31A64}"/>
    <cellStyle name="Normal 79 3 6" xfId="34585" xr:uid="{68796994-0837-4BE5-869C-B1F7E6357FEE}"/>
    <cellStyle name="Normal 79 3 7" xfId="36398" xr:uid="{1248CCF6-9196-400D-B025-811DC4E1A880}"/>
    <cellStyle name="Normal 79 3 8" xfId="38464" xr:uid="{E7B876ED-745F-4C8F-9207-198EBF435806}"/>
    <cellStyle name="Normal 79 3_121231-130331" xfId="29560" xr:uid="{185AF7D0-CBB9-4948-A00A-2DACCD2FC026}"/>
    <cellStyle name="Normal 79 4" xfId="29561" xr:uid="{9774F027-0778-42C6-A9B1-C20AF4E33214}"/>
    <cellStyle name="Normal 79 4 2" xfId="29562" xr:uid="{9A707BE0-114E-431D-8D31-9BDAFE89C148}"/>
    <cellStyle name="Normal 79 4 2 2" xfId="29563" xr:uid="{16328C6C-0F67-4622-8818-7D65681A80A0}"/>
    <cellStyle name="Normal 79 4 2_121231-130331" xfId="29564" xr:uid="{49F63929-1566-4162-832E-68EFB41B15DF}"/>
    <cellStyle name="Normal 79 4 3" xfId="29565" xr:uid="{20847671-BA8E-4337-A5B0-C11C99D5CD3F}"/>
    <cellStyle name="Normal 79 4 4" xfId="34586" xr:uid="{04FDF3F8-087C-42BB-B9E5-811161516F77}"/>
    <cellStyle name="Normal 79 4_121231-130331" xfId="29566" xr:uid="{1D0AEEB6-E035-4624-885A-3AA03435E281}"/>
    <cellStyle name="Normal 79 5" xfId="29567" xr:uid="{21E706CB-C78B-4A0F-9A97-1E8C6E5B43CD}"/>
    <cellStyle name="Normal 79 5 2" xfId="29568" xr:uid="{042A95FF-4324-4514-AD46-F1A1EEE8C4F2}"/>
    <cellStyle name="Normal 79 5_121231-130331" xfId="29569" xr:uid="{9180CC13-7998-4E46-8DB1-55A81966D3A7}"/>
    <cellStyle name="Normal 79 6" xfId="29570" xr:uid="{14142A29-12B2-4000-8516-098FA62672E0}"/>
    <cellStyle name="Normal 79 7" xfId="29571" xr:uid="{212EE231-C325-4B5F-B8BC-C899F686FCD4}"/>
    <cellStyle name="Normal 79 8" xfId="34587" xr:uid="{9557FE81-69E2-4F6A-A412-47428B09E503}"/>
    <cellStyle name="Normal 79 9" xfId="36396" xr:uid="{FFB8630F-F4FA-4855-9DDB-6144B404E567}"/>
    <cellStyle name="Normal 79_121231-130331" xfId="29572" xr:uid="{E2FBA12A-CC6B-409A-9DCC-95646694798E}"/>
    <cellStyle name="Normal 8" xfId="220" xr:uid="{32CFBE9F-4AAE-4348-BCEC-50C547BFD781}"/>
    <cellStyle name="Normal 8 10" xfId="29573" xr:uid="{D34068D8-AAA0-45DF-8155-E971A2DEFD76}"/>
    <cellStyle name="Normal 8 11" xfId="34588" xr:uid="{2BCA3EC0-5F10-4BA8-AC26-D8A4DD2934BC}"/>
    <cellStyle name="Normal 8 11 2" xfId="34589" xr:uid="{EE4F1AD6-3DBF-43DE-91E4-B086EB4D17DF}"/>
    <cellStyle name="Normal 8 12" xfId="36399" xr:uid="{AB6238B3-6E1A-4215-A62E-601092215682}"/>
    <cellStyle name="Normal 8 13" xfId="44760" xr:uid="{D3E1D378-3084-41A2-B957-62D35E0E7B65}"/>
    <cellStyle name="Normal 8 14" xfId="47168" xr:uid="{830C7862-93BA-4558-A25E-80FF34216F5F}"/>
    <cellStyle name="Normal 8 2" xfId="29574" xr:uid="{5495AAFA-172D-40FD-B0FC-4F2167671927}"/>
    <cellStyle name="Normal 8 2 10" xfId="47169" xr:uid="{DFE25A98-7C3A-47E5-BBB9-FAD44BD94664}"/>
    <cellStyle name="Normal 8 2 2" xfId="29575" xr:uid="{6D15FFAF-D86E-4E0D-9388-C7C745E83B48}"/>
    <cellStyle name="Normal 8 2 2 2" xfId="29576" xr:uid="{6DD1D4E4-C638-417A-B40D-80E57AC1CD71}"/>
    <cellStyle name="Normal 8 2 2 2 2" xfId="29577" xr:uid="{0762004C-7C2F-4134-875E-B5681735B294}"/>
    <cellStyle name="Normal 8 2 2 2 3" xfId="34590" xr:uid="{98CC5D40-56E9-418D-B417-566DF626209F}"/>
    <cellStyle name="Normal 8 2 2 2_121231-130331" xfId="29578" xr:uid="{5CF468FB-F662-4444-8737-F107C3682EC7}"/>
    <cellStyle name="Normal 8 2 2 3" xfId="29579" xr:uid="{93E6E449-054B-47B0-8D5E-82523D531A8B}"/>
    <cellStyle name="Normal 8 2 2 3 2" xfId="29580" xr:uid="{D01F6EF0-D8C4-4872-98A4-2D915A25E507}"/>
    <cellStyle name="Normal 8 2 2 3_121231-130331" xfId="29581" xr:uid="{CA948D65-3357-41C8-95A5-0D87DF3EB95C}"/>
    <cellStyle name="Normal 8 2 2 4" xfId="29582" xr:uid="{A031CAEB-0BD5-40F0-B803-05AD056E12F4}"/>
    <cellStyle name="Normal 8 2 2 5" xfId="29583" xr:uid="{73E81F90-40B1-4654-B35D-185B65F2503A}"/>
    <cellStyle name="Normal 8 2 2 6" xfId="34591" xr:uid="{F8CB1015-C1BD-485B-B816-0A111BB41014}"/>
    <cellStyle name="Normal 8 2 2 7" xfId="36401" xr:uid="{83547C23-7335-41D3-9582-63D81282690B}"/>
    <cellStyle name="Normal 8 2 2 8" xfId="38462" xr:uid="{9715DE08-0D66-4D59-9AF2-4D161CCB9A41}"/>
    <cellStyle name="Normal 8 2 2_121231-130331" xfId="29584" xr:uid="{C3094209-AE82-483D-83D7-DAB9AED3348D}"/>
    <cellStyle name="Normal 8 2 3" xfId="29585" xr:uid="{B7CDB505-F7C1-4E82-9603-9A8136B666A2}"/>
    <cellStyle name="Normal 8 2 3 2" xfId="29586" xr:uid="{2AFF7E74-A773-4401-9DF2-6E71A8608373}"/>
    <cellStyle name="Normal 8 2 3 2 2" xfId="29587" xr:uid="{87D06B49-3A0C-4902-AD8B-4891529D0F6E}"/>
    <cellStyle name="Normal 8 2 3 2_121231-130331" xfId="29588" xr:uid="{052D71CD-58AE-4AA9-A559-826D84F72385}"/>
    <cellStyle name="Normal 8 2 3 3" xfId="29589" xr:uid="{80335A6F-204A-4360-9A80-8487D2CABACD}"/>
    <cellStyle name="Normal 8 2 3 4" xfId="34592" xr:uid="{63BCC590-B369-4D01-9A6E-EB3299FAD509}"/>
    <cellStyle name="Normal 8 2 3_121231-130331" xfId="29590" xr:uid="{BF253F12-36A5-4B40-B72B-2800CA8F2C16}"/>
    <cellStyle name="Normal 8 2 4" xfId="29591" xr:uid="{52D50DD0-537F-42A7-B06C-E3954F68E42D}"/>
    <cellStyle name="Normal 8 2 4 2" xfId="29592" xr:uid="{5AD49EB1-802F-4432-BFAC-1B3DCB4DFA04}"/>
    <cellStyle name="Normal 8 2 4_121231-130331" xfId="29593" xr:uid="{048D01C7-6845-4A9C-93F3-9053B69B7917}"/>
    <cellStyle name="Normal 8 2 5" xfId="29594" xr:uid="{11C92D3B-869F-44D0-BEC7-861E7FB51656}"/>
    <cellStyle name="Normal 8 2 6" xfId="29595" xr:uid="{5A7483DC-0636-4FF0-8217-A5681DD2E47D}"/>
    <cellStyle name="Normal 8 2 7" xfId="34593" xr:uid="{F63F77ED-90DC-42A3-9E33-10E00C569961}"/>
    <cellStyle name="Normal 8 2 8" xfId="36400" xr:uid="{90165ACB-E6FC-418E-8D9C-E32CDA3E5B95}"/>
    <cellStyle name="Normal 8 2 9" xfId="38463" xr:uid="{86179245-71CF-4D91-8761-5414FB36D786}"/>
    <cellStyle name="Normal 8 2_121231-130331" xfId="29596" xr:uid="{AA076E0C-9190-4F69-86C5-3B2E99C8E41D}"/>
    <cellStyle name="Normal 8 3" xfId="29597" xr:uid="{C96A3FD2-60A5-4BCE-B3A5-75E3E955DBAC}"/>
    <cellStyle name="Normal 8 3 10" xfId="46017" xr:uid="{5FFD14EB-123D-4882-A388-A379E93752D9}"/>
    <cellStyle name="Normal 8 3 2" xfId="29598" xr:uid="{CF31BB00-D8B6-4D8B-9962-542D54591B20}"/>
    <cellStyle name="Normal 8 3 2 2" xfId="29599" xr:uid="{14DB34E5-9FAA-4EBE-BF1F-DDC93E65A575}"/>
    <cellStyle name="Normal 8 3 2 2 2" xfId="29600" xr:uid="{664501AC-C056-4E01-ADD7-1082237EF666}"/>
    <cellStyle name="Normal 8 3 2 2_121231-130331" xfId="29601" xr:uid="{02B0C3A2-2A57-40A6-A22A-B96FE3E9EF78}"/>
    <cellStyle name="Normal 8 3 2 3" xfId="29602" xr:uid="{E2E8F386-65FA-4307-80E2-64832E99C041}"/>
    <cellStyle name="Normal 8 3 2 4" xfId="34594" xr:uid="{C56DA2A7-3550-438A-B06B-956897777520}"/>
    <cellStyle name="Normal 8 3 2_121231-130331" xfId="29603" xr:uid="{CA37BD82-FDBC-4EB9-B79C-64DA97CF087B}"/>
    <cellStyle name="Normal 8 3 3" xfId="29604" xr:uid="{7AC82F31-EC6D-4D1C-95CA-BB7672A669E8}"/>
    <cellStyle name="Normal 8 3 3 2" xfId="29605" xr:uid="{4C1C9F51-F516-4A11-B4AB-109C3A68432D}"/>
    <cellStyle name="Normal 8 3 3_121231-130331" xfId="29606" xr:uid="{0E9A74D1-07CD-4101-B90D-EEBF8E717B51}"/>
    <cellStyle name="Normal 8 3 4" xfId="29607" xr:uid="{8B04DB31-D38C-4F7F-ADC1-46E31F3E81DB}"/>
    <cellStyle name="Normal 8 3 5" xfId="29608" xr:uid="{6AD9D327-EC90-4412-A3EE-EA187FE426E9}"/>
    <cellStyle name="Normal 8 3 6" xfId="34595" xr:uid="{BCB842B7-4A90-44D0-8D2A-7A968F8B0C99}"/>
    <cellStyle name="Normal 8 3 7" xfId="36402" xr:uid="{7EBC8108-29B4-4CD4-A3E6-36517696189C}"/>
    <cellStyle name="Normal 8 3 8" xfId="38461" xr:uid="{EF26D68C-D2DA-43B6-8C70-9D7532BAE105}"/>
    <cellStyle name="Normal 8 3 9" xfId="47170" xr:uid="{86F759B4-5568-4D88-B181-36C073517C2A}"/>
    <cellStyle name="Normal 8 3_121231-130331" xfId="29609" xr:uid="{6AC55C92-BA21-436D-8455-965CB29B64B6}"/>
    <cellStyle name="Normal 8 4" xfId="29610" xr:uid="{6AD25C87-2D84-4785-801C-E48CC261A086}"/>
    <cellStyle name="Normal 8 4 2" xfId="29611" xr:uid="{F0EAA751-262B-4E18-AD37-E45EBAE5D543}"/>
    <cellStyle name="Normal 8 4 2 2" xfId="29612" xr:uid="{5F6138D1-1734-4753-94FA-B9855AB16FC8}"/>
    <cellStyle name="Normal 8 4 2 2 2" xfId="29613" xr:uid="{F8944D65-2068-458D-9368-BF15F1C2F10B}"/>
    <cellStyle name="Normal 8 4 2 2_121231-130331" xfId="29614" xr:uid="{9B37CB74-708A-4806-BB8D-8D669C0D9EF2}"/>
    <cellStyle name="Normal 8 4 2 3" xfId="29615" xr:uid="{1EAF93FD-1287-4B25-B4A5-6B9CCE436043}"/>
    <cellStyle name="Normal 8 4 2 4" xfId="34596" xr:uid="{2E79687C-7AC7-415E-AD4E-41032A2178A3}"/>
    <cellStyle name="Normal 8 4 2_121231-130331" xfId="29616" xr:uid="{D069A4CC-C270-463B-8F9B-F6E3C6016A3F}"/>
    <cellStyle name="Normal 8 4 3" xfId="29617" xr:uid="{B12D4A6E-92D9-4711-AAA3-8537D46F8A40}"/>
    <cellStyle name="Normal 8 4 3 2" xfId="29618" xr:uid="{7318BF35-7A22-4906-9C1B-B49D68EEE9C7}"/>
    <cellStyle name="Normal 8 4 3_121231-130331" xfId="29619" xr:uid="{DB1ACCBB-3E89-45EF-8B91-BD83E77FB8CC}"/>
    <cellStyle name="Normal 8 4 4" xfId="29620" xr:uid="{E8861387-E65C-4542-9A47-01E1A4783AAB}"/>
    <cellStyle name="Normal 8 4 5" xfId="29621" xr:uid="{06D675FF-A43C-470E-8239-E71A310FDB52}"/>
    <cellStyle name="Normal 8 4 6" xfId="34597" xr:uid="{8BC21D3C-2E68-4674-B4B0-C296A783F63D}"/>
    <cellStyle name="Normal 8 4 7" xfId="36403" xr:uid="{0A353B1E-B463-45C9-B668-810B9CEA5E9A}"/>
    <cellStyle name="Normal 8 4 8" xfId="38460" xr:uid="{6B1AD10B-FC6D-4A2A-997C-7807428E71EE}"/>
    <cellStyle name="Normal 8 4_121231-130331" xfId="29622" xr:uid="{F8EFC508-3BB0-4E68-B842-7A02B3D2A741}"/>
    <cellStyle name="Normal 8 5" xfId="29623" xr:uid="{C8016C48-9A3F-4586-9EFC-023C361DAD91}"/>
    <cellStyle name="Normal 8 5 2" xfId="29624" xr:uid="{4CE1F537-7075-4030-AA99-0AC4AAC5E365}"/>
    <cellStyle name="Normal 8 5 2 2" xfId="29625" xr:uid="{F0328691-4013-4BA9-8DEC-B16D44217E11}"/>
    <cellStyle name="Normal 8 5 2 2 2" xfId="29626" xr:uid="{1C3EBE01-F503-4AAB-82FE-855DAAD459CE}"/>
    <cellStyle name="Normal 8 5 2 2_121231-130331" xfId="29627" xr:uid="{9454EDE1-803B-4437-A627-C444E62C07CF}"/>
    <cellStyle name="Normal 8 5 2 3" xfId="29628" xr:uid="{0D52F4F9-97B1-4811-A346-F5D82BDFD88F}"/>
    <cellStyle name="Normal 8 5 2 4" xfId="34598" xr:uid="{79FE2F58-BFA8-4B6D-9E82-1A89C290D47F}"/>
    <cellStyle name="Normal 8 5 2_121231-130331" xfId="29629" xr:uid="{9469A585-B6D5-4D26-A0BE-6ADC628CB583}"/>
    <cellStyle name="Normal 8 5 3" xfId="29630" xr:uid="{B92BDDCE-2A7D-4B88-840B-456FA5979EAF}"/>
    <cellStyle name="Normal 8 5 3 2" xfId="29631" xr:uid="{0E5336B2-FCC1-483F-8EBF-CDEA56BDE956}"/>
    <cellStyle name="Normal 8 5 3_121231-130331" xfId="29632" xr:uid="{5B25FEE9-A2F4-4065-9BA7-B19735984C0C}"/>
    <cellStyle name="Normal 8 5 4" xfId="29633" xr:uid="{52F9EEC6-BFF9-440E-B9FD-0C372D049582}"/>
    <cellStyle name="Normal 8 5 5" xfId="29634" xr:uid="{5EC2F423-5201-477E-B3B0-573C4947C5A0}"/>
    <cellStyle name="Normal 8 5 6" xfId="34599" xr:uid="{1EAEBCC6-F303-4015-80B1-A3319C4A37A3}"/>
    <cellStyle name="Normal 8 5 7" xfId="36404" xr:uid="{2602CBF6-78A2-47F7-A870-0B545740847B}"/>
    <cellStyle name="Normal 8 5 8" xfId="38459" xr:uid="{BF44BAA2-12BE-427A-9E44-768D03DF4BD4}"/>
    <cellStyle name="Normal 8 5_121231-130331" xfId="29635" xr:uid="{6A3F9812-4741-48B8-806F-1E5860E341A3}"/>
    <cellStyle name="Normal 8 6" xfId="29636" xr:uid="{520DAD6E-EEAE-4717-A018-BF542BC52A61}"/>
    <cellStyle name="Normal 8 6 2" xfId="29637" xr:uid="{53EA0BBE-DD08-4567-B6D9-F49B6D085DC7}"/>
    <cellStyle name="Normal 8 6 2 2" xfId="29638" xr:uid="{7C923887-2519-4D17-8AE5-4FEF1D8C3D5B}"/>
    <cellStyle name="Normal 8 6 2 3" xfId="34600" xr:uid="{F32852DD-35F8-4B91-BD33-F6CA51278E1D}"/>
    <cellStyle name="Normal 8 6 2_121231-130331" xfId="29639" xr:uid="{B46849C2-8D4C-40BE-99E2-9A4BF8CBA435}"/>
    <cellStyle name="Normal 8 6 3" xfId="29640" xr:uid="{69C053E1-69DC-4A90-9E12-EF981198B9CF}"/>
    <cellStyle name="Normal 8 6 3 2" xfId="29641" xr:uid="{FFB265EB-E6EB-44EC-9734-EFE969BF68AD}"/>
    <cellStyle name="Normal 8 6 3_121231-130331" xfId="29642" xr:uid="{FA867053-24B2-42BE-A7EC-7A57CC59CEE2}"/>
    <cellStyle name="Normal 8 6 4" xfId="29643" xr:uid="{8745CE33-A97F-41C4-A0D0-29AA50360B8F}"/>
    <cellStyle name="Normal 8 6 5" xfId="29644" xr:uid="{C40E73D0-870E-43DE-95BF-3D1CBEFDF70F}"/>
    <cellStyle name="Normal 8 6 6" xfId="34601" xr:uid="{9B0DBC22-CD0D-46C9-A1F8-CBACF4A1EA81}"/>
    <cellStyle name="Normal 8 6 7" xfId="36405" xr:uid="{EB3FD352-8732-4AD9-BF44-4BC22F2C1BC3}"/>
    <cellStyle name="Normal 8 6 8" xfId="38458" xr:uid="{39AD98BA-60A6-40B0-B05C-4438AFEC2746}"/>
    <cellStyle name="Normal 8 6_121231-130331" xfId="29645" xr:uid="{5EF008A3-A9CF-4E61-A7ED-E3755F28C505}"/>
    <cellStyle name="Normal 8 7" xfId="29646" xr:uid="{0A2845DC-5ABD-429B-A643-07CB0CE526C3}"/>
    <cellStyle name="Normal 8 7 2" xfId="29647" xr:uid="{CA6C3387-9603-485B-9D49-5648EC9AE0FA}"/>
    <cellStyle name="Normal 8 7 2 2" xfId="29648" xr:uid="{53E6F13D-7C74-44FF-8ECB-4319320C2C61}"/>
    <cellStyle name="Normal 8 7 2_121231-130331" xfId="29649" xr:uid="{5A3C8BA0-B7E4-486C-836D-42262504F8BA}"/>
    <cellStyle name="Normal 8 7 3" xfId="29650" xr:uid="{BDAC8CF2-B467-4CAB-9160-8E0F00E5442F}"/>
    <cellStyle name="Normal 8 7 4" xfId="34602" xr:uid="{C6AC4B5B-3587-415D-9E6F-9DE6E14A8A07}"/>
    <cellStyle name="Normal 8 7_121231-130331" xfId="29651" xr:uid="{9102BFFF-18CC-462C-9175-D06F8BE92068}"/>
    <cellStyle name="Normal 8 8" xfId="29652" xr:uid="{212D835E-B366-4A01-939C-C0A6E8162796}"/>
    <cellStyle name="Normal 8 8 2" xfId="29653" xr:uid="{D991F29F-6817-4B43-B259-8A348E287187}"/>
    <cellStyle name="Normal 8 8_121231-130331" xfId="29654" xr:uid="{16B2ECA4-7BBE-4810-B36A-00C2E564AFBA}"/>
    <cellStyle name="Normal 8 9" xfId="29655" xr:uid="{1D9FC778-2E9B-4646-AFBA-0EA0F46B4115}"/>
    <cellStyle name="Normal 8_121231-130331" xfId="29656" xr:uid="{A84BA355-7A89-4718-AA4C-C83BA106F49E}"/>
    <cellStyle name="Normal 80" xfId="29657" xr:uid="{51E44478-8CBA-4ADC-9D46-092D0A2D9295}"/>
    <cellStyle name="Normal 80 10" xfId="38457" xr:uid="{A0CDD7B9-95D5-4AEF-8011-62454246AA29}"/>
    <cellStyle name="Normal 80 2" xfId="29658" xr:uid="{684163DB-DC6F-408C-B654-7EF774870053}"/>
    <cellStyle name="Normal 80 2 2" xfId="29659" xr:uid="{CD929226-D3EE-4141-92D7-B11625B59CA4}"/>
    <cellStyle name="Normal 80 2 2 2" xfId="29660" xr:uid="{ED88DF34-8102-453B-B834-BB5D0A187E60}"/>
    <cellStyle name="Normal 80 2 2 3" xfId="34603" xr:uid="{1EE47185-A226-4964-A701-9EB217307ED6}"/>
    <cellStyle name="Normal 80 2 2_121231-130331" xfId="29661" xr:uid="{6AC59701-A342-4BC3-8EE1-D597B5528622}"/>
    <cellStyle name="Normal 80 2 3" xfId="29662" xr:uid="{CFCDAD83-B4BE-4F98-B900-8712477F1390}"/>
    <cellStyle name="Normal 80 2 3 2" xfId="29663" xr:uid="{0F2B9C72-46C6-4418-956F-5CBB821F4324}"/>
    <cellStyle name="Normal 80 2 3_121231-130331" xfId="29664" xr:uid="{D57DD9B1-0BE6-4144-B8F0-68EF4186E5B8}"/>
    <cellStyle name="Normal 80 2 4" xfId="29665" xr:uid="{563776A8-E09E-4DE9-9053-39519AA31C2B}"/>
    <cellStyle name="Normal 80 2 5" xfId="29666" xr:uid="{69BC2365-021D-4047-875A-8603A93B1D05}"/>
    <cellStyle name="Normal 80 2 6" xfId="34604" xr:uid="{3F5F51E6-F618-400D-8E93-AD2A75C40EFC}"/>
    <cellStyle name="Normal 80 2 7" xfId="36407" xr:uid="{C9F04921-E9FD-4729-A4EC-C6D4CE6FA0BA}"/>
    <cellStyle name="Normal 80 2 8" xfId="38456" xr:uid="{409743E8-FDA9-4EE2-A141-2212A5A437CB}"/>
    <cellStyle name="Normal 80 2_121231-130331" xfId="29667" xr:uid="{5760C104-B971-48E6-869D-CFDBF066A26B}"/>
    <cellStyle name="Normal 80 3" xfId="29668" xr:uid="{74F4724F-2408-4D87-9772-D5C477D74816}"/>
    <cellStyle name="Normal 80 3 2" xfId="29669" xr:uid="{F3B9F6FF-BAB6-4B5F-8A56-5621E33BAC9F}"/>
    <cellStyle name="Normal 80 3 2 2" xfId="29670" xr:uid="{49AD17E8-A62C-40E9-874F-AB86208206CB}"/>
    <cellStyle name="Normal 80 3 2 3" xfId="34605" xr:uid="{CAAC2778-8EFF-482A-9AE1-176AD773470E}"/>
    <cellStyle name="Normal 80 3 2_121231-130331" xfId="29671" xr:uid="{5B6291A4-B9DD-416B-8055-58F930320A08}"/>
    <cellStyle name="Normal 80 3 3" xfId="29672" xr:uid="{DA825902-9E8A-41BA-8041-FDEEFEDFDD20}"/>
    <cellStyle name="Normal 80 3 3 2" xfId="29673" xr:uid="{55D85898-7552-4355-89B9-536735A03B4D}"/>
    <cellStyle name="Normal 80 3 3_121231-130331" xfId="29674" xr:uid="{FB8FA996-ABB1-4010-AEA1-CF137D5EAF65}"/>
    <cellStyle name="Normal 80 3 4" xfId="29675" xr:uid="{E8CC849E-FBC6-4BF9-9B10-106AA4B50A4C}"/>
    <cellStyle name="Normal 80 3 5" xfId="29676" xr:uid="{AF5D1083-9AF5-4C87-AE07-8FB2363D5E82}"/>
    <cellStyle name="Normal 80 3 6" xfId="34606" xr:uid="{A78B2AE5-F6D6-488A-BE3E-35359A531CCF}"/>
    <cellStyle name="Normal 80 3 7" xfId="36408" xr:uid="{196282F4-1915-403F-95D1-3D13DE781257}"/>
    <cellStyle name="Normal 80 3 8" xfId="38455" xr:uid="{6EA00165-35FE-432B-94B4-FF2C5C1A9EE6}"/>
    <cellStyle name="Normal 80 3_121231-130331" xfId="29677" xr:uid="{21E90153-C69F-4E8A-B12E-627BDFA9ACB3}"/>
    <cellStyle name="Normal 80 4" xfId="29678" xr:uid="{07F89AB6-89CC-450E-BE8A-5FD18F595180}"/>
    <cellStyle name="Normal 80 4 2" xfId="29679" xr:uid="{A5381400-18A5-425E-9D6B-A88EC03C6098}"/>
    <cellStyle name="Normal 80 4 2 2" xfId="29680" xr:uid="{0B17582D-3D5E-4EF4-A53D-D42D4B28B430}"/>
    <cellStyle name="Normal 80 4 2_121231-130331" xfId="29681" xr:uid="{44611FDA-B47D-4A87-9CB2-7C7050107F48}"/>
    <cellStyle name="Normal 80 4 3" xfId="29682" xr:uid="{B00BC031-D692-4F1C-9D51-879A4FE1BEC8}"/>
    <cellStyle name="Normal 80 4 4" xfId="34607" xr:uid="{EF38503C-336A-45B7-9E99-EECBC6D683FA}"/>
    <cellStyle name="Normal 80 4_121231-130331" xfId="29683" xr:uid="{E6F37BA8-DB3E-463E-8D6C-A659EDF86E16}"/>
    <cellStyle name="Normal 80 5" xfId="29684" xr:uid="{E449BE0C-BA92-430E-B72F-2FFA25AA746E}"/>
    <cellStyle name="Normal 80 5 2" xfId="29685" xr:uid="{055831F8-1C19-4447-8677-1676B4F600A4}"/>
    <cellStyle name="Normal 80 5_121231-130331" xfId="29686" xr:uid="{F902B868-12A4-4DB3-BEEB-EDF9FB13E071}"/>
    <cellStyle name="Normal 80 6" xfId="29687" xr:uid="{3E579124-DC5A-461F-957F-76F4526EC653}"/>
    <cellStyle name="Normal 80 7" xfId="29688" xr:uid="{088A234B-0D28-4CB2-A71A-05DA638687CE}"/>
    <cellStyle name="Normal 80 8" xfId="34608" xr:uid="{377EC8F0-B12F-40CA-B08F-C40AF6211F9F}"/>
    <cellStyle name="Normal 80 9" xfId="36406" xr:uid="{112821BE-BA2B-4426-A3BB-AF92E5C04F33}"/>
    <cellStyle name="Normal 80_121231-130331" xfId="29689" xr:uid="{E8535FAD-DBFB-445D-A653-4F160ADD8F47}"/>
    <cellStyle name="Normal 81" xfId="29690" xr:uid="{6A0362AD-2332-45F1-BB83-43D290A74C23}"/>
    <cellStyle name="Normal 81 10" xfId="38454" xr:uid="{72A23220-A67F-4413-A5A1-C4A8C33D54E5}"/>
    <cellStyle name="Normal 81 2" xfId="29691" xr:uid="{2EE15373-19CE-4FB0-B758-7CB5277F740A}"/>
    <cellStyle name="Normal 81 2 2" xfId="29692" xr:uid="{EBB73555-2AB6-4F50-BCC3-05C75399448E}"/>
    <cellStyle name="Normal 81 2 2 2" xfId="29693" xr:uid="{FF9BE80A-67D7-4D88-9BB9-586889B292DD}"/>
    <cellStyle name="Normal 81 2 2 3" xfId="34609" xr:uid="{BBD4859C-F508-4959-ABDF-59B2FD2CAA3D}"/>
    <cellStyle name="Normal 81 2 2_121231-130331" xfId="29694" xr:uid="{053B7D9A-601F-4B50-B65B-A10C7AE10427}"/>
    <cellStyle name="Normal 81 2 3" xfId="29695" xr:uid="{EE4A1316-7D67-44B9-A1EA-A04186A335EE}"/>
    <cellStyle name="Normal 81 2 3 2" xfId="29696" xr:uid="{8B545702-83F2-4B88-841F-C13060504045}"/>
    <cellStyle name="Normal 81 2 3_121231-130331" xfId="29697" xr:uid="{F1BE85D0-3B94-4B70-8F1F-7AAF4299AD2D}"/>
    <cellStyle name="Normal 81 2 4" xfId="29698" xr:uid="{99894E4C-4715-421F-8256-7220C915C0A6}"/>
    <cellStyle name="Normal 81 2 5" xfId="29699" xr:uid="{D94BDF35-E100-42FF-B003-086F85C95878}"/>
    <cellStyle name="Normal 81 2 6" xfId="34610" xr:uid="{B38D73A0-9D89-4201-9CE0-55EAB6E4E65F}"/>
    <cellStyle name="Normal 81 2 7" xfId="36410" xr:uid="{0D7A3E89-AAEC-4380-B062-9CC814E312AF}"/>
    <cellStyle name="Normal 81 2 8" xfId="38453" xr:uid="{42F50621-6CF2-44E2-95F0-9EFEC5E93DC1}"/>
    <cellStyle name="Normal 81 2_121231-130331" xfId="29700" xr:uid="{95321676-2198-4113-AA4F-27E391C18B18}"/>
    <cellStyle name="Normal 81 3" xfId="29701" xr:uid="{3F83C9C6-91DB-4C26-A614-3E4E818E65E4}"/>
    <cellStyle name="Normal 81 3 2" xfId="29702" xr:uid="{E3E63FF1-0BED-4ABE-A31F-BEB43F3713E5}"/>
    <cellStyle name="Normal 81 3 2 2" xfId="29703" xr:uid="{A5EF6ABE-04AF-4EC5-B400-9EC7346D39A3}"/>
    <cellStyle name="Normal 81 3 2 3" xfId="34611" xr:uid="{8183E594-7878-4490-9A67-983BC34BF23E}"/>
    <cellStyle name="Normal 81 3 2_121231-130331" xfId="29704" xr:uid="{24404A8F-F1BE-4518-9160-C8EC4A83E521}"/>
    <cellStyle name="Normal 81 3 3" xfId="29705" xr:uid="{D092C076-7374-4F7D-8A39-85A768BFB78B}"/>
    <cellStyle name="Normal 81 3 3 2" xfId="29706" xr:uid="{A6A9ED64-27E7-4DF0-A681-56B77447B3EA}"/>
    <cellStyle name="Normal 81 3 3_121231-130331" xfId="29707" xr:uid="{A7056F8D-FB93-4494-A0D7-882227D59ABB}"/>
    <cellStyle name="Normal 81 3 4" xfId="29708" xr:uid="{4AD38F25-4B4D-46B9-9172-1612E49F317F}"/>
    <cellStyle name="Normal 81 3 5" xfId="29709" xr:uid="{5F997C99-6483-4E9E-8401-C46BAFCE1126}"/>
    <cellStyle name="Normal 81 3 6" xfId="34612" xr:uid="{D836038F-8652-49BC-B198-784FD004CAAB}"/>
    <cellStyle name="Normal 81 3 7" xfId="36411" xr:uid="{3E863BE2-D10B-4619-B0DC-DAAE05F40210}"/>
    <cellStyle name="Normal 81 3 8" xfId="38452" xr:uid="{27A33ED1-09C2-4E87-A96B-47D966850010}"/>
    <cellStyle name="Normal 81 3_121231-130331" xfId="29710" xr:uid="{81CB2B78-11DE-4153-A299-60BAB70C667A}"/>
    <cellStyle name="Normal 81 4" xfId="29711" xr:uid="{5A6644C6-7669-4FE5-AB3D-0907F6A517CD}"/>
    <cellStyle name="Normal 81 4 2" xfId="29712" xr:uid="{A0779AE1-486B-41F2-A6E9-7BA60D3DEA2D}"/>
    <cellStyle name="Normal 81 4 2 2" xfId="29713" xr:uid="{CF83D561-327A-4AAA-888C-1733068DF741}"/>
    <cellStyle name="Normal 81 4 2_121231-130331" xfId="29714" xr:uid="{B7F2FA15-1265-4CCE-8828-FCC63EB54E77}"/>
    <cellStyle name="Normal 81 4 3" xfId="29715" xr:uid="{068BA8F5-3012-461E-B89B-90013E4664BA}"/>
    <cellStyle name="Normal 81 4 4" xfId="34613" xr:uid="{F62DCDD9-80E9-46BE-94B0-CAEAD11AB1C3}"/>
    <cellStyle name="Normal 81 4_121231-130331" xfId="29716" xr:uid="{8AD7DB17-7A11-4EB6-91E2-7DF6AD99C528}"/>
    <cellStyle name="Normal 81 5" xfId="29717" xr:uid="{8DDD06FD-F25D-46C4-9928-A875AC7765E3}"/>
    <cellStyle name="Normal 81 5 2" xfId="29718" xr:uid="{441A69B8-6436-4435-B0F0-9AE1865155C5}"/>
    <cellStyle name="Normal 81 5_121231-130331" xfId="29719" xr:uid="{5F1F9E2F-7CA7-4FD6-817C-33D469B027B2}"/>
    <cellStyle name="Normal 81 6" xfId="29720" xr:uid="{C842BCD4-EEFE-4E21-A0FA-8179F96327EB}"/>
    <cellStyle name="Normal 81 7" xfId="29721" xr:uid="{EB622FDF-A0B9-45A0-8539-91AB3D356A97}"/>
    <cellStyle name="Normal 81 8" xfId="34614" xr:uid="{3FF5BF43-E6E7-46EA-A68E-B7459F7118F7}"/>
    <cellStyle name="Normal 81 9" xfId="36409" xr:uid="{66622CC7-F885-4B0B-975C-422F2E25F3DD}"/>
    <cellStyle name="Normal 81_121231-130331" xfId="29722" xr:uid="{5A0F4E90-743E-4B00-8012-37C44D3CB545}"/>
    <cellStyle name="Normal 82" xfId="29723" xr:uid="{961074F5-C450-4829-94A2-B20FDCE1FBFA}"/>
    <cellStyle name="Normal 82 10" xfId="38451" xr:uid="{FCA5F57A-05D5-4F9D-B99D-EB47D8D82A65}"/>
    <cellStyle name="Normal 82 2" xfId="29724" xr:uid="{C270666E-A5FD-41DE-9DD9-82B9654340BB}"/>
    <cellStyle name="Normal 82 2 2" xfId="29725" xr:uid="{CE82DD26-EBA6-4809-AF9E-4F3333928116}"/>
    <cellStyle name="Normal 82 2 2 2" xfId="29726" xr:uid="{047AADAE-0572-4E10-A2F2-95753E95813D}"/>
    <cellStyle name="Normal 82 2 2 3" xfId="34615" xr:uid="{25705C43-4C82-4E47-8FA0-6EF9B415F600}"/>
    <cellStyle name="Normal 82 2 2_121231-130331" xfId="29727" xr:uid="{62FD6773-0268-4081-B550-6BD658402E63}"/>
    <cellStyle name="Normal 82 2 3" xfId="29728" xr:uid="{45EF8E0E-110A-4EA0-8107-86CE624585A0}"/>
    <cellStyle name="Normal 82 2 3 2" xfId="29729" xr:uid="{BA6BD4B6-CC8D-4412-AC57-30FAF3A073E4}"/>
    <cellStyle name="Normal 82 2 3_121231-130331" xfId="29730" xr:uid="{E74DEA13-EAB7-400C-83C7-3B12D85E800C}"/>
    <cellStyle name="Normal 82 2 4" xfId="29731" xr:uid="{4F34222B-25D1-4B99-B111-E2B44F269615}"/>
    <cellStyle name="Normal 82 2 5" xfId="29732" xr:uid="{7823AD00-1C63-45EF-8E20-6CF4535EA738}"/>
    <cellStyle name="Normal 82 2 6" xfId="34616" xr:uid="{A33880C3-DF4D-43D7-9957-543450C53EC6}"/>
    <cellStyle name="Normal 82 2 7" xfId="36413" xr:uid="{42AE48AC-D18C-481A-8C1A-AB0EAB515026}"/>
    <cellStyle name="Normal 82 2 8" xfId="38450" xr:uid="{E7B83C97-096C-4143-91FE-27F06D9F972C}"/>
    <cellStyle name="Normal 82 2_121231-130331" xfId="29733" xr:uid="{31D7DFFE-5C28-4C8D-BF5A-38FDCC992567}"/>
    <cellStyle name="Normal 82 3" xfId="29734" xr:uid="{CC663601-A85B-44E2-8DD9-A583F425CC9B}"/>
    <cellStyle name="Normal 82 3 2" xfId="29735" xr:uid="{D8AE06D3-D453-4D1F-ABA6-F225C7796652}"/>
    <cellStyle name="Normal 82 3 2 2" xfId="29736" xr:uid="{05347688-35E1-48E0-839A-912BB496483C}"/>
    <cellStyle name="Normal 82 3 2 3" xfId="34617" xr:uid="{088A10E7-958E-44F7-A4B4-60AADB718944}"/>
    <cellStyle name="Normal 82 3 2_121231-130331" xfId="29737" xr:uid="{A911CDFF-1F90-4459-9DBC-02FEDCF49162}"/>
    <cellStyle name="Normal 82 3 3" xfId="29738" xr:uid="{6C2413F7-6114-48DF-A525-89AFAE387BD7}"/>
    <cellStyle name="Normal 82 3 3 2" xfId="29739" xr:uid="{CD49DB48-AEE9-439D-9E66-8E040931C75F}"/>
    <cellStyle name="Normal 82 3 3_121231-130331" xfId="29740" xr:uid="{0B495E4F-CF4E-46D5-990B-AC93233AE61F}"/>
    <cellStyle name="Normal 82 3 4" xfId="29741" xr:uid="{B8A2DA38-5256-4D64-ABA6-6DFE0DCCF470}"/>
    <cellStyle name="Normal 82 3 5" xfId="29742" xr:uid="{96D64456-62DB-4CD5-8935-A3A1A0228506}"/>
    <cellStyle name="Normal 82 3 6" xfId="34618" xr:uid="{6F4E392B-9BBB-4DE9-A2BA-B36642C95A81}"/>
    <cellStyle name="Normal 82 3 7" xfId="36414" xr:uid="{0E2B8B8A-4643-4230-8F2E-C7D5FCA8834C}"/>
    <cellStyle name="Normal 82 3 8" xfId="38449" xr:uid="{DF8CF9A1-E447-4D4F-8975-3BCC0BCE0F50}"/>
    <cellStyle name="Normal 82 3_121231-130331" xfId="29743" xr:uid="{E13137C9-6238-41D9-AF92-475D52859A19}"/>
    <cellStyle name="Normal 82 4" xfId="29744" xr:uid="{72216A00-78B1-437C-9155-6A8D1EF0A167}"/>
    <cellStyle name="Normal 82 4 2" xfId="29745" xr:uid="{918ED623-4647-48D1-B9A3-7DCE40A9562B}"/>
    <cellStyle name="Normal 82 4 2 2" xfId="29746" xr:uid="{5E2681AA-3B67-4300-8520-00AE7572C452}"/>
    <cellStyle name="Normal 82 4 2_121231-130331" xfId="29747" xr:uid="{555390A7-9B1F-440E-84E0-3082D5A5B6AA}"/>
    <cellStyle name="Normal 82 4 3" xfId="29748" xr:uid="{072C3C0B-1FB5-4617-8B11-6432D9C93661}"/>
    <cellStyle name="Normal 82 4 4" xfId="34619" xr:uid="{1594B4B6-43FC-4505-9C74-EBAFDCE12F24}"/>
    <cellStyle name="Normal 82 4_121231-130331" xfId="29749" xr:uid="{A4B4926B-EAA8-45DD-B299-E94EC715F48E}"/>
    <cellStyle name="Normal 82 5" xfId="29750" xr:uid="{C0400F73-7254-470B-AFBE-CF76AACC2AA7}"/>
    <cellStyle name="Normal 82 5 2" xfId="29751" xr:uid="{BE013465-328A-43B7-8A1D-50DE27ACD7B5}"/>
    <cellStyle name="Normal 82 5_121231-130331" xfId="29752" xr:uid="{11EEF025-DF16-4F0B-AB26-00265916DA4A}"/>
    <cellStyle name="Normal 82 6" xfId="29753" xr:uid="{946B7A8D-7761-4A01-9CB9-CBA8E0771CB4}"/>
    <cellStyle name="Normal 82 7" xfId="29754" xr:uid="{18041C34-55D5-46D5-839A-206D6F4A46A9}"/>
    <cellStyle name="Normal 82 8" xfId="34620" xr:uid="{66A459D8-6BC9-4B75-BA7F-26B8F8A1F98D}"/>
    <cellStyle name="Normal 82 9" xfId="36412" xr:uid="{D273AE80-1C41-4CAD-AD9D-A042DD2E0B2B}"/>
    <cellStyle name="Normal 82_121231-130331" xfId="29755" xr:uid="{A971BFE8-547D-48BE-9781-F1C3A969FD3C}"/>
    <cellStyle name="Normal 83" xfId="29756" xr:uid="{C1589E01-8547-4A5D-8801-4D9D500F5B86}"/>
    <cellStyle name="Normal 83 10" xfId="38448" xr:uid="{B76930D2-343E-4647-97A4-F9DB2B065051}"/>
    <cellStyle name="Normal 83 2" xfId="29757" xr:uid="{DF06D8B8-FB0A-4996-92CB-D7C7A37EEC7D}"/>
    <cellStyle name="Normal 83 2 2" xfId="29758" xr:uid="{26C4FD12-05E5-44BC-A484-8A0B8E2ADA63}"/>
    <cellStyle name="Normal 83 2 2 2" xfId="29759" xr:uid="{A087EB66-2E42-47A8-8568-849654296B64}"/>
    <cellStyle name="Normal 83 2 2 3" xfId="34621" xr:uid="{8434F141-8B0C-4313-BB99-2C75C98DBE93}"/>
    <cellStyle name="Normal 83 2 2_121231-130331" xfId="29760" xr:uid="{8B3EB1EC-FA6F-46AB-88EE-0F8CB4F5F6F0}"/>
    <cellStyle name="Normal 83 2 3" xfId="29761" xr:uid="{02E95614-93B6-4F63-BFA0-6607BE6299B5}"/>
    <cellStyle name="Normal 83 2 3 2" xfId="29762" xr:uid="{BA4B1965-890B-4397-8AB0-129333A15AB4}"/>
    <cellStyle name="Normal 83 2 3_121231-130331" xfId="29763" xr:uid="{CDF2A776-EBBA-4CAA-B7B5-23F3632D0231}"/>
    <cellStyle name="Normal 83 2 4" xfId="29764" xr:uid="{EFD94BFF-8A18-4F78-8552-08BDC0962D36}"/>
    <cellStyle name="Normal 83 2 5" xfId="29765" xr:uid="{5135D7B7-DCF3-4E3C-86F0-CA114E846B0A}"/>
    <cellStyle name="Normal 83 2 6" xfId="34622" xr:uid="{643D32C6-E4A9-4283-B5B9-54448853C007}"/>
    <cellStyle name="Normal 83 2 7" xfId="36416" xr:uid="{62FB2DB7-B71B-4A81-9CDA-AF34D1264A0A}"/>
    <cellStyle name="Normal 83 2 8" xfId="38447" xr:uid="{0585512E-62C8-469A-97A1-4131D13C4D73}"/>
    <cellStyle name="Normal 83 2_121231-130331" xfId="29766" xr:uid="{9C25B294-926C-47CA-9C58-A3E121CFCCBB}"/>
    <cellStyle name="Normal 83 3" xfId="29767" xr:uid="{936B53D6-84CB-48AB-8C69-47ACB505573B}"/>
    <cellStyle name="Normal 83 3 2" xfId="29768" xr:uid="{DA8F0EE5-856A-42F4-B96C-CAB6528372E3}"/>
    <cellStyle name="Normal 83 3 2 2" xfId="29769" xr:uid="{AA4BAEDC-DFBF-453B-9634-645D121E7B6A}"/>
    <cellStyle name="Normal 83 3 2 3" xfId="34623" xr:uid="{B70818E4-EB42-4695-99BF-0262F7726A1A}"/>
    <cellStyle name="Normal 83 3 2_121231-130331" xfId="29770" xr:uid="{31042174-1C57-4AE2-9A5A-415DE2D1F7BF}"/>
    <cellStyle name="Normal 83 3 3" xfId="29771" xr:uid="{EBE54FB5-51CA-426F-8A24-CFD4E0788FB5}"/>
    <cellStyle name="Normal 83 3 3 2" xfId="29772" xr:uid="{E846AB71-8EEA-4238-98A4-628C778BF80E}"/>
    <cellStyle name="Normal 83 3 3_121231-130331" xfId="29773" xr:uid="{FF7DD02B-D82A-47C6-A99B-0D717B74FEA8}"/>
    <cellStyle name="Normal 83 3 4" xfId="29774" xr:uid="{D1B0C81A-1A4F-4A9C-9CBE-80D5437DB842}"/>
    <cellStyle name="Normal 83 3 5" xfId="29775" xr:uid="{8858A214-61E2-4BAF-B771-9D45A074BE52}"/>
    <cellStyle name="Normal 83 3 6" xfId="34624" xr:uid="{5A3FCCA8-8A84-49DA-B5C9-8BA96931316F}"/>
    <cellStyle name="Normal 83 3 7" xfId="36417" xr:uid="{EBC73590-5F28-46C8-ABCE-ED7328E7AD4B}"/>
    <cellStyle name="Normal 83 3 8" xfId="38446" xr:uid="{C70AE8DB-FFA3-4C20-B1C2-C8155A330019}"/>
    <cellStyle name="Normal 83 3_121231-130331" xfId="29776" xr:uid="{A6C5E642-C6E8-4B32-BEA2-45391A3A691C}"/>
    <cellStyle name="Normal 83 4" xfId="29777" xr:uid="{BF944A32-E5C2-4AAA-87DD-7C0AB98471B2}"/>
    <cellStyle name="Normal 83 4 2" xfId="29778" xr:uid="{7A8B764A-4DD5-4BF4-9CEB-EF0BB81CC925}"/>
    <cellStyle name="Normal 83 4 2 2" xfId="29779" xr:uid="{BED5B6A6-026E-40EA-8170-0E9AE8D74059}"/>
    <cellStyle name="Normal 83 4 2_121231-130331" xfId="29780" xr:uid="{894719D5-0935-4F6E-9B60-96886017B444}"/>
    <cellStyle name="Normal 83 4 3" xfId="29781" xr:uid="{00E9A328-380F-4CD6-92A2-28A9024CA879}"/>
    <cellStyle name="Normal 83 4 4" xfId="34625" xr:uid="{D63FA43F-A7D5-423C-B0E4-DD7FE11D94B0}"/>
    <cellStyle name="Normal 83 4_121231-130331" xfId="29782" xr:uid="{160D728E-EA2A-47B7-99A1-FA7C235FB1F4}"/>
    <cellStyle name="Normal 83 5" xfId="29783" xr:uid="{C92F8C4A-5296-4CC0-BE7A-062B20143C80}"/>
    <cellStyle name="Normal 83 5 2" xfId="29784" xr:uid="{1B344C5D-3C1A-4024-A43A-C04978314DCD}"/>
    <cellStyle name="Normal 83 5_121231-130331" xfId="29785" xr:uid="{7A832FC1-6D5D-43E6-B22E-E4C29EA12406}"/>
    <cellStyle name="Normal 83 6" xfId="29786" xr:uid="{E3839BE1-ECDB-4FE4-870A-58D39F8B20D3}"/>
    <cellStyle name="Normal 83 7" xfId="29787" xr:uid="{D8CB79D5-1B2F-4272-8945-A674616611AE}"/>
    <cellStyle name="Normal 83 8" xfId="34626" xr:uid="{F3377B50-406B-4CD1-8762-D270E4C0C8F2}"/>
    <cellStyle name="Normal 83 9" xfId="36415" xr:uid="{1013CCDB-FBA6-4F34-9779-CB6A749E2A85}"/>
    <cellStyle name="Normal 83_121231-130331" xfId="29788" xr:uid="{0F283C71-75B0-49B1-B459-07FAAD6F2ED1}"/>
    <cellStyle name="Normal 84" xfId="29789" xr:uid="{DE8FFB9D-0B5A-4968-B299-4142701020EA}"/>
    <cellStyle name="Normal 84 10" xfId="38445" xr:uid="{D70520BE-C75A-4CDE-9A5F-6D1F00D25061}"/>
    <cellStyle name="Normal 84 2" xfId="29790" xr:uid="{646E714C-2454-4923-B9BF-601602C24CCB}"/>
    <cellStyle name="Normal 84 2 2" xfId="29791" xr:uid="{EEE4419D-7408-40B9-87FF-C5ABA388B88E}"/>
    <cellStyle name="Normal 84 2 2 2" xfId="29792" xr:uid="{81AFE79B-858C-4189-ABA6-4B48464F4EF3}"/>
    <cellStyle name="Normal 84 2 2 3" xfId="34627" xr:uid="{55BFDBD1-211F-48C6-9D65-E1E73A5F59AD}"/>
    <cellStyle name="Normal 84 2 2_121231-130331" xfId="29793" xr:uid="{F03CF538-6DF4-4AA8-B30F-9271720997B2}"/>
    <cellStyle name="Normal 84 2 3" xfId="29794" xr:uid="{DDF8D96A-07E1-4681-92C4-68E3AD4485D7}"/>
    <cellStyle name="Normal 84 2 3 2" xfId="29795" xr:uid="{5586E94C-60CE-460C-8AC5-028C7EB295E5}"/>
    <cellStyle name="Normal 84 2 3_121231-130331" xfId="29796" xr:uid="{8C6DABE0-6234-46B6-B7B0-9FDE72D52EC5}"/>
    <cellStyle name="Normal 84 2 4" xfId="29797" xr:uid="{6F525BD1-6A81-498C-A5D5-10F5613FE051}"/>
    <cellStyle name="Normal 84 2 5" xfId="29798" xr:uid="{B2986866-416C-4ED3-B0D6-8ACE903A5327}"/>
    <cellStyle name="Normal 84 2 6" xfId="34628" xr:uid="{EBA1F2B1-4ECF-4554-9A4E-2224F0E45D82}"/>
    <cellStyle name="Normal 84 2 7" xfId="36419" xr:uid="{3A5880CB-6FD0-47A7-81FE-17A4130D85AC}"/>
    <cellStyle name="Normal 84 2 8" xfId="38444" xr:uid="{D69FBB34-BCD6-4623-B28D-0C4ADEC48216}"/>
    <cellStyle name="Normal 84 2_121231-130331" xfId="29799" xr:uid="{2A8EED86-4DF9-4F9F-B243-8C186ABC09A2}"/>
    <cellStyle name="Normal 84 3" xfId="29800" xr:uid="{F5022ED2-E9C8-4029-9F78-75E1AA3519B0}"/>
    <cellStyle name="Normal 84 3 2" xfId="29801" xr:uid="{F59F084E-70E7-48CF-B846-59E5163C1058}"/>
    <cellStyle name="Normal 84 3 2 2" xfId="29802" xr:uid="{1ABC7888-2D2D-4271-A91B-C464ABF9D5BB}"/>
    <cellStyle name="Normal 84 3 2 3" xfId="34629" xr:uid="{3D2A32EF-FE2B-4AAB-9527-C7A2DD0EB043}"/>
    <cellStyle name="Normal 84 3 2_121231-130331" xfId="29803" xr:uid="{6EB3EA1F-0752-4C15-9104-3485BCE39E31}"/>
    <cellStyle name="Normal 84 3 3" xfId="29804" xr:uid="{7024C698-DA51-442E-9659-82A828231158}"/>
    <cellStyle name="Normal 84 3 3 2" xfId="29805" xr:uid="{39C6EE1E-028C-497E-92BC-CC2F840D84BD}"/>
    <cellStyle name="Normal 84 3 3_121231-130331" xfId="29806" xr:uid="{1781B48F-189B-42A7-8BC3-5AD58CE3460F}"/>
    <cellStyle name="Normal 84 3 4" xfId="29807" xr:uid="{228F2E5F-6ADF-42CB-AFC6-47E7019F3891}"/>
    <cellStyle name="Normal 84 3 5" xfId="29808" xr:uid="{72CABFD5-E3BA-46DD-94BB-5CADB6863AAA}"/>
    <cellStyle name="Normal 84 3 6" xfId="34630" xr:uid="{02A7934F-BA2B-458F-B676-6585C0208D88}"/>
    <cellStyle name="Normal 84 3 7" xfId="36420" xr:uid="{EC1C400F-D17D-4391-9821-86FBAB536159}"/>
    <cellStyle name="Normal 84 3 8" xfId="38443" xr:uid="{EF37CB6A-AA21-42CD-957A-C51F2F98C087}"/>
    <cellStyle name="Normal 84 3_121231-130331" xfId="29809" xr:uid="{3CCEDE90-58C7-4E74-841A-2340C40B4F05}"/>
    <cellStyle name="Normal 84 4" xfId="29810" xr:uid="{B10E24ED-7A24-4066-AAA5-06A21A7090B3}"/>
    <cellStyle name="Normal 84 4 2" xfId="29811" xr:uid="{0B647D70-F3B6-4C07-A440-D7E97A9F50D9}"/>
    <cellStyle name="Normal 84 4 2 2" xfId="29812" xr:uid="{737F7BB8-EE30-4D8F-9338-8BF35F53FB27}"/>
    <cellStyle name="Normal 84 4 2_121231-130331" xfId="29813" xr:uid="{6AA00ACF-4AD7-4DA4-95F6-DC8819804779}"/>
    <cellStyle name="Normal 84 4 3" xfId="29814" xr:uid="{DFAEE215-7765-469C-962F-09D08CA16731}"/>
    <cellStyle name="Normal 84 4 4" xfId="34631" xr:uid="{0675B05A-3736-4F53-99BF-4AC42083FB54}"/>
    <cellStyle name="Normal 84 4_121231-130331" xfId="29815" xr:uid="{2C01A91E-35D1-455F-B241-67E2F81F7345}"/>
    <cellStyle name="Normal 84 5" xfId="29816" xr:uid="{F4B159C5-1D19-4A8B-A098-E400071A297E}"/>
    <cellStyle name="Normal 84 5 2" xfId="29817" xr:uid="{5F76D52F-A273-49ED-8096-B362BFBAA8E2}"/>
    <cellStyle name="Normal 84 5_121231-130331" xfId="29818" xr:uid="{CD97C4DE-6793-40A7-BD64-BE5E4B5C933F}"/>
    <cellStyle name="Normal 84 6" xfId="29819" xr:uid="{C015546B-850C-4B89-8CF7-26C1E618F352}"/>
    <cellStyle name="Normal 84 7" xfId="29820" xr:uid="{41FF8BA0-8A65-49AE-B773-23D87BD40175}"/>
    <cellStyle name="Normal 84 8" xfId="34632" xr:uid="{DD20E586-FCB2-46A1-984D-BFDD1D8D476F}"/>
    <cellStyle name="Normal 84 9" xfId="36418" xr:uid="{FEC135FA-AAC0-48A3-9F39-1F4AC0C03581}"/>
    <cellStyle name="Normal 84_121231-130331" xfId="29821" xr:uid="{E29ECB6C-526C-46EF-A647-52C2371F2A62}"/>
    <cellStyle name="Normal 85" xfId="29822" xr:uid="{702C0EB3-A0A2-478B-A38B-F6EA70EC5F44}"/>
    <cellStyle name="Normal 85 10" xfId="38442" xr:uid="{13931723-B64B-485A-9429-605DBF479417}"/>
    <cellStyle name="Normal 85 2" xfId="29823" xr:uid="{2F7F2260-5FB0-40F1-AD60-E10F90A73DD1}"/>
    <cellStyle name="Normal 85 2 2" xfId="29824" xr:uid="{B03C9F0C-31A7-4EFB-B7C4-FFE08E7C3741}"/>
    <cellStyle name="Normal 85 2 2 2" xfId="29825" xr:uid="{7BD340D3-6ADB-4596-833F-462B8A345820}"/>
    <cellStyle name="Normal 85 2 2 3" xfId="34633" xr:uid="{7C0C6109-C9D5-41B4-B9E3-B083FE46C305}"/>
    <cellStyle name="Normal 85 2 2_121231-130331" xfId="29826" xr:uid="{C94FEC01-B43F-4BC4-8725-6E4E89087AA7}"/>
    <cellStyle name="Normal 85 2 3" xfId="29827" xr:uid="{305C30C6-ECF4-4BF0-ADC5-5CC71C6E0AF0}"/>
    <cellStyle name="Normal 85 2 3 2" xfId="29828" xr:uid="{BDC994E2-CA4E-4C83-A853-19D473D9BB53}"/>
    <cellStyle name="Normal 85 2 3_121231-130331" xfId="29829" xr:uid="{D61325B5-A5B6-4034-B523-564DA53427CA}"/>
    <cellStyle name="Normal 85 2 4" xfId="29830" xr:uid="{59162C0F-F994-4FA5-9D66-79A3BE67885B}"/>
    <cellStyle name="Normal 85 2 5" xfId="29831" xr:uid="{B07E380D-2C26-4B2F-B285-55A1C309914A}"/>
    <cellStyle name="Normal 85 2 6" xfId="34634" xr:uid="{70F51E56-AEC6-407C-92EA-77C1C4EF44A0}"/>
    <cellStyle name="Normal 85 2 7" xfId="36422" xr:uid="{450BCCDC-C355-479C-A896-E2D38174EFE6}"/>
    <cellStyle name="Normal 85 2 8" xfId="38441" xr:uid="{91D2238D-2490-4E56-8027-FFC4836A348B}"/>
    <cellStyle name="Normal 85 2_121231-130331" xfId="29832" xr:uid="{E14BD9E6-6732-4BAB-8FA1-39C78F9562F3}"/>
    <cellStyle name="Normal 85 3" xfId="29833" xr:uid="{E61C0D5F-093B-4448-A98F-E7B53D8DFAAD}"/>
    <cellStyle name="Normal 85 3 2" xfId="29834" xr:uid="{7C5A4C1D-37A2-4E72-96E1-549A6A4F339C}"/>
    <cellStyle name="Normal 85 3 2 2" xfId="29835" xr:uid="{41628A06-CB2B-4866-9EF5-75785BDFA1F1}"/>
    <cellStyle name="Normal 85 3 2 3" xfId="34635" xr:uid="{3B48278C-8D75-4913-83F2-E71520A4FD7A}"/>
    <cellStyle name="Normal 85 3 2_121231-130331" xfId="29836" xr:uid="{61F080A0-F777-492A-8C73-FEAEE5627158}"/>
    <cellStyle name="Normal 85 3 3" xfId="29837" xr:uid="{702A14FB-5347-4600-8769-B26239034B12}"/>
    <cellStyle name="Normal 85 3 3 2" xfId="29838" xr:uid="{16DFEA16-1A8A-4140-A061-585F7024901E}"/>
    <cellStyle name="Normal 85 3 3_121231-130331" xfId="29839" xr:uid="{6CB1DD50-966A-4264-BA93-AA319CD97F5F}"/>
    <cellStyle name="Normal 85 3 4" xfId="29840" xr:uid="{F4E0A41E-9EE2-45E1-ABB5-B0F866C327B1}"/>
    <cellStyle name="Normal 85 3 5" xfId="29841" xr:uid="{AD6A0718-1F48-4D19-9718-1FE0B58A76EC}"/>
    <cellStyle name="Normal 85 3 6" xfId="34636" xr:uid="{4F118BB6-29A1-444A-978E-BD4BD34EC406}"/>
    <cellStyle name="Normal 85 3 7" xfId="36423" xr:uid="{6A28C2E0-5290-4ACC-A87D-88027852AF28}"/>
    <cellStyle name="Normal 85 3 8" xfId="38440" xr:uid="{04593674-9E6A-401B-86EC-289BF200FBAE}"/>
    <cellStyle name="Normal 85 3_121231-130331" xfId="29842" xr:uid="{3A98E1BE-3AB5-4C3F-8DF7-788C2C7EEF7E}"/>
    <cellStyle name="Normal 85 4" xfId="29843" xr:uid="{48393E89-0496-45D2-BF55-8B562A64605F}"/>
    <cellStyle name="Normal 85 4 2" xfId="29844" xr:uid="{19D2437D-0971-44FE-9E38-F24C7367D9D8}"/>
    <cellStyle name="Normal 85 4 2 2" xfId="29845" xr:uid="{96835109-86B0-451E-898B-65C938914A49}"/>
    <cellStyle name="Normal 85 4 2_121231-130331" xfId="29846" xr:uid="{1F404B5F-D554-4771-A425-6988804F3840}"/>
    <cellStyle name="Normal 85 4 3" xfId="29847" xr:uid="{9188BC38-5E3D-4E73-8A59-7D422EF98B7F}"/>
    <cellStyle name="Normal 85 4 4" xfId="34637" xr:uid="{150C817E-F414-4B31-BEE1-D10E94238508}"/>
    <cellStyle name="Normal 85 4_121231-130331" xfId="29848" xr:uid="{EDA57104-DDE6-41D3-9076-C4C8BD8480F1}"/>
    <cellStyle name="Normal 85 5" xfId="29849" xr:uid="{7378A9A1-3227-4F29-9FDE-2B57F7A01E49}"/>
    <cellStyle name="Normal 85 5 2" xfId="29850" xr:uid="{0F9AAE73-8892-4D05-87C0-0E248344A20F}"/>
    <cellStyle name="Normal 85 5_121231-130331" xfId="29851" xr:uid="{BFAACFDE-BB95-487B-ACC6-9176E921BEB2}"/>
    <cellStyle name="Normal 85 6" xfId="29852" xr:uid="{3111F4E4-2D60-4517-95FE-BD29FFE6721F}"/>
    <cellStyle name="Normal 85 7" xfId="29853" xr:uid="{9FABFA76-1411-4A1D-9D65-BBDE579F0ABE}"/>
    <cellStyle name="Normal 85 8" xfId="34638" xr:uid="{32BF3E4B-B7E0-4ADA-AA83-94A47B82E537}"/>
    <cellStyle name="Normal 85 9" xfId="36421" xr:uid="{77970692-4CB4-4613-B8D4-98509FD2EA21}"/>
    <cellStyle name="Normal 85_121231-130331" xfId="29854" xr:uid="{1EF881AF-57CA-4F2E-95E8-185A4B976E71}"/>
    <cellStyle name="Normal 86" xfId="29855" xr:uid="{730A75CF-6953-47DC-B4A2-34F8ED4DB406}"/>
    <cellStyle name="Normal 86 10" xfId="38439" xr:uid="{3D410687-CFDD-4844-8386-D4AAC7FF160C}"/>
    <cellStyle name="Normal 86 2" xfId="29856" xr:uid="{B401A31C-7C8F-43CB-B368-3A2CE8E9015F}"/>
    <cellStyle name="Normal 86 2 2" xfId="29857" xr:uid="{8A01F6DB-5F4B-4E61-96CE-6D7937931A2B}"/>
    <cellStyle name="Normal 86 2 2 2" xfId="29858" xr:uid="{DB1E43AD-F03C-4B28-B116-AE251B839F00}"/>
    <cellStyle name="Normal 86 2 2 3" xfId="34639" xr:uid="{A1277F10-37D5-46C6-8EA7-669647CDCD7B}"/>
    <cellStyle name="Normal 86 2 2_121231-130331" xfId="29859" xr:uid="{857583A8-37FC-4EF3-8C86-E3606BE0CDA0}"/>
    <cellStyle name="Normal 86 2 3" xfId="29860" xr:uid="{9B28D48C-ED7B-47B5-99F2-220A2638F66C}"/>
    <cellStyle name="Normal 86 2 3 2" xfId="29861" xr:uid="{1DB650CB-AF1F-4B20-950E-76286BF8DF02}"/>
    <cellStyle name="Normal 86 2 3_121231-130331" xfId="29862" xr:uid="{5A4B8B11-6A09-4DBD-B706-E3EA84DEFDCC}"/>
    <cellStyle name="Normal 86 2 4" xfId="29863" xr:uid="{4DB698E8-6C69-46C3-AA1D-B09192F6EE8F}"/>
    <cellStyle name="Normal 86 2 5" xfId="29864" xr:uid="{8F105D2D-7826-4FD1-A083-F9C91786925E}"/>
    <cellStyle name="Normal 86 2 6" xfId="34640" xr:uid="{00342DB1-7150-4ECC-90D9-6AFB668201B7}"/>
    <cellStyle name="Normal 86 2 7" xfId="36425" xr:uid="{6BF01A6D-23E2-4F3A-9C2C-96B955A70756}"/>
    <cellStyle name="Normal 86 2 8" xfId="38438" xr:uid="{CC952F08-280F-4265-BD9D-E66A3CF6897D}"/>
    <cellStyle name="Normal 86 2_121231-130331" xfId="29865" xr:uid="{BB787222-BA2C-4A81-B85B-AC09D306C28F}"/>
    <cellStyle name="Normal 86 3" xfId="29866" xr:uid="{A2F475CF-B949-49E9-ABC9-A64ABD1660B2}"/>
    <cellStyle name="Normal 86 3 2" xfId="29867" xr:uid="{66CD0829-52E6-45BC-A9BC-433C5CB6D55E}"/>
    <cellStyle name="Normal 86 3 2 2" xfId="29868" xr:uid="{79C00095-DA93-45C3-809C-5DF895C3E389}"/>
    <cellStyle name="Normal 86 3 2 3" xfId="34641" xr:uid="{CC58284E-06AD-4761-B775-281768D12549}"/>
    <cellStyle name="Normal 86 3 2_121231-130331" xfId="29869" xr:uid="{9AC45F05-4B25-4326-B471-88930C74A177}"/>
    <cellStyle name="Normal 86 3 3" xfId="29870" xr:uid="{954084AB-4B77-4BDC-B890-3DEE10EAB85D}"/>
    <cellStyle name="Normal 86 3 3 2" xfId="29871" xr:uid="{B8D9F994-0812-450B-9D1B-2BDC3A76458A}"/>
    <cellStyle name="Normal 86 3 3_121231-130331" xfId="29872" xr:uid="{330E27D9-C4C4-4E7E-8621-65C5B3602BEE}"/>
    <cellStyle name="Normal 86 3 4" xfId="29873" xr:uid="{83E2CB5E-0B65-4E2F-BE8B-ADF5BD30E570}"/>
    <cellStyle name="Normal 86 3 5" xfId="29874" xr:uid="{9D571EC8-19D0-4C9F-82F3-1C024BDC78C3}"/>
    <cellStyle name="Normal 86 3 6" xfId="34642" xr:uid="{026FAE58-6E8E-4472-BB5A-1B4CB6817BE3}"/>
    <cellStyle name="Normal 86 3 7" xfId="36426" xr:uid="{8466E9F1-BCAF-425B-A4D6-07BEF05A4D88}"/>
    <cellStyle name="Normal 86 3 8" xfId="38437" xr:uid="{47518A22-7959-4951-9F53-E93A059F826B}"/>
    <cellStyle name="Normal 86 3_121231-130331" xfId="29875" xr:uid="{41342902-887C-4885-BCAC-BB7A3A791C7A}"/>
    <cellStyle name="Normal 86 4" xfId="29876" xr:uid="{BD871357-8CC7-4A9F-9232-AD3169478FA2}"/>
    <cellStyle name="Normal 86 4 2" xfId="29877" xr:uid="{AB0BC918-8C92-449F-8EBA-5DB0511576A5}"/>
    <cellStyle name="Normal 86 4 2 2" xfId="29878" xr:uid="{40B6FB81-AFC2-40E5-B921-07AE65357988}"/>
    <cellStyle name="Normal 86 4 2_121231-130331" xfId="29879" xr:uid="{AB99FB31-5DCD-42D0-AF4C-B3172D29740F}"/>
    <cellStyle name="Normal 86 4 3" xfId="29880" xr:uid="{2818377D-FFE4-4DDA-AF56-0695CE314714}"/>
    <cellStyle name="Normal 86 4 4" xfId="34643" xr:uid="{7211C4FA-FD34-4AB0-BB4E-18DFADE3639B}"/>
    <cellStyle name="Normal 86 4_121231-130331" xfId="29881" xr:uid="{F91F9AF2-2185-4819-93A1-55C4C169F13C}"/>
    <cellStyle name="Normal 86 5" xfId="29882" xr:uid="{D39D2CEF-01C9-4AD6-A61B-ACA0D6ECC178}"/>
    <cellStyle name="Normal 86 5 2" xfId="29883" xr:uid="{5057562D-C684-4DA8-B599-2E7ECB9D8FCC}"/>
    <cellStyle name="Normal 86 5_121231-130331" xfId="29884" xr:uid="{9E374F67-69E5-4270-AA52-670CB062B518}"/>
    <cellStyle name="Normal 86 6" xfId="29885" xr:uid="{356657FC-A00A-4AAD-943C-A7A3ED5F9CBB}"/>
    <cellStyle name="Normal 86 7" xfId="29886" xr:uid="{F9EFB53C-49C2-4B9D-8EDE-B51D68A67C9F}"/>
    <cellStyle name="Normal 86 8" xfId="34644" xr:uid="{46B846CA-9F6F-4C1E-9158-EECEFC5C6196}"/>
    <cellStyle name="Normal 86 9" xfId="36424" xr:uid="{8850C4DA-D76B-44A2-A7A5-D26033FBB076}"/>
    <cellStyle name="Normal 86_121231-130331" xfId="29887" xr:uid="{96DFA0F6-126A-4C8A-8329-09883FDD2F65}"/>
    <cellStyle name="Normal 87" xfId="29888" xr:uid="{6FE6A3F7-F309-44B0-A61C-2A0F751E7A1F}"/>
    <cellStyle name="Normal 87 10" xfId="38436" xr:uid="{7B1746B9-B28D-4EBF-BF94-45E556BFD974}"/>
    <cellStyle name="Normal 87 2" xfId="29889" xr:uid="{1709B35A-218B-4B52-9634-C661DFDC45C8}"/>
    <cellStyle name="Normal 87 2 2" xfId="29890" xr:uid="{8B870A52-32F8-4A62-A0FE-3A7F69CA884C}"/>
    <cellStyle name="Normal 87 2 2 2" xfId="29891" xr:uid="{D221A839-BC8E-425A-A681-36DE80FA49A4}"/>
    <cellStyle name="Normal 87 2 2 3" xfId="34645" xr:uid="{AC0F92B5-2749-4206-8254-3DEE4450D545}"/>
    <cellStyle name="Normal 87 2 2_121231-130331" xfId="29892" xr:uid="{C3C59386-66A2-46A1-A762-C52ABA453DCB}"/>
    <cellStyle name="Normal 87 2 3" xfId="29893" xr:uid="{67080478-9D22-4EAD-96F4-D7C173405B34}"/>
    <cellStyle name="Normal 87 2 3 2" xfId="29894" xr:uid="{BAC7BA2E-801B-4410-BF6C-1D8650911409}"/>
    <cellStyle name="Normal 87 2 3_121231-130331" xfId="29895" xr:uid="{273151F2-9B78-477B-8085-32F6D8D6C8D1}"/>
    <cellStyle name="Normal 87 2 4" xfId="29896" xr:uid="{B75086CA-F6C1-4565-899F-BD2A21C1B886}"/>
    <cellStyle name="Normal 87 2 5" xfId="29897" xr:uid="{7DC76EF2-A3F1-458C-A85A-E76C1D47D093}"/>
    <cellStyle name="Normal 87 2 6" xfId="34646" xr:uid="{5876BA4B-B430-4C08-A2DB-D01B55D57D96}"/>
    <cellStyle name="Normal 87 2 7" xfId="36428" xr:uid="{DEE45EDE-792C-4033-AC88-FFEA82F6E20A}"/>
    <cellStyle name="Normal 87 2 8" xfId="38435" xr:uid="{7A843BFD-AC7D-4BAA-96C5-C29231E9AE3E}"/>
    <cellStyle name="Normal 87 2_121231-130331" xfId="29898" xr:uid="{1B1101C1-EB07-429E-917A-BAE8615D2BBA}"/>
    <cellStyle name="Normal 87 3" xfId="29899" xr:uid="{DF16913F-A974-4BE0-848E-BFC621044635}"/>
    <cellStyle name="Normal 87 3 2" xfId="29900" xr:uid="{02E4AF28-AA9C-43C1-B71A-F1BAFF09041F}"/>
    <cellStyle name="Normal 87 3 2 2" xfId="29901" xr:uid="{F6E55888-FAD0-45D3-9D82-214D9CDD4466}"/>
    <cellStyle name="Normal 87 3 2 3" xfId="34647" xr:uid="{7F1E5362-7254-428C-B218-9BAE3A9BE72C}"/>
    <cellStyle name="Normal 87 3 2_121231-130331" xfId="29902" xr:uid="{AE232747-5D15-47FB-BEBC-BBCCAE1877BD}"/>
    <cellStyle name="Normal 87 3 3" xfId="29903" xr:uid="{10DA62E6-7AFC-424D-845A-FA331E76D10B}"/>
    <cellStyle name="Normal 87 3 3 2" xfId="29904" xr:uid="{379EBFEF-875C-4067-A118-974C68EE275E}"/>
    <cellStyle name="Normal 87 3 3_121231-130331" xfId="29905" xr:uid="{DDC31BE4-4469-4325-B7CA-2ACB372365D5}"/>
    <cellStyle name="Normal 87 3 4" xfId="29906" xr:uid="{C2563562-5744-45CB-8A9D-A8B42BB011DD}"/>
    <cellStyle name="Normal 87 3 5" xfId="29907" xr:uid="{32AF016B-3E33-4163-ACA1-25742999E23A}"/>
    <cellStyle name="Normal 87 3 6" xfId="34648" xr:uid="{A1590450-40F3-40EB-93A2-CCCB7FEDEA37}"/>
    <cellStyle name="Normal 87 3 7" xfId="36429" xr:uid="{F0F09CBA-3443-4A39-AE22-7A757A9B2803}"/>
    <cellStyle name="Normal 87 3 8" xfId="38434" xr:uid="{5DF776A9-17F6-4C44-9760-EC8D174A8519}"/>
    <cellStyle name="Normal 87 3_121231-130331" xfId="29908" xr:uid="{18CA876F-74CD-4AF1-9980-11079379F6A6}"/>
    <cellStyle name="Normal 87 4" xfId="29909" xr:uid="{41BC0783-D624-4C51-A065-87EA6C35A93D}"/>
    <cellStyle name="Normal 87 4 2" xfId="29910" xr:uid="{1137DED2-6280-4E42-84C7-E7C2BD876558}"/>
    <cellStyle name="Normal 87 4 2 2" xfId="29911" xr:uid="{9EDB05BC-9C51-4705-A27B-012492C616AC}"/>
    <cellStyle name="Normal 87 4 2_121231-130331" xfId="29912" xr:uid="{6362ECC6-AD3A-4A8D-AB36-DBC418363EC9}"/>
    <cellStyle name="Normal 87 4 3" xfId="29913" xr:uid="{DE266E7F-A926-4987-AB96-AC6AAE7C21BC}"/>
    <cellStyle name="Normal 87 4 4" xfId="34649" xr:uid="{571EC96D-C755-4EBC-9920-40E2C885F8FE}"/>
    <cellStyle name="Normal 87 4_121231-130331" xfId="29914" xr:uid="{C57320B7-6601-439B-BA23-2AF582B47ABB}"/>
    <cellStyle name="Normal 87 5" xfId="29915" xr:uid="{C27D7CF2-AD81-4EA3-889E-8941378DD82F}"/>
    <cellStyle name="Normal 87 5 2" xfId="29916" xr:uid="{EC492CD0-67A4-4430-8696-AB0D99B86F1B}"/>
    <cellStyle name="Normal 87 5_121231-130331" xfId="29917" xr:uid="{E66F8BDA-978E-4DD9-AA22-CCD28A73AFDA}"/>
    <cellStyle name="Normal 87 6" xfId="29918" xr:uid="{26C32EFE-47C3-43D0-89FD-1CAB51474EDF}"/>
    <cellStyle name="Normal 87 7" xfId="29919" xr:uid="{80D16A76-1B95-4CF0-8A0D-BA035DED6CCF}"/>
    <cellStyle name="Normal 87 8" xfId="34650" xr:uid="{00A6B41D-D969-457B-BC79-B8E81419D9E1}"/>
    <cellStyle name="Normal 87 9" xfId="36427" xr:uid="{4DD12458-84E3-40C5-8526-F30B00F88CF2}"/>
    <cellStyle name="Normal 87_121231-130331" xfId="29920" xr:uid="{69ED1ABE-3594-4FB0-BBA7-CDEC4994CDBD}"/>
    <cellStyle name="Normal 88" xfId="29921" xr:uid="{6028C2C2-8C40-452F-8754-E82C016070CC}"/>
    <cellStyle name="Normal 88 10" xfId="38433" xr:uid="{CD895C38-9FFB-4B3C-ADF5-8D6CFEAC4BE7}"/>
    <cellStyle name="Normal 88 2" xfId="29922" xr:uid="{78B883B0-5C2F-4FD8-B87C-CE8B7748772C}"/>
    <cellStyle name="Normal 88 2 2" xfId="29923" xr:uid="{9A65E3D7-D38F-4C24-8F8A-7764FC2BF30D}"/>
    <cellStyle name="Normal 88 2 2 2" xfId="29924" xr:uid="{E65F1755-4DE0-41F2-BA57-2477BB43F8FE}"/>
    <cellStyle name="Normal 88 2 2 3" xfId="34651" xr:uid="{867089CE-6DE6-4DB1-938B-6FFF535B863B}"/>
    <cellStyle name="Normal 88 2 2_121231-130331" xfId="29925" xr:uid="{5B6F37EC-8866-4344-A2A0-BDCEFEB3059A}"/>
    <cellStyle name="Normal 88 2 3" xfId="29926" xr:uid="{3E5D168E-528E-48EC-B11E-0B4EED27246D}"/>
    <cellStyle name="Normal 88 2 3 2" xfId="29927" xr:uid="{882F96A3-82D2-4BF2-8136-C2E31B6DFA4A}"/>
    <cellStyle name="Normal 88 2 3_121231-130331" xfId="29928" xr:uid="{AF00E31E-5E63-49DC-9FF2-CE598524FD0A}"/>
    <cellStyle name="Normal 88 2 4" xfId="29929" xr:uid="{22BF577C-D7D1-44D5-9B69-00B305DCE799}"/>
    <cellStyle name="Normal 88 2 5" xfId="29930" xr:uid="{AA8D1CC7-F6CF-4325-B0BF-52DD8E592EE5}"/>
    <cellStyle name="Normal 88 2 6" xfId="34652" xr:uid="{584DABD8-9AD5-4B41-98BC-4FBB94D29886}"/>
    <cellStyle name="Normal 88 2 7" xfId="36431" xr:uid="{A63C22E5-260D-472C-BD7A-CE233B0A66E9}"/>
    <cellStyle name="Normal 88 2 8" xfId="38432" xr:uid="{4BAAA034-6CB8-4B7C-9347-83F4A100C66F}"/>
    <cellStyle name="Normal 88 2_121231-130331" xfId="29931" xr:uid="{60F2BEAB-0513-4264-9E34-C479C4A735A5}"/>
    <cellStyle name="Normal 88 3" xfId="29932" xr:uid="{6A07E305-DED5-4466-BFC3-42ECCD2F33B2}"/>
    <cellStyle name="Normal 88 3 2" xfId="29933" xr:uid="{92FE3A14-2F4F-4800-899E-3CF413B5FD54}"/>
    <cellStyle name="Normal 88 3 2 2" xfId="29934" xr:uid="{69E0E2EE-1944-4C63-816B-40AFF7055A9A}"/>
    <cellStyle name="Normal 88 3 2 3" xfId="34653" xr:uid="{B1A604FD-98C1-4156-A79F-5E126A9F3D3B}"/>
    <cellStyle name="Normal 88 3 2_121231-130331" xfId="29935" xr:uid="{33E3DB7F-C2A4-40FB-84CA-6C90C57F33FE}"/>
    <cellStyle name="Normal 88 3 3" xfId="29936" xr:uid="{C7985B56-79A2-46E2-AAC6-82C3CB3A758C}"/>
    <cellStyle name="Normal 88 3 3 2" xfId="29937" xr:uid="{BFAA1E97-FEB9-4E2C-92DA-1C3EE6075387}"/>
    <cellStyle name="Normal 88 3 3_121231-130331" xfId="29938" xr:uid="{DCFD45E0-BA3F-486E-B950-E6A39A2C237C}"/>
    <cellStyle name="Normal 88 3 4" xfId="29939" xr:uid="{AE19F349-DAA5-42D3-BFDD-B52103901498}"/>
    <cellStyle name="Normal 88 3 5" xfId="29940" xr:uid="{ADBD1D7B-58A8-4E74-BA94-58D530AC4B35}"/>
    <cellStyle name="Normal 88 3 6" xfId="34654" xr:uid="{10DC2FD7-A35D-4137-9168-8F6394F32E43}"/>
    <cellStyle name="Normal 88 3 7" xfId="36432" xr:uid="{28B87E07-D141-4C3D-96B6-F923469AF387}"/>
    <cellStyle name="Normal 88 3 8" xfId="38431" xr:uid="{ECE9C852-6D59-4D66-9200-D9D8D8917D25}"/>
    <cellStyle name="Normal 88 3_121231-130331" xfId="29941" xr:uid="{C6646742-B6CD-42D5-87D8-18E1DC4C9B24}"/>
    <cellStyle name="Normal 88 4" xfId="29942" xr:uid="{580AE5C4-CA2D-45CC-9AF1-E9A189ABDD05}"/>
    <cellStyle name="Normal 88 4 2" xfId="29943" xr:uid="{C69A4770-0C78-4D29-A354-612DA4E5C850}"/>
    <cellStyle name="Normal 88 4 2 2" xfId="29944" xr:uid="{D6726C98-F242-4D62-B01D-BFC4B5094997}"/>
    <cellStyle name="Normal 88 4 2_121231-130331" xfId="29945" xr:uid="{9012463E-0A12-4BF5-AE59-4460347F230D}"/>
    <cellStyle name="Normal 88 4 3" xfId="29946" xr:uid="{B83CFAD5-9034-434A-9CFD-71443C372506}"/>
    <cellStyle name="Normal 88 4 4" xfId="34655" xr:uid="{EF88546E-9309-453F-B138-94F4C4A0E3F0}"/>
    <cellStyle name="Normal 88 4_121231-130331" xfId="29947" xr:uid="{E92DE244-56B6-4967-8C78-FEE6112AF249}"/>
    <cellStyle name="Normal 88 5" xfId="29948" xr:uid="{510A07BA-6B45-4389-BA0C-7F591945B548}"/>
    <cellStyle name="Normal 88 5 2" xfId="29949" xr:uid="{04627BD1-DF30-42DF-8CA7-85241CA5AF65}"/>
    <cellStyle name="Normal 88 5_121231-130331" xfId="29950" xr:uid="{0FD650A7-7C38-4813-BB35-AC8015B6AD3E}"/>
    <cellStyle name="Normal 88 6" xfId="29951" xr:uid="{2D8AD70D-B7E3-45D6-860A-4D5F2AB800F5}"/>
    <cellStyle name="Normal 88 7" xfId="29952" xr:uid="{8B20F934-B80F-42D6-AF7E-32CCD3D700B2}"/>
    <cellStyle name="Normal 88 8" xfId="34656" xr:uid="{5A5060D0-2D74-4E7A-8708-D34DFF0A260A}"/>
    <cellStyle name="Normal 88 9" xfId="36430" xr:uid="{3DE3B2F5-0668-4D0F-A4AE-A405415BFB92}"/>
    <cellStyle name="Normal 88_121231-130331" xfId="29953" xr:uid="{925C6E2E-1D8A-4D36-89A1-264D14A3A0C7}"/>
    <cellStyle name="Normal 89" xfId="29954" xr:uid="{5ECB29E5-7A27-46B3-ABEC-79E63D688E36}"/>
    <cellStyle name="Normal 89 10" xfId="38430" xr:uid="{171469DD-1590-48D0-A0FA-A2336A3965A9}"/>
    <cellStyle name="Normal 89 2" xfId="29955" xr:uid="{31CC7746-8807-4F3C-85E9-05A6A6D62C4B}"/>
    <cellStyle name="Normal 89 2 2" xfId="29956" xr:uid="{6A7DDDA6-F401-446D-9D19-5811B6DDEBD7}"/>
    <cellStyle name="Normal 89 2 2 2" xfId="29957" xr:uid="{E0968775-B9F9-4A4D-98B5-0643E5522AC0}"/>
    <cellStyle name="Normal 89 2 2 3" xfId="34657" xr:uid="{32B83B84-B7B6-46F9-A17E-0D51009FDD6F}"/>
    <cellStyle name="Normal 89 2 2_121231-130331" xfId="29958" xr:uid="{9B1F3566-A42D-4FCE-83AF-A84055A52BCC}"/>
    <cellStyle name="Normal 89 2 3" xfId="29959" xr:uid="{43E29994-8CF2-40A5-BF8B-1C923B1FF18E}"/>
    <cellStyle name="Normal 89 2 3 2" xfId="29960" xr:uid="{94E12B48-4A80-4472-A647-710ADAF7A85E}"/>
    <cellStyle name="Normal 89 2 3_121231-130331" xfId="29961" xr:uid="{2A228F11-1052-4DA7-B55B-CF218C23B09B}"/>
    <cellStyle name="Normal 89 2 4" xfId="29962" xr:uid="{2DAAF99C-C00D-438C-8EA9-625F594FABB4}"/>
    <cellStyle name="Normal 89 2 5" xfId="29963" xr:uid="{AAD3858A-D454-40C5-AF11-4924054667FC}"/>
    <cellStyle name="Normal 89 2 6" xfId="34658" xr:uid="{5280083F-1E5E-4B94-B3DE-2E87806DF6CB}"/>
    <cellStyle name="Normal 89 2 7" xfId="36434" xr:uid="{16CA5D63-74BF-4FCE-984B-9884B40BABCF}"/>
    <cellStyle name="Normal 89 2 8" xfId="38429" xr:uid="{4B0AA4E7-A809-4101-A34D-51A36F45508A}"/>
    <cellStyle name="Normal 89 2_121231-130331" xfId="29964" xr:uid="{CA303208-FB22-49C3-B10B-E1CED6578A92}"/>
    <cellStyle name="Normal 89 3" xfId="29965" xr:uid="{064AE2F3-0686-459D-97B8-5ACB9082280F}"/>
    <cellStyle name="Normal 89 3 2" xfId="29966" xr:uid="{C3510009-EF68-4743-B053-0615897693B4}"/>
    <cellStyle name="Normal 89 3 2 2" xfId="29967" xr:uid="{DE07BAB7-3427-4993-99F2-55C55B5279DC}"/>
    <cellStyle name="Normal 89 3 2 3" xfId="34659" xr:uid="{54F584EA-3EB7-4DA0-85F0-A78024878CAB}"/>
    <cellStyle name="Normal 89 3 2_121231-130331" xfId="29968" xr:uid="{44D0945D-962A-44A6-B209-8404D4E7D195}"/>
    <cellStyle name="Normal 89 3 3" xfId="29969" xr:uid="{EF2B7CD5-F371-4740-8D78-5E4F99C22445}"/>
    <cellStyle name="Normal 89 3 3 2" xfId="29970" xr:uid="{584A07FD-0D78-4A03-986D-CE2165E991B9}"/>
    <cellStyle name="Normal 89 3 3_121231-130331" xfId="29971" xr:uid="{05726728-C54B-41F3-B4F0-733782470879}"/>
    <cellStyle name="Normal 89 3 4" xfId="29972" xr:uid="{CBF231D2-E436-45A8-A2CE-E537C412F8D5}"/>
    <cellStyle name="Normal 89 3 5" xfId="29973" xr:uid="{6C15079B-FCF7-4B53-AFD5-8F71781BA026}"/>
    <cellStyle name="Normal 89 3 6" xfId="34660" xr:uid="{AC6B196F-2A70-47C1-8F23-55D8E6E36E58}"/>
    <cellStyle name="Normal 89 3 7" xfId="36435" xr:uid="{68669D93-84C2-4E93-8C0E-77D7E1B0F823}"/>
    <cellStyle name="Normal 89 3 8" xfId="38428" xr:uid="{3209DF45-D81F-48FD-B5CE-BB185DE50B5E}"/>
    <cellStyle name="Normal 89 3_121231-130331" xfId="29974" xr:uid="{F84B1537-6B60-4075-9570-2F168F99F802}"/>
    <cellStyle name="Normal 89 4" xfId="29975" xr:uid="{A4CE5003-F544-4DCD-83F3-E37C748B084E}"/>
    <cellStyle name="Normal 89 4 2" xfId="29976" xr:uid="{2B5242E6-1C2C-4B24-8796-339EBDA06FE6}"/>
    <cellStyle name="Normal 89 4 2 2" xfId="29977" xr:uid="{A39ABF75-64E1-49DC-AD0A-5A5A9775DD3C}"/>
    <cellStyle name="Normal 89 4 2_121231-130331" xfId="29978" xr:uid="{9198CF99-16B6-4B18-AEFF-7E2CA22A69F4}"/>
    <cellStyle name="Normal 89 4 3" xfId="29979" xr:uid="{13390C0B-F8ED-44AF-8D2F-7D1DC2E0B59E}"/>
    <cellStyle name="Normal 89 4 4" xfId="34661" xr:uid="{A69A6ED6-1FBD-41C1-9C27-B8FD68A8A3AF}"/>
    <cellStyle name="Normal 89 4_121231-130331" xfId="29980" xr:uid="{B2038286-D651-48C4-98A1-7AE488074018}"/>
    <cellStyle name="Normal 89 5" xfId="29981" xr:uid="{53E8B4C6-7D69-4B2E-B2A9-F7629ADACEEF}"/>
    <cellStyle name="Normal 89 5 2" xfId="29982" xr:uid="{44884DA4-619E-498C-853F-A1E706E48238}"/>
    <cellStyle name="Normal 89 5_121231-130331" xfId="29983" xr:uid="{F239519D-A0A0-4C3E-BCD5-F8B3EC94F909}"/>
    <cellStyle name="Normal 89 6" xfId="29984" xr:uid="{A989675E-1784-4BC0-9D18-083E04AAA1F9}"/>
    <cellStyle name="Normal 89 7" xfId="29985" xr:uid="{10ABE202-8BAB-4AFF-8932-CBA592E5AA7A}"/>
    <cellStyle name="Normal 89 8" xfId="34662" xr:uid="{0EB57F73-D97C-4720-9817-3943537F4085}"/>
    <cellStyle name="Normal 89 9" xfId="36433" xr:uid="{B4CB5D0D-4158-4D73-A8D8-2824480BC558}"/>
    <cellStyle name="Normal 89_121231-130331" xfId="29986" xr:uid="{03B8EBEE-E068-4CDD-8EC0-8A6A0A8227CC}"/>
    <cellStyle name="Normal 9" xfId="221" xr:uid="{4E764527-4310-4C87-9081-BF55CBB1AB8B}"/>
    <cellStyle name="Normal 9 10" xfId="36436" xr:uid="{D1A6497A-836F-4B5C-A1A6-C8F1A97056E6}"/>
    <cellStyle name="Normal 9 11" xfId="44761" xr:uid="{34E4A992-5D38-4416-93F5-141B935307A4}"/>
    <cellStyle name="Normal 9 12" xfId="47171" xr:uid="{D33F4C32-1B69-4ED1-B7AE-955898482095}"/>
    <cellStyle name="Normal 9 2" xfId="2217" xr:uid="{7321BE98-E20B-42A7-B171-4123A9E688EE}"/>
    <cellStyle name="Normal 9 2 2" xfId="29987" xr:uid="{F856962B-F5DD-461D-8BF0-202B45CC6D25}"/>
    <cellStyle name="Normal 9 2 2 2" xfId="29988" xr:uid="{4210065A-1EBC-4C9F-9F07-1C53499E6268}"/>
    <cellStyle name="Normal 9 2 2 3" xfId="34663" xr:uid="{E90CEAD1-B610-4AA6-91F7-EF1D5E4F668B}"/>
    <cellStyle name="Normal 9 2 2_121231-130331" xfId="29989" xr:uid="{6AC681C8-9931-4EBD-AB6E-DFE58572F54A}"/>
    <cellStyle name="Normal 9 2 3" xfId="29990" xr:uid="{C770C20A-197B-4EFF-8DF1-F9B5CE3BBB3C}"/>
    <cellStyle name="Normal 9 2 3 2" xfId="29991" xr:uid="{B98E8E39-B6EE-46B8-A5F2-A06745AA01D6}"/>
    <cellStyle name="Normal 9 2 3_121231-130331" xfId="29992" xr:uid="{4D9CAE1C-9DE2-4B73-929E-7A0CACDBE233}"/>
    <cellStyle name="Normal 9 2 4" xfId="29993" xr:uid="{EE1FC858-0FDF-4DBD-B2C4-4FE1223F5E95}"/>
    <cellStyle name="Normal 9 2 5" xfId="29994" xr:uid="{98E52E63-412B-48D5-8DC0-93A3EFCADCCA}"/>
    <cellStyle name="Normal 9 2 6" xfId="34664" xr:uid="{C67BA8DD-6307-49E5-A00E-2648CF4AF8A7}"/>
    <cellStyle name="Normal 9 2 7" xfId="36437" xr:uid="{594C4971-B720-4CB1-9DD5-562F94A0C055}"/>
    <cellStyle name="Normal 9 2 8" xfId="38427" xr:uid="{49B26C1D-80DB-4BB9-9828-4D72D3FADA3E}"/>
    <cellStyle name="Normal 9 2_121231-130331" xfId="29995" xr:uid="{A828E58B-A944-4521-8923-6F8289B74DB3}"/>
    <cellStyle name="Normal 9 3" xfId="29996" xr:uid="{ED12F7DA-CE79-4B21-94B1-873EFAC8B4A8}"/>
    <cellStyle name="Normal 9 3 2" xfId="29997" xr:uid="{327CAAA6-61A2-4D9E-94A5-BCD7F5F3F9C9}"/>
    <cellStyle name="Normal 9 3 2 2" xfId="29998" xr:uid="{B68E1ECF-7E34-4077-914C-7BF955715D90}"/>
    <cellStyle name="Normal 9 3 2_121231-130331" xfId="29999" xr:uid="{7121E422-0452-4096-9E5F-91C5C5F8D5CE}"/>
    <cellStyle name="Normal 9 3 3" xfId="30000" xr:uid="{1F60C928-8FF0-4ECA-9185-4E6ED17D75A7}"/>
    <cellStyle name="Normal 9 3 4" xfId="34665" xr:uid="{0DAE03DE-3A04-4572-BC78-CCD7C66B7489}"/>
    <cellStyle name="Normal 9 3_121231-130331" xfId="30001" xr:uid="{2A1F3A14-59FF-4808-BF47-A91E77BDBC91}"/>
    <cellStyle name="Normal 9 4" xfId="30002" xr:uid="{8A05E3D2-747D-4D0E-A031-EB8651E41D2D}"/>
    <cellStyle name="Normal 9 4 2" xfId="30003" xr:uid="{6496EF4F-78A9-4467-B083-7F345B75B2DA}"/>
    <cellStyle name="Normal 9 4 3" xfId="30004" xr:uid="{A0CFB94C-F0F0-4C8B-8DAF-2B2BCF8BB52E}"/>
    <cellStyle name="Normal 9 4_121231-130331" xfId="30005" xr:uid="{44E6D9BF-6AC7-4AD3-8493-643577DD6D7A}"/>
    <cellStyle name="Normal 9 5" xfId="30006" xr:uid="{31D1A0EF-1AAD-433D-B7F8-8797705E9020}"/>
    <cellStyle name="Normal 9 5 2" xfId="30007" xr:uid="{6797CDAF-DFD1-45E8-B7C1-AB6D8DB55743}"/>
    <cellStyle name="Normal 9 5 3" xfId="30008" xr:uid="{391D4D2A-AC15-4735-864B-8A59B3946E18}"/>
    <cellStyle name="Normal 9 5_AAL 2014-06" xfId="45564" xr:uid="{8951147F-B5D5-4FCD-B18C-13D33824A890}"/>
    <cellStyle name="Normal 9 6" xfId="30009" xr:uid="{65E7559D-D4C2-4E08-941C-814E6A48130E}"/>
    <cellStyle name="Normal 9 6 2" xfId="30010" xr:uid="{4A6DA4A2-F503-4CD0-A6EE-F1D525F1A518}"/>
    <cellStyle name="Normal 9 6 3" xfId="30011" xr:uid="{B48E7F35-B36B-4986-949F-55ABD8A14D7D}"/>
    <cellStyle name="Normal 9 6_AAL 2014-06" xfId="45565" xr:uid="{23273983-EA12-42B4-A8DC-6EFC8FBAAB2D}"/>
    <cellStyle name="Normal 9 7" xfId="30012" xr:uid="{447847CF-0F9F-489B-886C-06C813299F2E}"/>
    <cellStyle name="Normal 9 7 2" xfId="30013" xr:uid="{DF082F09-682B-481E-BA74-59627019D44E}"/>
    <cellStyle name="Normal 9 7 3" xfId="30014" xr:uid="{83742B1E-5CD1-4053-B97C-F627485900CF}"/>
    <cellStyle name="Normal 9 7_EQL_AAL" xfId="31521" xr:uid="{9E8EB3D4-1B03-4B29-9524-858AACDF412E}"/>
    <cellStyle name="Normal 9 8" xfId="30015" xr:uid="{0489BBB0-D04E-445D-8EA1-5AAAF74F9B10}"/>
    <cellStyle name="Normal 9 9" xfId="30016" xr:uid="{34F4E8C1-8964-4FF9-B501-F061CEC1AC3C}"/>
    <cellStyle name="Normal 9_121231-130331" xfId="30017" xr:uid="{F09A3CBA-B14A-4C25-948A-CDF56A74B749}"/>
    <cellStyle name="Normal 90" xfId="30018" xr:uid="{4A3963B7-4090-4255-B054-5BD56E6CCE55}"/>
    <cellStyle name="Normal 90 10" xfId="38426" xr:uid="{7BF5F20E-ACDF-4DE3-93F0-71255CB1C685}"/>
    <cellStyle name="Normal 90 2" xfId="30019" xr:uid="{5FA25CD2-1009-48C6-9C94-414C6AE010D0}"/>
    <cellStyle name="Normal 90 2 2" xfId="30020" xr:uid="{6BB644F5-0DAC-42D9-83C7-FFF87C696031}"/>
    <cellStyle name="Normal 90 2 2 2" xfId="30021" xr:uid="{5C1E0337-0120-42E1-972F-680994C869D8}"/>
    <cellStyle name="Normal 90 2 2 3" xfId="34666" xr:uid="{8E885FF7-8634-4C5B-9312-18937044E42C}"/>
    <cellStyle name="Normal 90 2 2_121231-130331" xfId="30022" xr:uid="{4287949C-7C33-49E1-9ACB-8F4E6B247385}"/>
    <cellStyle name="Normal 90 2 3" xfId="30023" xr:uid="{CF07ECAC-071A-4EF9-9849-C517C000D51F}"/>
    <cellStyle name="Normal 90 2 3 2" xfId="30024" xr:uid="{72E67473-6F5A-4B2C-B64B-286C75C2C179}"/>
    <cellStyle name="Normal 90 2 3_121231-130331" xfId="30025" xr:uid="{63F372FF-5932-40C3-AF0A-19E0C92D1CBC}"/>
    <cellStyle name="Normal 90 2 4" xfId="30026" xr:uid="{C452A3B6-5F07-4680-9985-02052CCF1A48}"/>
    <cellStyle name="Normal 90 2 5" xfId="30027" xr:uid="{F05DE378-C329-4A62-A404-5F74D7876C97}"/>
    <cellStyle name="Normal 90 2 6" xfId="34667" xr:uid="{705D2074-A208-41BB-8089-414D4AF3520A}"/>
    <cellStyle name="Normal 90 2 7" xfId="36439" xr:uid="{BB8320E1-0407-4193-8CF9-A8416F9FF6B1}"/>
    <cellStyle name="Normal 90 2 8" xfId="38425" xr:uid="{9BCDC49A-3166-4C00-ADD1-1289B9D5BD65}"/>
    <cellStyle name="Normal 90 2_121231-130331" xfId="30028" xr:uid="{A5F763AF-7AA0-4663-AB10-0C8E09B17128}"/>
    <cellStyle name="Normal 90 3" xfId="30029" xr:uid="{E9E6C9F3-53D9-4801-ADFE-4107C3E2C27F}"/>
    <cellStyle name="Normal 90 3 2" xfId="30030" xr:uid="{7B6D475A-2677-4942-89A8-D9F25C737940}"/>
    <cellStyle name="Normal 90 3 2 2" xfId="30031" xr:uid="{8BEB459F-B748-4013-8B23-8C0715944635}"/>
    <cellStyle name="Normal 90 3 2 3" xfId="34668" xr:uid="{C2254A3C-5F8E-4124-BE6C-BD54959D16CF}"/>
    <cellStyle name="Normal 90 3 2_121231-130331" xfId="30032" xr:uid="{A6527E44-D2DF-4726-94F9-8690E3A96E09}"/>
    <cellStyle name="Normal 90 3 3" xfId="30033" xr:uid="{9E9674A4-35F7-4C0F-BE52-557227E4D711}"/>
    <cellStyle name="Normal 90 3 3 2" xfId="30034" xr:uid="{0B27670A-888A-43B9-BC99-BF97CC09D6DB}"/>
    <cellStyle name="Normal 90 3 3_121231-130331" xfId="30035" xr:uid="{0BCADA0D-238F-46CD-8A09-D51BF7035D44}"/>
    <cellStyle name="Normal 90 3 4" xfId="30036" xr:uid="{04B6300A-7AC8-408F-9D5D-E891D54BFE78}"/>
    <cellStyle name="Normal 90 3 5" xfId="30037" xr:uid="{B5643013-B599-4579-BF5F-0C01288E8DDD}"/>
    <cellStyle name="Normal 90 3 6" xfId="34669" xr:uid="{AA9A04FB-5846-42AF-BEE1-45806CA2ABD5}"/>
    <cellStyle name="Normal 90 3 7" xfId="36440" xr:uid="{27640AE0-1079-45F4-9EFE-2123BD1B7845}"/>
    <cellStyle name="Normal 90 3 8" xfId="38424" xr:uid="{B4FFE1CF-9C12-4729-8A29-AD3709397453}"/>
    <cellStyle name="Normal 90 3_121231-130331" xfId="30038" xr:uid="{55EC8C64-B111-4A2F-9830-079E343DB54E}"/>
    <cellStyle name="Normal 90 4" xfId="30039" xr:uid="{F7245419-308E-4715-B016-03F00B5895FE}"/>
    <cellStyle name="Normal 90 4 2" xfId="30040" xr:uid="{C4EA0EC7-8D4D-46E9-9009-AD3FA65D26BA}"/>
    <cellStyle name="Normal 90 4 2 2" xfId="30041" xr:uid="{E878EF74-9EDC-4B02-A981-047E8D247B95}"/>
    <cellStyle name="Normal 90 4 2_121231-130331" xfId="30042" xr:uid="{B6B1BB8E-403A-4F65-9FFA-DD52350D1EF5}"/>
    <cellStyle name="Normal 90 4 3" xfId="30043" xr:uid="{B497F55A-A20D-4D09-BE8E-C32FCA695167}"/>
    <cellStyle name="Normal 90 4 4" xfId="34670" xr:uid="{446A133C-22AD-42EE-B1BB-51BF3728AFEC}"/>
    <cellStyle name="Normal 90 4_121231-130331" xfId="30044" xr:uid="{407EEBE8-2DB0-42D4-A658-7E90F51AEA3B}"/>
    <cellStyle name="Normal 90 5" xfId="30045" xr:uid="{0E118F79-2C57-413E-BC6D-45B34EA32977}"/>
    <cellStyle name="Normal 90 5 2" xfId="30046" xr:uid="{C60838E3-D995-4F96-952C-632C2667C2E2}"/>
    <cellStyle name="Normal 90 5_121231-130331" xfId="30047" xr:uid="{6D31A3B8-C79A-4390-84E1-7C39E0E89883}"/>
    <cellStyle name="Normal 90 6" xfId="30048" xr:uid="{791C740C-1170-4E18-9972-ECC90C8AFF97}"/>
    <cellStyle name="Normal 90 7" xfId="30049" xr:uid="{53D534BB-DA7F-4ED8-B99F-B0E669864291}"/>
    <cellStyle name="Normal 90 8" xfId="34671" xr:uid="{7AE3A9F4-EE72-4614-A798-C86A3EF2867C}"/>
    <cellStyle name="Normal 90 9" xfId="36438" xr:uid="{894AACE2-810C-449F-99C3-DFADE32CCFEA}"/>
    <cellStyle name="Normal 90_121231-130331" xfId="30050" xr:uid="{BB558654-9A30-4AF0-BFB6-BABBCE679C19}"/>
    <cellStyle name="Normal 91" xfId="30051" xr:uid="{BC24D7CE-A88F-463A-869D-BAA6889D0CD5}"/>
    <cellStyle name="Normal 91 2" xfId="30052" xr:uid="{24F9F51D-2604-487B-9B35-0486828857B1}"/>
    <cellStyle name="Normal 91 2 2" xfId="30053" xr:uid="{BDAE5618-8B09-4DC8-AED8-F79833E4B0AA}"/>
    <cellStyle name="Normal 91 2 2 2" xfId="30054" xr:uid="{21D33FBD-4F8E-4367-BEEC-6B86C2F39389}"/>
    <cellStyle name="Normal 91 2 2 3" xfId="34672" xr:uid="{D08CF602-D8B8-476A-9A05-CDBA8A58E569}"/>
    <cellStyle name="Normal 91 2 2_121231-130331" xfId="30055" xr:uid="{267D9DB0-388E-4CC5-8F1E-CFE2D0BC37AB}"/>
    <cellStyle name="Normal 91 2 3" xfId="30056" xr:uid="{5E0F9A2E-7BF9-436D-87E5-E62FCE788C06}"/>
    <cellStyle name="Normal 91 2 3 2" xfId="30057" xr:uid="{1CBB0B82-5DF5-491F-93B0-C1B956C7C535}"/>
    <cellStyle name="Normal 91 2 3_121231-130331" xfId="30058" xr:uid="{1A3D6F90-2006-4EC8-AF91-AA674F8CA4BC}"/>
    <cellStyle name="Normal 91 2 4" xfId="30059" xr:uid="{034BE3E9-B567-4982-BAED-E9993E0AC47A}"/>
    <cellStyle name="Normal 91 2 5" xfId="30060" xr:uid="{6AB20621-2231-477D-858A-87892F5B0A02}"/>
    <cellStyle name="Normal 91 2 6" xfId="34673" xr:uid="{122B0BEB-FCBB-4D19-8748-BDD868524478}"/>
    <cellStyle name="Normal 91 2 7" xfId="36442" xr:uid="{4770D0AF-D148-4364-8397-8BF589A6CCEE}"/>
    <cellStyle name="Normal 91 2 8" xfId="38422" xr:uid="{0CE46350-948B-476A-8E1B-69F118106D5E}"/>
    <cellStyle name="Normal 91 2_121231-130331" xfId="30061" xr:uid="{1684BD26-DB2E-41B1-BB1A-00163554284F}"/>
    <cellStyle name="Normal 91 3" xfId="30062" xr:uid="{6ACBCB72-6561-4432-9D13-CD20878ED457}"/>
    <cellStyle name="Normal 91 3 2" xfId="30063" xr:uid="{341E09B8-6B8B-4C65-BA2E-B00D713D8B88}"/>
    <cellStyle name="Normal 91 3 2 2" xfId="30064" xr:uid="{06325384-F98F-4464-A670-04B4F5783A13}"/>
    <cellStyle name="Normal 91 3 2_121231-130331" xfId="30065" xr:uid="{BA9412B6-7875-4D6B-94FE-269154415520}"/>
    <cellStyle name="Normal 91 3 3" xfId="30066" xr:uid="{B5EFBA26-079C-43AA-BEE8-EB1B872E4A95}"/>
    <cellStyle name="Normal 91 3 4" xfId="34674" xr:uid="{0C839F0C-D131-45C4-B812-FCA2E7059C49}"/>
    <cellStyle name="Normal 91 3_121231-130331" xfId="30067" xr:uid="{8FD19329-47FC-476F-B902-17FDAFF5E5D9}"/>
    <cellStyle name="Normal 91 4" xfId="30068" xr:uid="{2E6B5A9C-A843-480D-B064-4370CFEEACE5}"/>
    <cellStyle name="Normal 91 4 2" xfId="30069" xr:uid="{FD617DA9-295D-4905-ABE3-EB9BABDFC203}"/>
    <cellStyle name="Normal 91 4_121231-130331" xfId="30070" xr:uid="{4E9A5B4F-1A36-4665-B852-60D5F5967DF6}"/>
    <cellStyle name="Normal 91 5" xfId="30071" xr:uid="{C2FE79B5-493E-4604-A353-B6EF6811E05C}"/>
    <cellStyle name="Normal 91 6" xfId="30072" xr:uid="{3706C1B2-5866-4C5E-A835-3B73C325D9F6}"/>
    <cellStyle name="Normal 91 7" xfId="34675" xr:uid="{81A48FD8-F9E8-4FFA-B4BD-44F7BB30B8F4}"/>
    <cellStyle name="Normal 91 8" xfId="36441" xr:uid="{572B1C04-96BA-47C3-85FD-4E2E3068A4D4}"/>
    <cellStyle name="Normal 91 9" xfId="38423" xr:uid="{72658D02-8BFD-4179-B4DC-1D344604DBBB}"/>
    <cellStyle name="Normal 91_121231-130331" xfId="30073" xr:uid="{C352F535-A0DA-427D-82CB-172BAD12E0B1}"/>
    <cellStyle name="Normal 92" xfId="30074" xr:uid="{C822A3E3-001A-4107-AF91-300842487043}"/>
    <cellStyle name="Normal 92 2" xfId="30075" xr:uid="{529E84ED-3876-4136-AE0A-2B7A9C1CB2B1}"/>
    <cellStyle name="Normal 92 2 2" xfId="30076" xr:uid="{18507D86-BC43-4738-8B86-B0C7AEB09D49}"/>
    <cellStyle name="Normal 92 2 2 2" xfId="30077" xr:uid="{18DC1064-A1F1-4EF5-8637-146511AD7E42}"/>
    <cellStyle name="Normal 92 2 2 3" xfId="34676" xr:uid="{A9A680E1-42D9-4A41-8074-0FDFACC80A3B}"/>
    <cellStyle name="Normal 92 2 2_121231-130331" xfId="30078" xr:uid="{05FFA3C0-19DF-472C-ACA6-FD8101B2149A}"/>
    <cellStyle name="Normal 92 2 3" xfId="30079" xr:uid="{950FF02D-681E-47C4-89D0-37A4D707B245}"/>
    <cellStyle name="Normal 92 2 3 2" xfId="30080" xr:uid="{3548FFDA-63E5-46C7-971A-DB458999C785}"/>
    <cellStyle name="Normal 92 2 3_121231-130331" xfId="30081" xr:uid="{E5C77655-8FDE-4296-BE14-D7BA6DC51651}"/>
    <cellStyle name="Normal 92 2 4" xfId="30082" xr:uid="{275D40F1-48D8-42BB-BEB3-83424F139BFB}"/>
    <cellStyle name="Normal 92 2 5" xfId="30083" xr:uid="{5CD0BF04-1001-42A4-9DDA-AC8D74894C57}"/>
    <cellStyle name="Normal 92 2 6" xfId="34677" xr:uid="{218CE6A0-25D3-4CB4-B4AF-2C1E179166D9}"/>
    <cellStyle name="Normal 92 2 7" xfId="36444" xr:uid="{09A22EF2-4950-421B-9B7B-24F11DA43846}"/>
    <cellStyle name="Normal 92 2 8" xfId="38420" xr:uid="{E26309F1-A888-414A-B96C-4541F2365FBB}"/>
    <cellStyle name="Normal 92 2_121231-130331" xfId="30084" xr:uid="{89D6F88C-CE3C-4CCA-8E53-4BC04E21F590}"/>
    <cellStyle name="Normal 92 3" xfId="30085" xr:uid="{EFC81EAC-C229-4D12-AFE3-69D75795ECAD}"/>
    <cellStyle name="Normal 92 3 2" xfId="30086" xr:uid="{0ECDCBBA-5617-4C1D-B4FB-AEEE8C323230}"/>
    <cellStyle name="Normal 92 3 2 2" xfId="30087" xr:uid="{7638FD4F-AC06-488E-ACC3-D06768F79F1A}"/>
    <cellStyle name="Normal 92 3 2_121231-130331" xfId="30088" xr:uid="{C6F22D12-B91C-404D-874A-FD1C307D590E}"/>
    <cellStyle name="Normal 92 3 3" xfId="30089" xr:uid="{F0E711A7-6B1B-448F-AD34-84012E3D80FA}"/>
    <cellStyle name="Normal 92 3 4" xfId="34678" xr:uid="{75D774CB-961C-4C97-A4AF-844DC90C27B9}"/>
    <cellStyle name="Normal 92 3_121231-130331" xfId="30090" xr:uid="{677AE860-2FEF-4DB0-8B82-09C950F61B1D}"/>
    <cellStyle name="Normal 92 4" xfId="30091" xr:uid="{7A6493B0-23D5-4B91-AE96-5E52EF50FA97}"/>
    <cellStyle name="Normal 92 4 2" xfId="30092" xr:uid="{92B6FC29-7415-404F-A787-41DC586067A6}"/>
    <cellStyle name="Normal 92 4_121231-130331" xfId="30093" xr:uid="{A4872C81-917B-4FDD-9C98-446D1F35A5B3}"/>
    <cellStyle name="Normal 92 5" xfId="30094" xr:uid="{761CB888-4157-4B06-A334-270D9EA3B99B}"/>
    <cellStyle name="Normal 92 6" xfId="30095" xr:uid="{425013D2-E3C2-4D79-99BF-5BF29EB3E442}"/>
    <cellStyle name="Normal 92 7" xfId="34679" xr:uid="{B0C0D36F-D9FE-463F-9AA6-CB29D4273AE1}"/>
    <cellStyle name="Normal 92 8" xfId="36443" xr:uid="{40B2AF1E-4B9F-42DB-9A5D-6F7BE56C32F2}"/>
    <cellStyle name="Normal 92 9" xfId="38421" xr:uid="{7622E91A-8ECE-4083-ABDE-46BCF1A40B3B}"/>
    <cellStyle name="Normal 92_121231-130331" xfId="30096" xr:uid="{16C29B43-EB71-44B5-8F3B-1E9C4AE77AD0}"/>
    <cellStyle name="Normal 93" xfId="30097" xr:uid="{5BC98DE2-9E6A-4D4A-AFD1-4EF8A33D42B4}"/>
    <cellStyle name="Normal 93 2" xfId="30098" xr:uid="{A9244142-F672-48D8-83DF-5C293614F0E4}"/>
    <cellStyle name="Normal 93 2 2" xfId="34680" xr:uid="{51D9DA9A-074A-4F82-8EF9-DEB5230FC634}"/>
    <cellStyle name="Normal 93 2 3" xfId="36446" xr:uid="{2AE695E2-E645-4FB9-8A23-6801AFF2512B}"/>
    <cellStyle name="Normal 93 2_AAL 2014-06" xfId="45566" xr:uid="{60952EDB-E567-4A05-B0CC-85ADCDE6C06F}"/>
    <cellStyle name="Normal 93 3" xfId="30099" xr:uid="{A73BBCD1-355E-4958-A3ED-0FEEE6EBFE6C}"/>
    <cellStyle name="Normal 93 3 2" xfId="30100" xr:uid="{7EFA3E49-917F-4558-9AE4-51EBE0FE12B1}"/>
    <cellStyle name="Normal 93 3 2 2" xfId="30101" xr:uid="{69DEE3DC-8BC9-4D90-8812-30568467BFFF}"/>
    <cellStyle name="Normal 93 3 2 3" xfId="34681" xr:uid="{143B9D8A-691B-4E96-8F5D-68711645F54B}"/>
    <cellStyle name="Normal 93 3 2_121231-130331" xfId="30102" xr:uid="{01041BA7-92BF-4DCD-875C-44D9F5086899}"/>
    <cellStyle name="Normal 93 3 3" xfId="30103" xr:uid="{A0D881B0-45EB-4DFE-AFF5-45EAE207DF87}"/>
    <cellStyle name="Normal 93 3 3 2" xfId="30104" xr:uid="{006027C6-AB7F-48AB-A46C-79AAAE36FFD7}"/>
    <cellStyle name="Normal 93 3 3_121231-130331" xfId="30105" xr:uid="{CF41D925-6689-4D27-B330-7A6DE06AE1BD}"/>
    <cellStyle name="Normal 93 3 4" xfId="30106" xr:uid="{E5D8390C-8B4C-44D0-9817-0404E013299E}"/>
    <cellStyle name="Normal 93 3 5" xfId="30107" xr:uid="{7BD3584A-B87F-4673-AF13-ADF55CB2FA46}"/>
    <cellStyle name="Normal 93 3 6" xfId="34682" xr:uid="{3171DC07-3948-48AC-A10C-C60C5D00F338}"/>
    <cellStyle name="Normal 93 3 7" xfId="36447" xr:uid="{64F8405A-6826-4365-83B9-D467AB8FCA5E}"/>
    <cellStyle name="Normal 93 3 8" xfId="38419" xr:uid="{2C8747FE-4474-46ED-B7A9-C40063F17187}"/>
    <cellStyle name="Normal 93 3_121231-130331" xfId="30108" xr:uid="{149E04F9-B56A-4C8D-9668-B82A32DD0736}"/>
    <cellStyle name="Normal 93 4" xfId="30109" xr:uid="{7ADDB7E8-9127-4F81-A760-F46BE58E577A}"/>
    <cellStyle name="Normal 93 5" xfId="30110" xr:uid="{A472038E-79E7-4DFC-A3D9-9F66E00264A4}"/>
    <cellStyle name="Normal 93 6" xfId="34683" xr:uid="{D40C8A48-A6FC-4E26-A2C7-F90914EC68C8}"/>
    <cellStyle name="Normal 93 7" xfId="36445" xr:uid="{ECBD4B5C-E0DF-4958-AA85-CD80B3AB4A15}"/>
    <cellStyle name="Normal 93_121231-130331" xfId="30111" xr:uid="{6CF81BC9-7BFB-4796-88F7-FA1E6D07530E}"/>
    <cellStyle name="Normal 94" xfId="30112" xr:uid="{3EBE68C5-C975-4715-90C0-6BF377590071}"/>
    <cellStyle name="Normal 94 2" xfId="30113" xr:uid="{9D616A68-3DC6-4F51-85A5-B8D22A591F45}"/>
    <cellStyle name="Normal 94 2 2" xfId="30114" xr:uid="{EECC4AD6-C4A6-4F02-BF24-79045833EDF3}"/>
    <cellStyle name="Normal 94 2 2 2" xfId="30115" xr:uid="{036FE380-373C-4B45-B63E-BC8634AE666B}"/>
    <cellStyle name="Normal 94 2 2 3" xfId="34684" xr:uid="{9D986E7E-C99D-4F1B-84E9-E9A726DB19C4}"/>
    <cellStyle name="Normal 94 2 2_121231-130331" xfId="30116" xr:uid="{0647916E-EC1F-490B-BA58-3D4E83CDA708}"/>
    <cellStyle name="Normal 94 2 3" xfId="30117" xr:uid="{CD810C1F-8287-42F9-AB5C-079B6BB78DF4}"/>
    <cellStyle name="Normal 94 2 3 2" xfId="30118" xr:uid="{78E050F0-A46C-4715-9E6A-F1E89F24FA93}"/>
    <cellStyle name="Normal 94 2 3_121231-130331" xfId="30119" xr:uid="{2B77D54E-AF54-414B-8728-0147C2B1244B}"/>
    <cellStyle name="Normal 94 2 4" xfId="30120" xr:uid="{DD442024-71E9-42C7-9642-AFD4A088AFD6}"/>
    <cellStyle name="Normal 94 2 5" xfId="30121" xr:uid="{C0858C6C-51AA-484B-BB54-D6521486DD96}"/>
    <cellStyle name="Normal 94 2 6" xfId="34685" xr:uid="{6681217F-E9D9-4924-AE96-B11B336A775F}"/>
    <cellStyle name="Normal 94 2 7" xfId="36449" xr:uid="{33E67013-144E-4A00-AE72-200FB3844032}"/>
    <cellStyle name="Normal 94 2 8" xfId="38417" xr:uid="{1021236D-48DC-4476-BC2C-2F6FA535A401}"/>
    <cellStyle name="Normal 94 2_121231-130331" xfId="30122" xr:uid="{D81536E4-D93C-4D7A-88EF-3936D39147C1}"/>
    <cellStyle name="Normal 94 3" xfId="30123" xr:uid="{77230EB9-6994-4153-84AD-A679B8D50A0C}"/>
    <cellStyle name="Normal 94 3 2" xfId="30124" xr:uid="{3F23285F-6B56-409E-9F92-12453735BCFF}"/>
    <cellStyle name="Normal 94 3 2 2" xfId="30125" xr:uid="{0877F5C4-DFDD-4563-820F-5C179FA19520}"/>
    <cellStyle name="Normal 94 3 2_121231-130331" xfId="30126" xr:uid="{B65F9CC9-A648-4AC6-9C12-354B019ACF9D}"/>
    <cellStyle name="Normal 94 3 3" xfId="30127" xr:uid="{676482B5-FCA8-455E-AA29-7DEB59BDF84D}"/>
    <cellStyle name="Normal 94 3 4" xfId="34686" xr:uid="{1901EB7B-BC39-4E8A-8A13-2120FB398563}"/>
    <cellStyle name="Normal 94 3_121231-130331" xfId="30128" xr:uid="{9D1D250A-F8C6-4B6C-980F-DFE7B86023F8}"/>
    <cellStyle name="Normal 94 4" xfId="30129" xr:uid="{87B7DC8D-0A90-4048-8AC8-C49E34CE005F}"/>
    <cellStyle name="Normal 94 4 2" xfId="30130" xr:uid="{49CCB8EE-6D8C-49AA-9219-4ED13CC5B8F7}"/>
    <cellStyle name="Normal 94 4_121231-130331" xfId="30131" xr:uid="{055B8AAF-1711-4E6F-8912-BF57C522AB40}"/>
    <cellStyle name="Normal 94 5" xfId="30132" xr:uid="{440BF71F-D97A-48E7-BEB8-70BB7F005C5B}"/>
    <cellStyle name="Normal 94 6" xfId="30133" xr:uid="{6A21D6D4-3E7D-4E79-9DED-B124C295EC55}"/>
    <cellStyle name="Normal 94 7" xfId="34687" xr:uid="{C1DE72C8-1631-4E9B-926F-54A98CC73A8A}"/>
    <cellStyle name="Normal 94 8" xfId="36448" xr:uid="{177167A9-594B-470F-9B9B-3C87694398FB}"/>
    <cellStyle name="Normal 94 9" xfId="38418" xr:uid="{F454B0CB-DD54-4CD5-A230-5CABA44EFE8B}"/>
    <cellStyle name="Normal 94_121231-130331" xfId="30134" xr:uid="{0197E3FD-4B91-49CD-9ACE-1E12B187A28B}"/>
    <cellStyle name="Normal 95" xfId="30135" xr:uid="{7ECA75B6-8770-43E2-89AD-4765EED8D74F}"/>
    <cellStyle name="Normal 95 2" xfId="30136" xr:uid="{EFCCE5F6-A2B6-48F7-BFDF-31D126290353}"/>
    <cellStyle name="Normal 95 2 2" xfId="30137" xr:uid="{CDC739CC-6D91-4848-BF4C-25546C5584B9}"/>
    <cellStyle name="Normal 95 2 2 2" xfId="30138" xr:uid="{8CF6F830-5387-49B0-92B9-81CAA6D6F53B}"/>
    <cellStyle name="Normal 95 2 2 3" xfId="34688" xr:uid="{C3215EEC-49E4-4D54-AF29-33729581086D}"/>
    <cellStyle name="Normal 95 2 2_121231-130331" xfId="30139" xr:uid="{73EA6C97-A88E-445D-8AE0-6083D57B279C}"/>
    <cellStyle name="Normal 95 2 3" xfId="30140" xr:uid="{0DB277D9-50A9-40E2-A02C-2426ED326ECA}"/>
    <cellStyle name="Normal 95 2 3 2" xfId="30141" xr:uid="{EA53D0A5-DE7D-4345-91F9-88FAC7BB128C}"/>
    <cellStyle name="Normal 95 2 3_121231-130331" xfId="30142" xr:uid="{8A9FB44B-990D-4BE6-9E18-6CCB605435F1}"/>
    <cellStyle name="Normal 95 2 4" xfId="30143" xr:uid="{FD079C2E-04BE-4539-A842-F9A841027574}"/>
    <cellStyle name="Normal 95 2 5" xfId="30144" xr:uid="{E7965169-1C07-4243-9149-AB95D76926EE}"/>
    <cellStyle name="Normal 95 2 6" xfId="34689" xr:uid="{28D86788-F376-4348-9D25-A9D6A096869B}"/>
    <cellStyle name="Normal 95 2 7" xfId="36451" xr:uid="{BF6ED9C5-DCB4-4750-9876-2D938471C422}"/>
    <cellStyle name="Normal 95 2 8" xfId="38415" xr:uid="{3BA27B5C-917B-4082-B14D-7E8F95A75A9B}"/>
    <cellStyle name="Normal 95 2_121231-130331" xfId="30145" xr:uid="{5771CF6B-BC02-4F38-ABA8-0B4F299E1CC8}"/>
    <cellStyle name="Normal 95 3" xfId="30146" xr:uid="{DE8A2D37-E7EC-481D-8FAF-CA415E4E4048}"/>
    <cellStyle name="Normal 95 3 2" xfId="30147" xr:uid="{CD4D8EC8-F9D1-4461-9118-E4497B564F1A}"/>
    <cellStyle name="Normal 95 3 2 2" xfId="30148" xr:uid="{644E7900-F695-4B9C-BFC7-CF774E1FBB0E}"/>
    <cellStyle name="Normal 95 3 2_121231-130331" xfId="30149" xr:uid="{0D1D7741-F636-4DA7-ACC4-F133B0363195}"/>
    <cellStyle name="Normal 95 3 3" xfId="30150" xr:uid="{123F6AF8-17ED-438D-8201-71F3AC3E0280}"/>
    <cellStyle name="Normal 95 3 4" xfId="34690" xr:uid="{5139F4BB-DEE2-4802-98CE-FCED92CC1DF1}"/>
    <cellStyle name="Normal 95 3_121231-130331" xfId="30151" xr:uid="{DC4D2DCB-B440-4102-874B-382E54EDAF3A}"/>
    <cellStyle name="Normal 95 4" xfId="30152" xr:uid="{3EF895E4-6323-477C-8B27-15F03592349A}"/>
    <cellStyle name="Normal 95 4 2" xfId="30153" xr:uid="{5A7D9BB1-8D01-4DE7-B4D0-AFBEB6E28EE7}"/>
    <cellStyle name="Normal 95 4_121231-130331" xfId="30154" xr:uid="{92761295-A9C3-4A36-A317-32111BB82A7A}"/>
    <cellStyle name="Normal 95 5" xfId="30155" xr:uid="{1E349D4E-0DEF-40FE-8FA7-3D6F08308BA9}"/>
    <cellStyle name="Normal 95 6" xfId="30156" xr:uid="{2CE8276E-3F43-471F-8624-1E869565C82B}"/>
    <cellStyle name="Normal 95 7" xfId="34691" xr:uid="{282665BF-7EFA-4AAB-A610-DF2BDA4A41D9}"/>
    <cellStyle name="Normal 95 8" xfId="36450" xr:uid="{58856655-0CE7-40AF-B796-E442AD4120FB}"/>
    <cellStyle name="Normal 95 9" xfId="38416" xr:uid="{CF6EE090-8463-40FB-A35B-E3E46CBDA95E}"/>
    <cellStyle name="Normal 95_121231-130331" xfId="30157" xr:uid="{4191156B-3AD4-4366-ACA2-56D1F2D6AFCE}"/>
    <cellStyle name="Normal 96" xfId="30158" xr:uid="{CC69E31D-DC8B-48C3-A27E-FF7EBF3EBE3B}"/>
    <cellStyle name="Normal 96 2" xfId="30159" xr:uid="{D5B5FEF9-DDC0-42E9-B6B9-9653F313F11E}"/>
    <cellStyle name="Normal 96 2 2" xfId="30160" xr:uid="{17AB8A10-4E8A-43A1-A0E5-05ED2F906D41}"/>
    <cellStyle name="Normal 96 2 2 2" xfId="30161" xr:uid="{C05415FA-EC0B-4745-86E1-7845DE57D149}"/>
    <cellStyle name="Normal 96 2 2 3" xfId="34692" xr:uid="{EA43886E-E988-4939-A538-E2D0F9CEC165}"/>
    <cellStyle name="Normal 96 2 2_121231-130331" xfId="30162" xr:uid="{095A07CB-79B0-4BC5-A8F3-A696F2D28288}"/>
    <cellStyle name="Normal 96 2 3" xfId="30163" xr:uid="{0690D71E-C825-4FF5-9E24-36C572AFE801}"/>
    <cellStyle name="Normal 96 2 3 2" xfId="30164" xr:uid="{CAB20C95-7AC9-4901-9F5C-96904CF5E730}"/>
    <cellStyle name="Normal 96 2 3_121231-130331" xfId="30165" xr:uid="{C9BA3FA6-DD98-4913-BDF5-8CF8305A6D51}"/>
    <cellStyle name="Normal 96 2 4" xfId="30166" xr:uid="{931BD849-C006-437F-A23A-97EA943A7A5F}"/>
    <cellStyle name="Normal 96 2 5" xfId="30167" xr:uid="{48C3CDDC-D689-4781-AFB8-C041042A1186}"/>
    <cellStyle name="Normal 96 2 6" xfId="34693" xr:uid="{89C4EDC8-0251-4A58-9581-0B2E53891788}"/>
    <cellStyle name="Normal 96 2 7" xfId="36453" xr:uid="{CB2CD377-14DE-43CD-B74A-7707DC4AA905}"/>
    <cellStyle name="Normal 96 2 8" xfId="38413" xr:uid="{6D87E9D8-9901-4C70-9B9F-2FF93E2FB400}"/>
    <cellStyle name="Normal 96 2_121231-130331" xfId="30168" xr:uid="{1B412324-BE4D-40CA-B4A8-C1D2AAEB58F5}"/>
    <cellStyle name="Normal 96 3" xfId="30169" xr:uid="{6ACE4031-F785-449F-A554-25FA84464D4C}"/>
    <cellStyle name="Normal 96 3 2" xfId="30170" xr:uid="{341CEA61-6046-41AF-BC07-A6DF58A4AC6F}"/>
    <cellStyle name="Normal 96 3 2 2" xfId="30171" xr:uid="{4C628903-0CCC-499A-86B6-BFE7159DDB21}"/>
    <cellStyle name="Normal 96 3 2_121231-130331" xfId="30172" xr:uid="{F802B5CA-2FAE-443D-AFE5-784A4D5AE170}"/>
    <cellStyle name="Normal 96 3 3" xfId="30173" xr:uid="{F79945F7-D527-4A0C-B711-A1B65CDABE51}"/>
    <cellStyle name="Normal 96 3 4" xfId="34694" xr:uid="{542BDF35-2492-4BB8-8067-2E2A18235870}"/>
    <cellStyle name="Normal 96 3_121231-130331" xfId="30174" xr:uid="{C38D9CDB-46A9-44B5-8973-C782268A25E1}"/>
    <cellStyle name="Normal 96 4" xfId="30175" xr:uid="{31516FC1-1176-4004-8450-FB2CAE847026}"/>
    <cellStyle name="Normal 96 4 2" xfId="30176" xr:uid="{CB81FCF5-EF57-447D-8716-DAD84CBA4DAE}"/>
    <cellStyle name="Normal 96 4_121231-130331" xfId="30177" xr:uid="{9167EE63-03F9-4F66-9FBA-0DD159CEEEAA}"/>
    <cellStyle name="Normal 96 5" xfId="30178" xr:uid="{B101D145-A861-4B39-8F1C-730349880552}"/>
    <cellStyle name="Normal 96 6" xfId="30179" xr:uid="{056631A8-5BEE-41E7-9710-6D0E3CF0C964}"/>
    <cellStyle name="Normal 96 7" xfId="34695" xr:uid="{17FB4F25-BDA7-4CB1-8FA0-E924E3C63A19}"/>
    <cellStyle name="Normal 96 8" xfId="36452" xr:uid="{A9E506F0-A88D-463B-91F1-CC5E1AA3226F}"/>
    <cellStyle name="Normal 96 9" xfId="38414" xr:uid="{FAA641D3-594F-4D7F-B267-9E0095792AC3}"/>
    <cellStyle name="Normal 96_121231-130331" xfId="30180" xr:uid="{127E0545-6235-4476-8103-37D2845223C9}"/>
    <cellStyle name="Normal 97" xfId="30181" xr:uid="{F3FABDB0-8A60-4459-A494-131D605029E3}"/>
    <cellStyle name="Normal 97 2" xfId="30182" xr:uid="{0AFC7463-8F57-4D38-A45C-5E9D678CA0FA}"/>
    <cellStyle name="Normal 97 2 2" xfId="30183" xr:uid="{B077532A-CC4D-40B2-86CD-6167E563156A}"/>
    <cellStyle name="Normal 97 2 2 2" xfId="30184" xr:uid="{F7253639-6F07-47DB-8CBD-5ECDE96A985B}"/>
    <cellStyle name="Normal 97 2 2_121231-130331" xfId="30185" xr:uid="{266262A7-F126-4DC8-9099-CD9B505660FE}"/>
    <cellStyle name="Normal 97 2 3" xfId="30186" xr:uid="{F0F00A40-DF3D-445F-8EC8-12DF2C6D1E52}"/>
    <cellStyle name="Normal 97 2 4" xfId="34696" xr:uid="{C4C38B97-F42C-4B69-BF8F-E406B9F097B7}"/>
    <cellStyle name="Normal 97 2_121231-130331" xfId="30187" xr:uid="{3418F42D-4D8D-425F-AD93-0C7874AD80E4}"/>
    <cellStyle name="Normal 97 3" xfId="30188" xr:uid="{C2AD971E-CFCE-4F5A-9939-E49914007EF8}"/>
    <cellStyle name="Normal 97 3 2" xfId="30189" xr:uid="{92FAD726-6933-4825-9967-710A760D67C2}"/>
    <cellStyle name="Normal 97 3_121231-130331" xfId="30190" xr:uid="{4D581DA8-F6FC-4322-A2D1-068FEC30CDFF}"/>
    <cellStyle name="Normal 97 4" xfId="30191" xr:uid="{FCF0B0FB-CCAE-41ED-9B48-98AB40F1998C}"/>
    <cellStyle name="Normal 97 5" xfId="30192" xr:uid="{732F3075-E4BD-47C6-BFE6-95E45C2EADAF}"/>
    <cellStyle name="Normal 97 6" xfId="34697" xr:uid="{85298F8E-7FBA-4B1C-99BD-F60EA5BA1D40}"/>
    <cellStyle name="Normal 97 7" xfId="36454" xr:uid="{48C663C5-9292-4D73-9760-6F30B48E29C2}"/>
    <cellStyle name="Normal 97 8" xfId="38412" xr:uid="{A5C0BAB3-C4AC-41AF-87E1-E97B171DC1D6}"/>
    <cellStyle name="Normal 97_121231-130331" xfId="30193" xr:uid="{C8799E11-DA21-4652-9B06-6FD4688D7619}"/>
    <cellStyle name="Normal 98" xfId="30194" xr:uid="{7FB21C05-F831-439C-8E2A-978885F3A324}"/>
    <cellStyle name="Normal 98 2" xfId="30195" xr:uid="{7AFE9837-CFC3-4307-AC7E-A4EAE42B252E}"/>
    <cellStyle name="Normal 98 2 2" xfId="30196" xr:uid="{FA2890E1-1B53-4B2E-B9D9-2D676720E181}"/>
    <cellStyle name="Normal 98 2 2 2" xfId="30197" xr:uid="{3E96694A-B7F4-4EAF-9890-FF6911ABF4C0}"/>
    <cellStyle name="Normal 98 2 2_121231-130331" xfId="30198" xr:uid="{E4A36D45-0ABF-4B3B-B515-FEF8E047BBA4}"/>
    <cellStyle name="Normal 98 2 3" xfId="30199" xr:uid="{8CCBF263-9D7D-451E-8AC4-46DA5C1B6EBD}"/>
    <cellStyle name="Normal 98 2 4" xfId="34698" xr:uid="{AA4BB4D0-A1CE-4FF2-9122-FA1C2770DC50}"/>
    <cellStyle name="Normal 98 2_121231-130331" xfId="30200" xr:uid="{65B70FDA-BB17-41F1-AF07-A429A84561C8}"/>
    <cellStyle name="Normal 98 3" xfId="30201" xr:uid="{640E0FBC-B9DE-4410-A2D5-71A055FF1225}"/>
    <cellStyle name="Normal 98 3 2" xfId="30202" xr:uid="{F815E4EE-71E0-472A-8CE2-97433DA81638}"/>
    <cellStyle name="Normal 98 3_121231-130331" xfId="30203" xr:uid="{8AE13B73-C5B0-42AE-96C2-40DEA3B970C1}"/>
    <cellStyle name="Normal 98 4" xfId="30204" xr:uid="{75730C86-8E53-4FB4-B4FD-10A3547F6FC8}"/>
    <cellStyle name="Normal 98 5" xfId="30205" xr:uid="{1E137F3D-51F1-4158-9C31-8BEB6609FCCF}"/>
    <cellStyle name="Normal 98 6" xfId="34699" xr:uid="{90240EA9-2DDC-4C53-842D-3F415B434EAC}"/>
    <cellStyle name="Normal 98 7" xfId="36455" xr:uid="{727B0559-D678-41A7-8EBD-EAA5310E9391}"/>
    <cellStyle name="Normal 98 8" xfId="38411" xr:uid="{5318AB07-86AA-4763-9599-C9BBB60668BB}"/>
    <cellStyle name="Normal 98_121231-130331" xfId="30206" xr:uid="{965C1D87-3821-4100-AFB2-047ACC1EB87B}"/>
    <cellStyle name="Normal 99" xfId="30207" xr:uid="{AFC5F732-81E0-4F77-85D5-DD9EC3ECEE6F}"/>
    <cellStyle name="Normal 99 2" xfId="30208" xr:uid="{C33DB5CD-7BDB-41FB-8078-CF6B28D4441D}"/>
    <cellStyle name="Normal 99 2 2" xfId="30209" xr:uid="{6F6CE8C8-FBE8-4210-A888-E1DCDECDAB59}"/>
    <cellStyle name="Normal 99 2 2 2" xfId="30210" xr:uid="{1BD28792-D9FF-4253-A66D-740CF3C70B2E}"/>
    <cellStyle name="Normal 99 2 2_121231-130331" xfId="30211" xr:uid="{8A9E7981-3FD6-4A18-85A0-377F60D2EA19}"/>
    <cellStyle name="Normal 99 2 3" xfId="30212" xr:uid="{79B4CFCF-979C-4B7A-A60A-98CFAFB977EC}"/>
    <cellStyle name="Normal 99 2 4" xfId="34700" xr:uid="{0E56864F-C7AD-46D1-AEF2-7951A45277E5}"/>
    <cellStyle name="Normal 99 2_121231-130331" xfId="30213" xr:uid="{5FA32583-491B-4F61-B241-F94617951D37}"/>
    <cellStyle name="Normal 99 3" xfId="30214" xr:uid="{96CB97DF-028E-4E86-B58B-15C3A3A6F148}"/>
    <cellStyle name="Normal 99 3 2" xfId="30215" xr:uid="{5A7EFC20-1D37-44CE-8C4A-0F9F6AB85311}"/>
    <cellStyle name="Normal 99 3_121231-130331" xfId="30216" xr:uid="{EA4734B4-9C72-480A-B46D-5E70C3F9DF59}"/>
    <cellStyle name="Normal 99 4" xfId="30217" xr:uid="{41657050-0DF5-439C-A4AE-435FD6CEDE40}"/>
    <cellStyle name="Normal 99 5" xfId="30218" xr:uid="{B58CA60B-2056-4E66-AB3C-E1A9779B8144}"/>
    <cellStyle name="Normal 99 6" xfId="34701" xr:uid="{FE8F544D-F402-4E43-9C69-249706B7E7B5}"/>
    <cellStyle name="Normal 99 7" xfId="36456" xr:uid="{5DEF9732-A115-4EDB-90AE-C964B30B2FD7}"/>
    <cellStyle name="Normal 99 8" xfId="38410" xr:uid="{35D170A8-BD03-4F8A-BA5A-8E92C3A3D915}"/>
    <cellStyle name="Normal 99_121231-130331" xfId="30219" xr:uid="{0E72E821-9ABF-412A-9696-DD80CE9799B4}"/>
    <cellStyle name="Normal Cells" xfId="43241" xr:uid="{AAA2D6D9-5710-40FA-88BE-9738BE25E721}"/>
    <cellStyle name="Normal Cells 2" xfId="43242" xr:uid="{62311EC7-2FC6-4849-963E-CF7EC0EA0665}"/>
    <cellStyle name="Normal Cells_Cognos" xfId="43243" xr:uid="{038002B5-F95A-4903-B92B-2EF1D5E6189A}"/>
    <cellStyle name="Normal1" xfId="30220" xr:uid="{A0B7A086-2EAB-45C5-85B3-E49A081FDCCA}"/>
    <cellStyle name="Normal1 2" xfId="30221" xr:uid="{44C0997B-2940-4B9F-BA29-4C88F13C3076}"/>
    <cellStyle name="Normal1_AAL 2014-06" xfId="45567" xr:uid="{32231220-8078-4978-9B58-F6C6609B751E}"/>
    <cellStyle name="Normale_ACCONTI 08.xls" xfId="39931" xr:uid="{A404638E-2797-4981-AF2E-08FDB4A04589}"/>
    <cellStyle name="NormalGM" xfId="30222" xr:uid="{A2A3645D-AB52-41B1-848A-578E55B7CFDD}"/>
    <cellStyle name="NormalGM 2" xfId="30223" xr:uid="{BAF60AC7-9D1C-430E-BC37-86D2D2E935F1}"/>
    <cellStyle name="NormalGM_AAL 2014-06" xfId="45568" xr:uid="{DA8551AD-69F2-4BF4-BFD2-DEA3700522E5}"/>
    <cellStyle name="normální_List1" xfId="43244" xr:uid="{68FD880B-3479-41D9-B015-3A886E3E8E53}"/>
    <cellStyle name="Normalny_2.Chance" xfId="43245" xr:uid="{C06B722D-57C3-4B71-A950-DD9236C0A5A5}"/>
    <cellStyle name="Nota" xfId="39932" xr:uid="{0480264A-3A67-4D45-8CBD-4069BBB2DE72}"/>
    <cellStyle name="Nota 10" xfId="39933" xr:uid="{F3303AA6-F8FF-4B1B-9FAE-4F76A53DC851}"/>
    <cellStyle name="Nota 10 2" xfId="39934" xr:uid="{57811597-C993-4C0A-8344-874A071E938C}"/>
    <cellStyle name="Nota 10 2 2" xfId="46012" xr:uid="{2F033271-D76C-470B-A2E3-5376988ECAF2}"/>
    <cellStyle name="Nota 10 3" xfId="46013" xr:uid="{6DFC4AE2-94E0-4FA7-9A1C-3FE4FAB743A3}"/>
    <cellStyle name="Nota 11" xfId="39935" xr:uid="{AE0D55BD-755C-4D75-870A-B84FC22EC17D}"/>
    <cellStyle name="Nota 11 2" xfId="46011" xr:uid="{59609C8A-82B0-4838-92FE-96C6C6CC20AA}"/>
    <cellStyle name="Nota 12" xfId="46014" xr:uid="{6E908EF2-CBE6-49DE-9364-87086F280AAC}"/>
    <cellStyle name="Nota 2" xfId="39936" xr:uid="{BF43BC4F-D5ED-4F4B-AEF3-7CE1FDEFE2B5}"/>
    <cellStyle name="Nota 2 2" xfId="39937" xr:uid="{F8F7EA23-D992-4AF6-AFF5-7F234B073D8A}"/>
    <cellStyle name="Nota 2 2 2" xfId="39938" xr:uid="{D2966B24-E777-451A-B39F-F2287BD0C842}"/>
    <cellStyle name="Nota 2 2 2 2" xfId="47756" xr:uid="{3D90092D-1758-44D9-A9E6-CF1D85D1F050}"/>
    <cellStyle name="Nota 2 2 3" xfId="46009" xr:uid="{AEFA3DFA-14CD-4292-800C-B6B39437487C}"/>
    <cellStyle name="Nota 2 3" xfId="39939" xr:uid="{049CF1DB-014F-4D56-8EDD-663CC12E9ABC}"/>
    <cellStyle name="Nota 2 3 2" xfId="39940" xr:uid="{2A797E5E-A340-4950-8C16-458959D26369}"/>
    <cellStyle name="Nota 2 3 2 2" xfId="46007" xr:uid="{970D2F56-2DAB-4EE9-B2BF-61CB99B0531B}"/>
    <cellStyle name="Nota 2 3 3" xfId="46008" xr:uid="{FE7E65C7-6BD6-4562-96D7-4BF2A3A0EB0D}"/>
    <cellStyle name="Nota 2 4" xfId="39941" xr:uid="{70D266B3-3401-48A4-BBFE-CE3B3F4AE726}"/>
    <cellStyle name="Nota 2 4 2" xfId="46006" xr:uid="{5F55BFE9-55C8-40ED-8604-76750602EA27}"/>
    <cellStyle name="Nota 2 5" xfId="46010" xr:uid="{B16C7438-6FE3-4DF0-9ED9-E94208857E72}"/>
    <cellStyle name="Nota 3" xfId="39942" xr:uid="{25C8C00C-49C8-4B5E-BE88-F5FC91B31268}"/>
    <cellStyle name="Nota 3 2" xfId="39943" xr:uid="{6B77B802-8F8B-4600-9C65-4B72EAD7FC63}"/>
    <cellStyle name="Nota 3 2 2" xfId="39944" xr:uid="{6BCAA016-5BD7-4357-A1CB-F6AC704BBBDA}"/>
    <cellStyle name="Nota 3 2 2 2" xfId="46001" xr:uid="{A70BD54C-5630-4355-ADC4-E155B7E10A0A}"/>
    <cellStyle name="Nota 3 2 3" xfId="46004" xr:uid="{8130C316-D686-4088-911F-538A9EA5F705}"/>
    <cellStyle name="Nota 3 3" xfId="39945" xr:uid="{4EDC47D1-870A-4815-9E0D-3CA91233B6C5}"/>
    <cellStyle name="Nota 3 3 2" xfId="39946" xr:uid="{81F5684B-EAAE-4550-A7B8-646B1332B623}"/>
    <cellStyle name="Nota 3 3 2 2" xfId="45999" xr:uid="{ACD70FEF-BE1D-4F9D-8708-B2F4AA0FA305}"/>
    <cellStyle name="Nota 3 3 3" xfId="46000" xr:uid="{1444BE09-8B52-463B-A5FC-C296E824ADEE}"/>
    <cellStyle name="Nota 3 4" xfId="39947" xr:uid="{69D2AA74-96EE-4246-9191-A5E7085170AD}"/>
    <cellStyle name="Nota 3 4 2" xfId="45998" xr:uid="{8CD3F4F7-70BF-44AC-8B1D-A03AFAAD018C}"/>
    <cellStyle name="Nota 3 5" xfId="46005" xr:uid="{32FE6B12-DC9C-4830-8D19-984D9CF6BB3D}"/>
    <cellStyle name="Nota 4" xfId="39948" xr:uid="{ABF93036-9EE6-4419-97D3-3EE13F3BDA39}"/>
    <cellStyle name="Nota 4 2" xfId="39949" xr:uid="{7A73D838-C50C-48D9-868F-6AA1F807F5B6}"/>
    <cellStyle name="Nota 4 2 2" xfId="39950" xr:uid="{7EDB033D-99C5-443A-AF67-38E43E1DBE6F}"/>
    <cellStyle name="Nota 4 2 2 2" xfId="45995" xr:uid="{E60EA273-00B2-49B0-B255-7799A50ECE19}"/>
    <cellStyle name="Nota 4 2 3" xfId="45996" xr:uid="{7E1350B0-251B-40A9-B9BA-1EFC3CD9D1CA}"/>
    <cellStyle name="Nota 4 3" xfId="39951" xr:uid="{C037BF6E-3C91-40D9-8AC1-1DF414C4F3DD}"/>
    <cellStyle name="Nota 4 3 2" xfId="39952" xr:uid="{A7AEAFD1-BC7C-4420-9DE7-7BF7B1549BAA}"/>
    <cellStyle name="Nota 4 3 2 2" xfId="47755" xr:uid="{20EBB816-B39C-48A9-B909-0E13CBA90FB5}"/>
    <cellStyle name="Nota 4 3 3" xfId="45994" xr:uid="{BCBD8A9C-3693-4A6D-8EAB-0820F3889D13}"/>
    <cellStyle name="Nota 4 4" xfId="39953" xr:uid="{21D151F2-D85F-49E9-93A4-83AA8B36B253}"/>
    <cellStyle name="Nota 4 4 2" xfId="45993" xr:uid="{767A79EC-DD01-477D-89B4-EC92622E4537}"/>
    <cellStyle name="Nota 4 5" xfId="45997" xr:uid="{ACEB2085-B061-49AF-9C9A-4B207FB6D18B}"/>
    <cellStyle name="Nota 5" xfId="39954" xr:uid="{D328E082-FB7E-4310-9519-9FE41AACD8F5}"/>
    <cellStyle name="Nota 5 2" xfId="39955" xr:uid="{080B7A27-668F-4F56-BBED-773FD26FE250}"/>
    <cellStyle name="Nota 5 2 2" xfId="39956" xr:uid="{2FAD94CF-4530-4868-83D4-5CB7AA3B3EB9}"/>
    <cellStyle name="Nota 5 2 2 2" xfId="45990" xr:uid="{302364D4-799B-4D02-9AAF-4F71FBEF3FD8}"/>
    <cellStyle name="Nota 5 2 3" xfId="45991" xr:uid="{0AFD2F66-C760-46E2-9547-D64ED8F24ADE}"/>
    <cellStyle name="Nota 5 3" xfId="39957" xr:uid="{61E72D86-17B6-405E-973D-9B11125E2802}"/>
    <cellStyle name="Nota 5 3 2" xfId="39958" xr:uid="{F6199BFA-AAF9-4359-BDAC-C83443934775}"/>
    <cellStyle name="Nota 5 3 2 2" xfId="45988" xr:uid="{D28BC706-5F94-4357-8E0C-9F470A025F15}"/>
    <cellStyle name="Nota 5 3 3" xfId="45989" xr:uid="{C8ADCAE6-6791-4B4D-9F00-36C709D23E4E}"/>
    <cellStyle name="Nota 5 4" xfId="39959" xr:uid="{73A8E296-AFEB-4C93-9C1B-B928F38F7D2E}"/>
    <cellStyle name="Nota 5 4 2" xfId="45987" xr:uid="{BD04AC38-5E35-45DA-80A4-691B96B69717}"/>
    <cellStyle name="Nota 5 5" xfId="45992" xr:uid="{2196047A-3064-4C6D-AF00-E62280004BBF}"/>
    <cellStyle name="Nota 6" xfId="39960" xr:uid="{752F24CF-CA44-452C-9356-83730711F3B7}"/>
    <cellStyle name="Nota 6 2" xfId="39961" xr:uid="{7B1CFE7B-44DF-4855-98D0-5FD7564F659D}"/>
    <cellStyle name="Nota 6 2 2" xfId="39962" xr:uid="{0A77B14C-8EA6-4CF1-997E-C51BD989E2A4}"/>
    <cellStyle name="Nota 6 2 2 2" xfId="45984" xr:uid="{4807E599-518E-4E41-8CB7-3B532968AE3D}"/>
    <cellStyle name="Nota 6 2 3" xfId="45985" xr:uid="{0861D66B-AF6C-4423-AD08-B74E33C9DB45}"/>
    <cellStyle name="Nota 6 3" xfId="39963" xr:uid="{AD68D917-E85C-445C-B98E-1A7032279119}"/>
    <cellStyle name="Nota 6 3 2" xfId="39964" xr:uid="{54D154D6-E337-4AB6-9245-CE8DA1E797C6}"/>
    <cellStyle name="Nota 6 3 2 2" xfId="45982" xr:uid="{21252C18-54AE-4D6B-999F-FE4140D13F48}"/>
    <cellStyle name="Nota 6 3 3" xfId="45983" xr:uid="{6909F039-3F47-4A35-954C-3DB45AA3E715}"/>
    <cellStyle name="Nota 6 4" xfId="39965" xr:uid="{38098444-B1E9-421F-9AD5-D94A27CCC5A8}"/>
    <cellStyle name="Nota 6 4 2" xfId="45927" xr:uid="{A941CFC8-69A4-4CEF-8FBB-A10BB037CCBE}"/>
    <cellStyle name="Nota 6 5" xfId="45986" xr:uid="{24F03F6B-2722-43E1-A604-893E27DC32ED}"/>
    <cellStyle name="Nota 7" xfId="39966" xr:uid="{C96D4763-640E-47D0-A652-3208AD47E018}"/>
    <cellStyle name="Nota 7 2" xfId="39967" xr:uid="{D8379037-E34D-4CC8-B0C0-8660CED47481}"/>
    <cellStyle name="Nota 7 2 2" xfId="39968" xr:uid="{C4075898-664A-4155-9156-9932B5481C70}"/>
    <cellStyle name="Nota 7 2 2 2" xfId="45924" xr:uid="{F0205299-F229-4179-8C4A-A6C56DE6F5FD}"/>
    <cellStyle name="Nota 7 2 3" xfId="45925" xr:uid="{4D3E9581-3FFC-4CC2-9C2E-61FA2B2D7976}"/>
    <cellStyle name="Nota 7 3" xfId="39969" xr:uid="{E441EA1C-A413-49C9-AF1B-9E1EB2AB2B1C}"/>
    <cellStyle name="Nota 7 3 2" xfId="39970" xr:uid="{7A73050C-66A3-496D-A909-A6C249F37B75}"/>
    <cellStyle name="Nota 7 3 2 2" xfId="45915" xr:uid="{AD5FD91A-F7A9-4F51-BC1F-41088F2DFA04}"/>
    <cellStyle name="Nota 7 3 3" xfId="45923" xr:uid="{7B6CEC86-23F3-4297-9981-0AB47CDC4160}"/>
    <cellStyle name="Nota 7 4" xfId="39971" xr:uid="{81D66C7D-788A-48B7-8B8C-F75A2B7F0EEF}"/>
    <cellStyle name="Nota 7 4 2" xfId="45914" xr:uid="{4B47BE5A-B1B5-4EAB-98E6-BBA8723BC196}"/>
    <cellStyle name="Nota 7 5" xfId="45926" xr:uid="{5324CEC4-4402-42F4-BB3A-D5393F5F397B}"/>
    <cellStyle name="Nota 8" xfId="39972" xr:uid="{A88EF38A-6418-4E4E-A392-09D7BC162B4D}"/>
    <cellStyle name="Nota 8 2" xfId="39973" xr:uid="{1DAB143C-0456-4C27-BC42-64FC5D314E1F}"/>
    <cellStyle name="Nota 8 2 2" xfId="45912" xr:uid="{B5EC6928-62B3-4956-8368-C0381FF92281}"/>
    <cellStyle name="Nota 8 3" xfId="45913" xr:uid="{F62BA166-FBFB-4652-832D-1D79FE13551F}"/>
    <cellStyle name="Nota 9" xfId="39974" xr:uid="{4F0F9857-94AC-40FC-B3E0-900F16FAB138}"/>
    <cellStyle name="Nota 9 2" xfId="39975" xr:uid="{29A1ABDC-9F42-4FE0-A500-0657C82B3F0C}"/>
    <cellStyle name="Nota 9 2 2" xfId="45910" xr:uid="{33637A93-1A4E-4EAC-84C5-0F8C32276D23}"/>
    <cellStyle name="Nota 9 3" xfId="45911" xr:uid="{029EC0E2-1358-40D7-B32B-2690F369E35D}"/>
    <cellStyle name="Notas" xfId="39976" xr:uid="{DAD7889D-9AD3-48E2-843F-88C3708B1688}"/>
    <cellStyle name="Notas 10" xfId="39977" xr:uid="{FB88D19A-14C4-481D-9474-0F2454D2EB59}"/>
    <cellStyle name="Notas 10 2" xfId="39978" xr:uid="{D80D975C-C83B-477D-8475-56AD05B0D468}"/>
    <cellStyle name="Notas 10 2 2" xfId="45907" xr:uid="{CC05EC48-C920-462E-88E2-AA9922999858}"/>
    <cellStyle name="Notas 10 3" xfId="45908" xr:uid="{A6CAB20A-19F8-4433-9ED3-B89E66CE1532}"/>
    <cellStyle name="Notas 11" xfId="39979" xr:uid="{1A99D4A9-659C-461F-BC69-5E392F625227}"/>
    <cellStyle name="Notas 11 2" xfId="39980" xr:uid="{79E029C7-E9EA-4E72-B51C-1132E805B8AD}"/>
    <cellStyle name="Notas 11 2 2" xfId="45905" xr:uid="{8A66A592-FB39-458E-83B9-41F4E290B845}"/>
    <cellStyle name="Notas 11 3" xfId="45906" xr:uid="{96BB410F-0C8C-45CB-89D3-A4803D5A88D7}"/>
    <cellStyle name="Notas 12" xfId="39981" xr:uid="{C5441ABC-C883-4D96-BFF5-7C1BFB7E2797}"/>
    <cellStyle name="Notas 12 2" xfId="45904" xr:uid="{CDDF6102-EE0C-43A4-B197-E67201E9D939}"/>
    <cellStyle name="Notas 13" xfId="45909" xr:uid="{0F48F94B-5678-40EB-AAA0-F42AAA1AF777}"/>
    <cellStyle name="Notas 2" xfId="39982" xr:uid="{C7AD7843-FB8D-4BDC-A4C9-71A6112BC3C0}"/>
    <cellStyle name="Notas 2 10" xfId="39983" xr:uid="{7BB33890-7D7E-4962-8CB6-02407B6CCAF6}"/>
    <cellStyle name="Notas 2 10 2" xfId="39984" xr:uid="{370C2C45-331D-4C4E-9E93-89F59F86847A}"/>
    <cellStyle name="Notas 2 10 2 2" xfId="45894" xr:uid="{A61F8C1A-5D11-429A-9E09-1D458DE7ED93}"/>
    <cellStyle name="Notas 2 10 3" xfId="45895" xr:uid="{28AB1F87-9BB6-4C54-B68A-E09A06E6CA88}"/>
    <cellStyle name="Notas 2 11" xfId="39985" xr:uid="{9FDD9033-3761-4432-A928-343B45CD1D23}"/>
    <cellStyle name="Notas 2 11 2" xfId="45893" xr:uid="{2A567D07-2176-4979-A778-9DFFD46C7D04}"/>
    <cellStyle name="Notas 2 12" xfId="45903" xr:uid="{FA46C8CA-AA1B-4B59-BEFC-6D2060D590F8}"/>
    <cellStyle name="Notas 2 2" xfId="39986" xr:uid="{47CD3800-CEE0-4EC3-855E-F52419CABD5B}"/>
    <cellStyle name="Notas 2 2 2" xfId="39987" xr:uid="{DCB44B8D-34BE-47D0-8066-6D6E6F378B6C}"/>
    <cellStyle name="Notas 2 2 2 2" xfId="39988" xr:uid="{7BF14558-2DD9-4793-86B4-5D753A5EEAD3}"/>
    <cellStyle name="Notas 2 2 2 2 2" xfId="45890" xr:uid="{3035B6FC-FA42-428A-91F1-085D045896E0}"/>
    <cellStyle name="Notas 2 2 2 3" xfId="45891" xr:uid="{19F04044-5A4E-4DBD-B55F-831324EC8412}"/>
    <cellStyle name="Notas 2 2 3" xfId="39989" xr:uid="{C795F084-E363-4549-B613-009FED0DBE61}"/>
    <cellStyle name="Notas 2 2 3 2" xfId="39990" xr:uid="{08D9AB1C-2E62-4BFF-ADF0-5EF0DD9686F3}"/>
    <cellStyle name="Notas 2 2 3 2 2" xfId="45888" xr:uid="{837ACDA2-2767-45DC-8EB2-59D324179670}"/>
    <cellStyle name="Notas 2 2 3 3" xfId="45889" xr:uid="{2C81198C-7E8D-4841-B76A-846F07A275A5}"/>
    <cellStyle name="Notas 2 2 4" xfId="39991" xr:uid="{8E76F95E-B4FA-4782-AB79-B3F84073FA8E}"/>
    <cellStyle name="Notas 2 2 4 2" xfId="45887" xr:uid="{E2A56716-37F7-441D-AD96-055478E1FDE3}"/>
    <cellStyle name="Notas 2 2 5" xfId="45892" xr:uid="{E8434EBC-D721-45DA-80BD-E90957A05F55}"/>
    <cellStyle name="Notas 2 3" xfId="39992" xr:uid="{E25A3966-A1A5-4AEC-BFAB-266BE52E5912}"/>
    <cellStyle name="Notas 2 3 2" xfId="39993" xr:uid="{4CCC0E61-19BA-43D5-B8B8-5CD3882C8BE5}"/>
    <cellStyle name="Notas 2 3 2 2" xfId="39994" xr:uid="{695C89DB-6DB8-48C0-A5A0-5279FA4B4B8D}"/>
    <cellStyle name="Notas 2 3 2 2 2" xfId="45884" xr:uid="{AA2B80BD-A62F-4E16-A657-52A4868688BF}"/>
    <cellStyle name="Notas 2 3 2 3" xfId="45885" xr:uid="{930EAC17-0C73-48DC-8F5E-A66404FE9A98}"/>
    <cellStyle name="Notas 2 3 3" xfId="39995" xr:uid="{29757778-AE4E-42B7-BFD3-D75B05D88A34}"/>
    <cellStyle name="Notas 2 3 3 2" xfId="39996" xr:uid="{F9EF2A9C-97A5-463F-A5F4-CFB5BE3FE57A}"/>
    <cellStyle name="Notas 2 3 3 2 2" xfId="45875" xr:uid="{B87B40A0-6B70-46ED-A397-A55733C5A5DC}"/>
    <cellStyle name="Notas 2 3 3 3" xfId="45883" xr:uid="{E27F2625-6F3E-42E1-8F2B-A6DF97015A22}"/>
    <cellStyle name="Notas 2 3 4" xfId="39997" xr:uid="{9372B799-1654-45FD-B365-422DC4D2F6E6}"/>
    <cellStyle name="Notas 2 3 4 2" xfId="45874" xr:uid="{7DE8AADB-3039-4E03-ACB5-F8835312F75A}"/>
    <cellStyle name="Notas 2 3 5" xfId="45886" xr:uid="{F6FBC71A-D81E-47C7-9389-8BA40BFF0981}"/>
    <cellStyle name="Notas 2 4" xfId="39998" xr:uid="{848078CD-5E9C-4764-B2B5-37F803439FAA}"/>
    <cellStyle name="Notas 2 4 2" xfId="39999" xr:uid="{0AC114F2-56CC-407E-874D-4451F980C326}"/>
    <cellStyle name="Notas 2 4 2 2" xfId="40000" xr:uid="{23FCF16B-2878-4CCD-827F-861F2B059E48}"/>
    <cellStyle name="Notas 2 4 2 2 2" xfId="45871" xr:uid="{E8A42F2B-FA1A-4BD2-8DB6-3DFA5CAE09D1}"/>
    <cellStyle name="Notas 2 4 2 3" xfId="45872" xr:uid="{5EA74B68-B7B4-48F6-A352-D5DD82F626E4}"/>
    <cellStyle name="Notas 2 4 3" xfId="40001" xr:uid="{3DA993FA-F99C-4C5A-95CE-2FC0BB482FA1}"/>
    <cellStyle name="Notas 2 4 3 2" xfId="40002" xr:uid="{5D7F2A48-80B5-4C97-869C-B9545DD0A478}"/>
    <cellStyle name="Notas 2 4 3 2 2" xfId="45869" xr:uid="{0D807509-A57D-4F69-BB66-D304565A21F4}"/>
    <cellStyle name="Notas 2 4 3 3" xfId="45870" xr:uid="{35367CA2-36EA-45D8-84F6-6E1B1F09324D}"/>
    <cellStyle name="Notas 2 4 4" xfId="40003" xr:uid="{1F28C44E-3B89-4355-BC88-619801E0EAE7}"/>
    <cellStyle name="Notas 2 4 4 2" xfId="45868" xr:uid="{354FC581-E346-40B9-BCE6-49C4F3E51CD8}"/>
    <cellStyle name="Notas 2 4 5" xfId="45873" xr:uid="{96C81E7B-01A7-40ED-B76B-80C6BB2138E9}"/>
    <cellStyle name="Notas 2 5" xfId="40004" xr:uid="{87E28EBA-4F20-43FA-8CF1-9E870268E453}"/>
    <cellStyle name="Notas 2 5 2" xfId="40005" xr:uid="{814460CB-18AA-4199-A32B-4EBDC942845E}"/>
    <cellStyle name="Notas 2 5 2 2" xfId="40006" xr:uid="{5BEBC9B7-E578-4934-8A97-557678E7DD01}"/>
    <cellStyle name="Notas 2 5 2 2 2" xfId="45865" xr:uid="{4FDB84E6-FCDD-4818-B9E9-4A1D77ECA0D0}"/>
    <cellStyle name="Notas 2 5 2 3" xfId="45866" xr:uid="{D1826934-BF81-42E9-9465-EF9405BEE451}"/>
    <cellStyle name="Notas 2 5 3" xfId="40007" xr:uid="{33BFFF9B-5D12-49E0-A739-3E7249F7A5D4}"/>
    <cellStyle name="Notas 2 5 3 2" xfId="40008" xr:uid="{B3492C1D-641E-47D2-B86A-30F32C2E917D}"/>
    <cellStyle name="Notas 2 5 3 2 2" xfId="45863" xr:uid="{6B38C180-5319-4C9A-8D9C-24A64111E50C}"/>
    <cellStyle name="Notas 2 5 3 3" xfId="45864" xr:uid="{FB6C4D74-8ECA-4B81-83BB-28D2F11904F3}"/>
    <cellStyle name="Notas 2 5 4" xfId="40009" xr:uid="{D8DEFF73-56E9-4BD1-83FD-E5BB0D584ACD}"/>
    <cellStyle name="Notas 2 5 4 2" xfId="45855" xr:uid="{DC0642CD-A6DF-4084-AD62-1673BA3FC535}"/>
    <cellStyle name="Notas 2 5 5" xfId="45867" xr:uid="{92F65F99-66D7-4942-BC32-41B3EB9818E1}"/>
    <cellStyle name="Notas 2 6" xfId="40010" xr:uid="{D2A85915-932C-4D5E-BF92-BC150217087C}"/>
    <cellStyle name="Notas 2 6 2" xfId="40011" xr:uid="{7F46DDE5-4553-4044-9957-C7B6328122FF}"/>
    <cellStyle name="Notas 2 6 2 2" xfId="40012" xr:uid="{C2888020-357A-4849-A157-B8CB53ADA76B}"/>
    <cellStyle name="Notas 2 6 2 2 2" xfId="45852" xr:uid="{32C83886-82F0-42F8-BCFD-2A31B337FB9A}"/>
    <cellStyle name="Notas 2 6 2 3" xfId="45853" xr:uid="{5109F9CC-AD87-418A-A6AA-74421A94DA41}"/>
    <cellStyle name="Notas 2 6 3" xfId="40013" xr:uid="{BD3690F7-4485-43FD-A611-96BB895585C9}"/>
    <cellStyle name="Notas 2 6 3 2" xfId="40014" xr:uid="{14140848-6FE3-43CA-BE7A-4713FEA9DD9A}"/>
    <cellStyle name="Notas 2 6 3 2 2" xfId="45850" xr:uid="{9A039E75-6AAC-47DE-9765-C30A2FE7907C}"/>
    <cellStyle name="Notas 2 6 3 3" xfId="45851" xr:uid="{79AEA55F-87C6-47FF-9B1B-A0BE47B9D170}"/>
    <cellStyle name="Notas 2 6 4" xfId="40015" xr:uid="{E6EEF25C-6654-48A4-9363-C5DE05D41F12}"/>
    <cellStyle name="Notas 2 6 4 2" xfId="45849" xr:uid="{4C9E7C01-932D-414A-9EBB-64472135C9BB}"/>
    <cellStyle name="Notas 2 6 5" xfId="45854" xr:uid="{FB398026-26E3-4B40-B52A-A498AF17CB53}"/>
    <cellStyle name="Notas 2 7" xfId="40016" xr:uid="{F453F1C1-5626-49B0-B4AA-B680D5B4EB25}"/>
    <cellStyle name="Notas 2 7 2" xfId="40017" xr:uid="{139713B4-B367-44BF-87AA-65437E3ADF8A}"/>
    <cellStyle name="Notas 2 7 2 2" xfId="40018" xr:uid="{402BE2C8-8879-4EC3-BD12-CE7EB0F94A54}"/>
    <cellStyle name="Notas 2 7 2 2 2" xfId="45846" xr:uid="{FE0B23FC-B23A-484B-AF6B-E3BE79D5FC11}"/>
    <cellStyle name="Notas 2 7 2 3" xfId="45847" xr:uid="{163110B7-91BE-41D2-B853-E416E1F76871}"/>
    <cellStyle name="Notas 2 7 3" xfId="40019" xr:uid="{7564EEC9-C39F-4D78-8A8C-E52977757EA5}"/>
    <cellStyle name="Notas 2 7 3 2" xfId="40020" xr:uid="{331A0FA1-F75A-4EB8-943F-55DAEDB23FC1}"/>
    <cellStyle name="Notas 2 7 3 2 2" xfId="45844" xr:uid="{F5AAAD1B-C9F7-4AA9-97FA-3AD638F2C363}"/>
    <cellStyle name="Notas 2 7 3 3" xfId="45845" xr:uid="{F89097D7-3C49-4895-911B-637589CE6E37}"/>
    <cellStyle name="Notas 2 7 4" xfId="40021" xr:uid="{288ECAC0-A933-4704-AE85-CBEA152A5857}"/>
    <cellStyle name="Notas 2 7 4 2" xfId="45843" xr:uid="{C27E3423-55C3-4CA0-8684-7EC5AAB0ABBE}"/>
    <cellStyle name="Notas 2 7 5" xfId="45848" xr:uid="{0CE20CA3-1758-4F91-9685-D778495B106C}"/>
    <cellStyle name="Notas 2 8" xfId="40022" xr:uid="{D35B61DB-A6F1-4424-A4D7-48CC84EBB855}"/>
    <cellStyle name="Notas 2 8 2" xfId="40023" xr:uid="{8DFA32CD-4EBC-46E1-BC60-6253C291D73D}"/>
    <cellStyle name="Notas 2 8 2 2" xfId="45834" xr:uid="{8253C074-EBE8-4657-BF3C-457098B3BBE8}"/>
    <cellStyle name="Notas 2 8 3" xfId="45835" xr:uid="{6F8EE75A-8CFE-41D5-86DB-66DEE0028AB0}"/>
    <cellStyle name="Notas 2 9" xfId="40024" xr:uid="{3802A809-BC83-4013-B9D1-13E174CA72C3}"/>
    <cellStyle name="Notas 2 9 2" xfId="40025" xr:uid="{E21C66EC-D251-44B3-873C-BF1F98D7A559}"/>
    <cellStyle name="Notas 2 9 2 2" xfId="45832" xr:uid="{36813F06-32A0-4412-A6A4-ADE02FAE1205}"/>
    <cellStyle name="Notas 2 9 3" xfId="45833" xr:uid="{E4BD809A-EEBE-4070-A9EF-BCA2B55AFCA3}"/>
    <cellStyle name="Notas 3" xfId="40026" xr:uid="{46DB3F56-311F-4850-9354-E39AC9ADD2FA}"/>
    <cellStyle name="Notas 3 2" xfId="40027" xr:uid="{4ABE4205-599A-40AA-AE0B-5830D6E98C12}"/>
    <cellStyle name="Notas 3 2 2" xfId="40028" xr:uid="{A8799EA9-2493-4B40-A076-DE22E5764D92}"/>
    <cellStyle name="Notas 3 2 2 2" xfId="45829" xr:uid="{196DBA29-A756-4425-9644-EEC02F7055C8}"/>
    <cellStyle name="Notas 3 2 3" xfId="45830" xr:uid="{75E7B23C-E497-429F-AC66-0015524167BB}"/>
    <cellStyle name="Notas 3 3" xfId="40029" xr:uid="{799DCC67-C503-4F61-AAA5-64600FB258A9}"/>
    <cellStyle name="Notas 3 3 2" xfId="40030" xr:uid="{0BC8C319-B4EC-4218-B44F-D367B59D661A}"/>
    <cellStyle name="Notas 3 3 2 2" xfId="45827" xr:uid="{C68D00A0-0B6E-44BC-833D-B0D4FC9A7093}"/>
    <cellStyle name="Notas 3 3 3" xfId="45828" xr:uid="{E935CA3B-4F05-4CEF-829F-0F13E54E0BB5}"/>
    <cellStyle name="Notas 3 4" xfId="40031" xr:uid="{19ABD536-4B00-4260-9006-660F140E2122}"/>
    <cellStyle name="Notas 3 4 2" xfId="45826" xr:uid="{7C7F4CF5-0C6D-4C22-A120-4AD59E31DCB9}"/>
    <cellStyle name="Notas 3 5" xfId="45831" xr:uid="{C133000A-67DE-4281-9820-C9FB7E057C21}"/>
    <cellStyle name="Notas 4" xfId="40032" xr:uid="{1977045E-8F2B-4730-86D0-0E6A89339AA1}"/>
    <cellStyle name="Notas 4 2" xfId="40033" xr:uid="{7C08BA6B-7135-484D-8FF7-48F9DFE0F6C5}"/>
    <cellStyle name="Notas 4 2 2" xfId="40034" xr:uid="{2C91395B-0AE5-4E48-BE9F-C4E830E7C5AC}"/>
    <cellStyle name="Notas 4 2 2 2" xfId="45823" xr:uid="{475733E3-4332-4A53-91E8-BEAEA69C5409}"/>
    <cellStyle name="Notas 4 2 3" xfId="45824" xr:uid="{F665FEC2-148D-4F98-983D-A27E3D939238}"/>
    <cellStyle name="Notas 4 3" xfId="40035" xr:uid="{23E4028F-8C28-424E-8A16-B29BB19EC1C9}"/>
    <cellStyle name="Notas 4 3 2" xfId="40036" xr:uid="{996F8B10-9435-40DB-9C7C-9872CD81C719}"/>
    <cellStyle name="Notas 4 3 2 2" xfId="45814" xr:uid="{C6FF5D5F-CE82-4DC2-9546-C0DF36EFA40F}"/>
    <cellStyle name="Notas 4 3 3" xfId="45815" xr:uid="{518F7A26-6794-4E84-8ADF-2E71090A3DA8}"/>
    <cellStyle name="Notas 4 4" xfId="40037" xr:uid="{F59FCB80-43B0-47AC-947A-DCE412DA45AD}"/>
    <cellStyle name="Notas 4 4 2" xfId="45813" xr:uid="{30185361-E4DF-4EAB-8DFC-2FE9A499F763}"/>
    <cellStyle name="Notas 4 5" xfId="45825" xr:uid="{4B345D8B-87F4-416D-9741-BB63E7CA4159}"/>
    <cellStyle name="Notas 5" xfId="40038" xr:uid="{2FE3AB65-2A5C-44A9-AAE8-DFEDA75EB0A7}"/>
    <cellStyle name="Notas 5 2" xfId="40039" xr:uid="{978C7061-D928-4FC8-8108-0B1ED9827AA2}"/>
    <cellStyle name="Notas 5 2 2" xfId="40040" xr:uid="{899DD5D2-D629-402B-910E-667F55E9243B}"/>
    <cellStyle name="Notas 5 2 2 2" xfId="45810" xr:uid="{CD8ACFD6-A99A-47D9-AD39-CBA87A7E017A}"/>
    <cellStyle name="Notas 5 2 3" xfId="45811" xr:uid="{89DFCCA2-B6EB-4510-B3C8-78DDA4B43B02}"/>
    <cellStyle name="Notas 5 3" xfId="40041" xr:uid="{1CBFFA6A-5DB2-47DC-A26B-500609FFD9C0}"/>
    <cellStyle name="Notas 5 3 2" xfId="40042" xr:uid="{1587DAD4-3D00-434F-AAD6-E50776A89610}"/>
    <cellStyle name="Notas 5 3 2 2" xfId="45808" xr:uid="{ACCE1A0F-5B9C-43E9-B0EE-1FB9D84E2199}"/>
    <cellStyle name="Notas 5 3 3" xfId="45809" xr:uid="{A1FC041A-90DF-4A01-952A-AB937383B301}"/>
    <cellStyle name="Notas 5 4" xfId="40043" xr:uid="{620446EF-5933-4965-84FF-158178024AB6}"/>
    <cellStyle name="Notas 5 4 2" xfId="45807" xr:uid="{FD8B2F56-0A98-4E7F-9607-527A69DECA25}"/>
    <cellStyle name="Notas 5 5" xfId="45812" xr:uid="{078B49D5-2A45-4DC4-9BCA-E078027A04D9}"/>
    <cellStyle name="Notas 6" xfId="40044" xr:uid="{5FD6EBC4-A211-429C-ADC8-F6909747D05D}"/>
    <cellStyle name="Notas 6 2" xfId="40045" xr:uid="{8AEFEABA-EED7-48A0-9A9C-4341D3A5BD69}"/>
    <cellStyle name="Notas 6 2 2" xfId="40046" xr:uid="{80F34309-38BD-4C44-BB37-E1A51ECB4FDE}"/>
    <cellStyle name="Notas 6 2 2 2" xfId="45804" xr:uid="{253A508A-5DEB-4EC7-8E2F-954A3AC0A8B8}"/>
    <cellStyle name="Notas 6 2 3" xfId="45805" xr:uid="{ED3B4B92-1E81-4366-8044-96870BA3324D}"/>
    <cellStyle name="Notas 6 3" xfId="40047" xr:uid="{4D43A0C6-B9D9-4811-B180-CA9C54D9A127}"/>
    <cellStyle name="Notas 6 3 2" xfId="40048" xr:uid="{70F8484C-9A1D-456E-A1EA-FF450F1B2105}"/>
    <cellStyle name="Notas 6 3 2 2" xfId="45802" xr:uid="{97173691-30ED-4AAF-B955-C4FCE7774B8A}"/>
    <cellStyle name="Notas 6 3 3" xfId="45803" xr:uid="{CB65287F-C0C4-409B-AE21-878DB278B8C5}"/>
    <cellStyle name="Notas 6 4" xfId="40049" xr:uid="{294776CE-C965-47E4-AA28-5F00B3DE8FC1}"/>
    <cellStyle name="Notas 6 4 2" xfId="45801" xr:uid="{97C88FB6-6DF3-4195-81BE-744C06EFCDA0}"/>
    <cellStyle name="Notas 6 5" xfId="45806" xr:uid="{FCA6515D-B0C4-4B75-A12A-E4EA596F53CC}"/>
    <cellStyle name="Notas 7" xfId="40050" xr:uid="{56B327BA-463D-4188-A96B-10964A33AE97}"/>
    <cellStyle name="Notas 7 2" xfId="40051" xr:uid="{F6B75AE1-676C-4B82-BF81-8A710F53B654}"/>
    <cellStyle name="Notas 7 2 2" xfId="40052" xr:uid="{9F509460-1E01-4641-A2FF-596517B0CA71}"/>
    <cellStyle name="Notas 7 2 2 2" xfId="45798" xr:uid="{B0D9C115-1CAF-49A8-9655-60AFB0BC1B3C}"/>
    <cellStyle name="Notas 7 2 3" xfId="45799" xr:uid="{15487772-2FB1-4980-9E71-D57C1B182BFD}"/>
    <cellStyle name="Notas 7 3" xfId="40053" xr:uid="{597418D9-DDE3-4E51-8E4D-0E43F4404AB4}"/>
    <cellStyle name="Notas 7 3 2" xfId="40054" xr:uid="{0D551427-FA1D-4F6B-8BBF-B8528FA37C22}"/>
    <cellStyle name="Notas 7 3 2 2" xfId="45796" xr:uid="{0E585A3F-0391-4574-9A3A-F415127F5D59}"/>
    <cellStyle name="Notas 7 3 3" xfId="45797" xr:uid="{F41288E6-7295-453C-A5D6-20F3DB515E61}"/>
    <cellStyle name="Notas 7 4" xfId="40055" xr:uid="{A6217237-FC1D-446D-A719-787D3345BC20}"/>
    <cellStyle name="Notas 7 4 2" xfId="45741" xr:uid="{252EA995-EDE5-422A-9C08-1B610C6E5A62}"/>
    <cellStyle name="Notas 7 5" xfId="45800" xr:uid="{57757955-C201-4CAA-9E0B-9334B33F5280}"/>
    <cellStyle name="Notas 8" xfId="40056" xr:uid="{829F3ADC-39A7-4C7B-B312-82E638E0B9C0}"/>
    <cellStyle name="Notas 8 2" xfId="40057" xr:uid="{31DE8801-A886-4AD6-9623-188D55562CAB}"/>
    <cellStyle name="Notas 8 2 2" xfId="40058" xr:uid="{48AC1B7F-2BFE-4A7B-941F-2A5C39F0BE1B}"/>
    <cellStyle name="Notas 8 2 2 2" xfId="45738" xr:uid="{AFABB672-2830-4FB2-B503-6043E66BE769}"/>
    <cellStyle name="Notas 8 2 3" xfId="45739" xr:uid="{BDFFF890-522D-4FA4-8C81-00372DC0D25E}"/>
    <cellStyle name="Notas 8 3" xfId="40059" xr:uid="{DB912856-FCCB-49BE-A18B-DAA0BBA8A69C}"/>
    <cellStyle name="Notas 8 3 2" xfId="40060" xr:uid="{8884B385-EF1F-450A-8B13-87EBF4BB28B0}"/>
    <cellStyle name="Notas 8 3 2 2" xfId="45729" xr:uid="{E73F3F03-D296-4216-8228-0D1AB6062453}"/>
    <cellStyle name="Notas 8 3 3" xfId="45737" xr:uid="{CD73F3EC-63B9-4720-AA64-973C4EEF7669}"/>
    <cellStyle name="Notas 8 4" xfId="40061" xr:uid="{468C7AE7-DE65-47E1-89D7-F5F4E54007CB}"/>
    <cellStyle name="Notas 8 4 2" xfId="45728" xr:uid="{D32C5C3F-62D6-4CE7-97E2-53E667725A25}"/>
    <cellStyle name="Notas 8 5" xfId="45740" xr:uid="{8582296A-DCA9-4DD3-A939-8BE51A7D7CC5}"/>
    <cellStyle name="Notas 9" xfId="40062" xr:uid="{E7CC14C4-19B0-4299-8735-38C394557537}"/>
    <cellStyle name="Notas 9 2" xfId="40063" xr:uid="{E6638A18-EAF4-47A8-B48E-403990117F8A}"/>
    <cellStyle name="Notas 9 2 2" xfId="45726" xr:uid="{82545164-ADBA-472F-B15A-FD3FB9564378}"/>
    <cellStyle name="Notas 9 3" xfId="45727" xr:uid="{36859239-62B6-4D45-BEFE-F84C748B9984}"/>
    <cellStyle name="Notas_Footfall por horas" xfId="40064" xr:uid="{B9BDD2CF-26CD-45C5-BD11-A7DD2998D5B5}"/>
    <cellStyle name="Note 10" xfId="2218" xr:uid="{D1E764EB-D081-4766-884E-2391C3C2BEEE}"/>
    <cellStyle name="Note 10 2" xfId="2219" xr:uid="{80A6C39D-E86D-4F82-9794-266F73235991}"/>
    <cellStyle name="Note 10 2 2" xfId="45724" xr:uid="{7110992E-F51B-498C-A61E-A78F059CADBA}"/>
    <cellStyle name="Note 10 2 3" xfId="52335" xr:uid="{719FD3F0-166D-4E0B-B8D2-24B41C4EC030}"/>
    <cellStyle name="Note 10 2_Acquisition DB" xfId="52336" xr:uid="{5C2BEFA7-1AB5-4628-B0D9-B234BF7F1762}"/>
    <cellStyle name="Note 10 3" xfId="45725" xr:uid="{204128E7-140A-410A-9152-86C7560DBFD7}"/>
    <cellStyle name="Note 10 4" xfId="52337" xr:uid="{7FE5B7FE-5969-4818-94EF-191B3ADFB0C6}"/>
    <cellStyle name="Note 10_3. Loans" xfId="30224" xr:uid="{8224754A-F597-4214-BBC2-C1256ACAA999}"/>
    <cellStyle name="Note 11" xfId="2220" xr:uid="{ACD7BB93-31BA-41BB-A6AC-544F3FD47E4E}"/>
    <cellStyle name="Note 11 2" xfId="2221" xr:uid="{EC5948EA-B38A-4CAD-928B-3324D12EC50E}"/>
    <cellStyle name="Note 11 2 2" xfId="45723" xr:uid="{AE869EC3-AECC-46E4-A19A-88E5FE624EC6}"/>
    <cellStyle name="Note 11 2 3" xfId="52338" xr:uid="{E94B1451-235B-4A36-9EDB-644592516A33}"/>
    <cellStyle name="Note 11 2_Acquisition DB" xfId="52339" xr:uid="{07D7D062-C692-4FD2-A7C3-600289431905}"/>
    <cellStyle name="Note 11 3" xfId="47712" xr:uid="{28563838-E382-4B03-BF4A-78A977A03670}"/>
    <cellStyle name="Note 11 4" xfId="52340" xr:uid="{BED44D39-FCC5-4E4B-8A59-B28615B51510}"/>
    <cellStyle name="Note 11_3. Loans" xfId="30225" xr:uid="{AEA2D14C-669C-4B33-851C-17306D96E2AB}"/>
    <cellStyle name="Note 12" xfId="2222" xr:uid="{25AF16CA-CACD-4E4A-AD73-4C53378FA7C0}"/>
    <cellStyle name="Note 12 2" xfId="2223" xr:uid="{2ABAE518-20E2-4FC4-9357-6DE09A2EE792}"/>
    <cellStyle name="Note 12 2 2" xfId="45721" xr:uid="{6A6DEB0D-73ED-4DE7-9C5E-BF631846488A}"/>
    <cellStyle name="Note 12 2 3" xfId="52341" xr:uid="{6C23D364-9EEC-4C70-B7DE-D84BEDA7A782}"/>
    <cellStyle name="Note 12 2_Acquisition DB" xfId="52342" xr:uid="{7994B162-7A4B-4E83-B4C2-0883E657E918}"/>
    <cellStyle name="Note 12 3" xfId="45722" xr:uid="{11E3F616-53D1-4C0B-99D8-C582205395E6}"/>
    <cellStyle name="Note 12 4" xfId="52343" xr:uid="{0651E468-BE7E-4AAD-87B9-628A9248DDFD}"/>
    <cellStyle name="Note 12_3. Loans" xfId="30226" xr:uid="{53EF1446-7AC2-48BF-96BB-07749F18C23A}"/>
    <cellStyle name="Note 13" xfId="2224" xr:uid="{C03981B2-EE34-4ABC-A738-8827E68BBAA6}"/>
    <cellStyle name="Note 13 2" xfId="2225" xr:uid="{D6B36FA8-0926-4393-AAA1-23BFEAF60DFB}"/>
    <cellStyle name="Note 13 2 2" xfId="45719" xr:uid="{9FD95066-84DC-4BB5-8156-F9F689402DD9}"/>
    <cellStyle name="Note 13 2 3" xfId="52344" xr:uid="{24B6B60B-A040-4A84-AAA0-4516DC0C5958}"/>
    <cellStyle name="Note 13 2_Acquisition DB" xfId="52345" xr:uid="{A49B53EA-F5BF-4EE5-A2D5-9DCEC7419557}"/>
    <cellStyle name="Note 13 3" xfId="45720" xr:uid="{AB557A6A-851B-48DC-BEE7-C7A88A31E067}"/>
    <cellStyle name="Note 13 4" xfId="52346" xr:uid="{FCB7640F-E856-4235-ABA4-6C2AD2977BD0}"/>
    <cellStyle name="Note 13_3. Loans" xfId="30227" xr:uid="{BCCCC4AB-5DB5-4498-A1BB-0B1E3B9181AD}"/>
    <cellStyle name="Note 14" xfId="2968" xr:uid="{DCEADF92-AEE0-48E1-B7DD-A619E33AB674}"/>
    <cellStyle name="Note 14 2" xfId="52347" xr:uid="{F8661466-2A69-4511-9F19-86DB654FC6EC}"/>
    <cellStyle name="Note 14_Apart tables" xfId="52851" xr:uid="{8F37F125-CBE2-4886-8D3E-9A874182A933}"/>
    <cellStyle name="Note 15" xfId="30228" xr:uid="{7C677AF1-9171-4CF4-91AF-756041C3719A}"/>
    <cellStyle name="Note 15 2" xfId="52348" xr:uid="{7736490D-4B6E-4087-AC21-50F68E43577C}"/>
    <cellStyle name="Note 16" xfId="30229" xr:uid="{76C3EB35-6DBC-492E-B860-A2DDB2DA39F2}"/>
    <cellStyle name="Note 16 2" xfId="52349" xr:uid="{F5EED22E-DC0D-4FA3-8FCB-A7B7836A54F6}"/>
    <cellStyle name="Note 17" xfId="30230" xr:uid="{32BF0F37-0A34-4B2B-80EF-4043976536FC}"/>
    <cellStyle name="Note 17 2" xfId="52350" xr:uid="{120927F0-6D80-4B7D-A45B-B4F4C4E2A36B}"/>
    <cellStyle name="Note 18" xfId="30231" xr:uid="{07D35D15-2823-4388-8FBA-32C63D4C67FA}"/>
    <cellStyle name="Note 18 2" xfId="52351" xr:uid="{5FB5132A-5819-4B0A-9F7C-DE20ABB550B2}"/>
    <cellStyle name="Note 19" xfId="30232" xr:uid="{738ED6E7-3AA8-4122-B7A4-FD453B89AD2F}"/>
    <cellStyle name="Note 19 2" xfId="52352" xr:uid="{09851468-D2E9-40E5-B08E-FFC14912F380}"/>
    <cellStyle name="Note 2" xfId="222" xr:uid="{66BAED3D-1FD4-40C9-96BE-248848ADD5C7}"/>
    <cellStyle name="Note 2 10" xfId="2226" xr:uid="{6414C37E-757C-4D2B-B834-C155E4667515}"/>
    <cellStyle name="Note 2 10 2" xfId="2227" xr:uid="{C6D2F6FA-A123-4422-BDF1-58A453308B74}"/>
    <cellStyle name="Note 2 10 2 2" xfId="47317" xr:uid="{AEDDA04D-1FB5-4691-80BC-E2156D12E329}"/>
    <cellStyle name="Note 2 10 2 3" xfId="45709" xr:uid="{7A2CDF64-C3A7-4B59-B83E-591A140DBD04}"/>
    <cellStyle name="Note 2 10 2_Apart tables" xfId="52852" xr:uid="{9601C396-3C3F-46A4-9607-F408A8B11F37}"/>
    <cellStyle name="Note 2 10 3" xfId="47316" xr:uid="{8996023D-F909-4E01-A2A5-3F85663CFE21}"/>
    <cellStyle name="Note 2 10 4" xfId="45710" xr:uid="{6BDBC1C0-3713-44AD-8F12-A035795203C5}"/>
    <cellStyle name="Note 2 10_3. Loans" xfId="30233" xr:uid="{9EE6C909-1E24-4EA4-8E80-0C7D21D90C22}"/>
    <cellStyle name="Note 2 11" xfId="2228" xr:uid="{6E5F9C5F-8862-4B83-A2C0-84EF7CB3DF90}"/>
    <cellStyle name="Note 2 11 2" xfId="2229" xr:uid="{96138381-488B-49D0-80B4-8508CDCE1C76}"/>
    <cellStyle name="Note 2 11 2 2" xfId="45707" xr:uid="{A953BF65-7DFF-4CB8-BD10-3308E82FF3FF}"/>
    <cellStyle name="Note 2 11 2_Apart tables" xfId="52853" xr:uid="{EB9A5B42-068E-435A-8E0E-E56FBFD00B52}"/>
    <cellStyle name="Note 2 11 3" xfId="47318" xr:uid="{B7258266-DB99-4052-BD4F-EF1E09A94C4E}"/>
    <cellStyle name="Note 2 11 4" xfId="45708" xr:uid="{5D73801A-5321-4123-84A3-AF2457F31F49}"/>
    <cellStyle name="Note 2 11_3. Loans" xfId="30234" xr:uid="{022A2513-B5A2-4D4A-A213-A2766E2F8EE8}"/>
    <cellStyle name="Note 2 12" xfId="2230" xr:uid="{AAD10A37-73A5-4DB2-BB73-0DB8019D9C52}"/>
    <cellStyle name="Note 2 12 2" xfId="2231" xr:uid="{7F1DD8A2-6D96-4D85-9DCE-A3F8AE3223C3}"/>
    <cellStyle name="Note 2 12 2 2" xfId="45705" xr:uid="{12F974F3-4821-480D-924A-19DA65DBDD71}"/>
    <cellStyle name="Note 2 12 2_Apart tables" xfId="52854" xr:uid="{7F593518-BC90-4AD2-AFE0-17535C12DE63}"/>
    <cellStyle name="Note 2 12 3" xfId="45706" xr:uid="{468DDFE3-5ACA-4259-9415-D5B87A71081C}"/>
    <cellStyle name="Note 2 12_3. Loans" xfId="30235" xr:uid="{3665E3BD-5800-4B8A-9D42-2C2598515F10}"/>
    <cellStyle name="Note 2 13" xfId="2232" xr:uid="{D187A8B8-B9F0-41EA-9E33-20641DEB83DF}"/>
    <cellStyle name="Note 2 13 2" xfId="2233" xr:uid="{289DAB2F-BA28-4FD6-AE4C-453AD3B24DF9}"/>
    <cellStyle name="Note 2 13 2 2" xfId="47710" xr:uid="{FFD2BA67-0E1E-454F-B444-624E21F62753}"/>
    <cellStyle name="Note 2 13 2_Apart tables" xfId="52855" xr:uid="{F2385684-CD06-4AB6-B19B-D34CC1F597EF}"/>
    <cellStyle name="Note 2 13 3" xfId="45704" xr:uid="{55A1DEF5-C2B4-414E-A242-6368B079B109}"/>
    <cellStyle name="Note 2 13_3. Loans" xfId="30236" xr:uid="{C4A33DAA-F8DC-4036-B30A-117F5AC3AD29}"/>
    <cellStyle name="Note 2 14" xfId="2234" xr:uid="{6ADB31FE-2E7C-439A-AE9A-BEA44A385610}"/>
    <cellStyle name="Note 2 14 2" xfId="2235" xr:uid="{559AD80E-D018-4250-8175-4D65EB92E23E}"/>
    <cellStyle name="Note 2 14 2 2" xfId="45702" xr:uid="{DCD133E0-E082-40E2-8CEC-72803558EC4B}"/>
    <cellStyle name="Note 2 14 2_Apart tables" xfId="52856" xr:uid="{9A710115-A1AA-4F8C-A70A-B71E93670F25}"/>
    <cellStyle name="Note 2 14 3" xfId="45703" xr:uid="{FAA4F17F-D158-48A2-A238-7B5F8F26E15D}"/>
    <cellStyle name="Note 2 14_3. Loans" xfId="30237" xr:uid="{8F87CD36-6F7A-4FDF-BC71-8C399C17145F}"/>
    <cellStyle name="Note 2 15" xfId="2236" xr:uid="{3F453CE6-2C95-43E5-A57E-2CF4A255EDC5}"/>
    <cellStyle name="Note 2 15 2" xfId="45701" xr:uid="{91C5B17B-1127-4CCB-BD63-2869D49BDB92}"/>
    <cellStyle name="Note 2 15_Apart tables" xfId="52857" xr:uid="{3658E6F9-58E8-4A17-8277-6EDB5F855338}"/>
    <cellStyle name="Note 2 16" xfId="39407" xr:uid="{C6E73969-BB6E-4FE9-92CD-32B01F783CAD}"/>
    <cellStyle name="Note 2 16 2" xfId="52353" xr:uid="{2E6614C5-3ED7-44E6-9279-AB238006D211}"/>
    <cellStyle name="Note 2 17" xfId="39572" xr:uid="{9E97A497-5FDB-4BDE-A3E1-2089D2C8FEEC}"/>
    <cellStyle name="Note 2 18" xfId="47315" xr:uid="{8F0422AD-D48A-45FC-BCD1-4FD43C047463}"/>
    <cellStyle name="Note 2 19" xfId="45718" xr:uid="{DB01EDF9-A23C-4E02-96E4-599E7F0AF5D0}"/>
    <cellStyle name="Note 2 2" xfId="2237" xr:uid="{001230CC-5261-4EFF-A9B8-817478FF9C7F}"/>
    <cellStyle name="Note 2 2 10" xfId="2238" xr:uid="{DBED3DFC-B146-43F3-8DC2-02A6AAC5836E}"/>
    <cellStyle name="Note 2 2 10 2" xfId="2239" xr:uid="{7C255AFD-8968-4342-AF2B-D3D99CE42FC1}"/>
    <cellStyle name="Note 2 2 10 2 2" xfId="45698" xr:uid="{A0B229CB-5A61-40F5-BB2B-5A98B4452ED8}"/>
    <cellStyle name="Note 2 2 10 2_Apart tables" xfId="52858" xr:uid="{E5388F11-5CE8-409C-B1B1-2ED9776EE9E2}"/>
    <cellStyle name="Note 2 2 10 3" xfId="45699" xr:uid="{0311407B-DF66-41F4-A129-B7D755C5EB11}"/>
    <cellStyle name="Note 2 2 10_3. Loans" xfId="30238" xr:uid="{B1E35F3C-8BB2-434C-8897-30CE648D72DD}"/>
    <cellStyle name="Note 2 2 11" xfId="2240" xr:uid="{8DFB23D9-A556-4CA4-B366-E5C7ADB8B6BE}"/>
    <cellStyle name="Note 2 2 11 2" xfId="2241" xr:uid="{BCE7D33A-0185-455F-9CAB-94A9E4B106CF}"/>
    <cellStyle name="Note 2 2 11 2 2" xfId="45689" xr:uid="{4A4B3E73-2068-4B86-A0D4-0B51510FF10A}"/>
    <cellStyle name="Note 2 2 11 2_Apart tables" xfId="52859" xr:uid="{C5E80492-32DB-4633-98C0-4ED484FC1359}"/>
    <cellStyle name="Note 2 2 11 3" xfId="45690" xr:uid="{FF2CCEC9-75FC-455E-8AF3-09D4AE22837A}"/>
    <cellStyle name="Note 2 2 11_3. Loans" xfId="30239" xr:uid="{BF07C32F-2F6E-471A-84FB-40B289959543}"/>
    <cellStyle name="Note 2 2 12" xfId="2242" xr:uid="{99331782-CD1B-42EA-A38F-BB5F8C526DE6}"/>
    <cellStyle name="Note 2 2 12 2" xfId="45688" xr:uid="{D4B17DCA-5CB2-4D3B-914E-3EC8A882B448}"/>
    <cellStyle name="Note 2 2 12_Apart tables" xfId="52860" xr:uid="{F0EE4869-2158-4BBD-A60C-CA86E4EC8C18}"/>
    <cellStyle name="Note 2 2 13" xfId="47327" xr:uid="{1A9A9406-6474-409E-8932-BB52B2A10D9C}"/>
    <cellStyle name="Note 2 2 13 2" xfId="52354" xr:uid="{215A7507-51A1-4B00-85A7-F5EBBFB93F3B}"/>
    <cellStyle name="Note 2 2 13_Apart tables" xfId="52861" xr:uid="{0F078D04-FE35-43C1-8407-3D297509631F}"/>
    <cellStyle name="Note 2 2 14" xfId="45700" xr:uid="{CA48058E-C1A5-430F-BB28-087A7FEEB646}"/>
    <cellStyle name="Note 2 2 2" xfId="2243" xr:uid="{90A04233-F374-4D60-B3A5-06ACFE0AC7A1}"/>
    <cellStyle name="Note 2 2 2 2" xfId="2244" xr:uid="{9F7BE640-5607-4E02-BEEF-93A2469FA649}"/>
    <cellStyle name="Note 2 2 2 2 2" xfId="2245" xr:uid="{2F816A83-8B7E-4489-9A43-BDE2DA0F11B8}"/>
    <cellStyle name="Note 2 2 2 2 2 2" xfId="45685" xr:uid="{84CBA554-13F8-4B4B-855A-9099C0ABDF01}"/>
    <cellStyle name="Note 2 2 2 2 2_Apart tables" xfId="52862" xr:uid="{D738DC82-874B-415B-8E93-9427BDCC6CD8}"/>
    <cellStyle name="Note 2 2 2 2 3" xfId="47333" xr:uid="{F999E0F0-20EB-4504-8465-A5408B361144}"/>
    <cellStyle name="Note 2 2 2 2 4" xfId="45686" xr:uid="{1EBC9306-60E9-47E8-B89C-D70921479B8A}"/>
    <cellStyle name="Note 2 2 2 2_3. Loans" xfId="30240" xr:uid="{BA8AD888-7E4F-441C-859C-AF77D2F3D68A}"/>
    <cellStyle name="Note 2 2 2 3" xfId="2246" xr:uid="{5A3F55A5-3245-4680-96FB-2183BD4E3307}"/>
    <cellStyle name="Note 2 2 2 3 2" xfId="2247" xr:uid="{09D52FD6-DBC9-4687-8B4D-79B5BE895335}"/>
    <cellStyle name="Note 2 2 2 3 2 2" xfId="47708" xr:uid="{5C8C3129-9A04-4F7F-B1DB-605384F449E9}"/>
    <cellStyle name="Note 2 2 2 3 2_Apart tables" xfId="52863" xr:uid="{BC263078-27B7-4687-A8E7-DEFDC392FFDD}"/>
    <cellStyle name="Note 2 2 2 3 3" xfId="45684" xr:uid="{9E3205DC-3F99-4FB9-9BD0-7A560CEF80E2}"/>
    <cellStyle name="Note 2 2 2 3_3. Loans" xfId="30241" xr:uid="{BAD74D62-5F76-4045-B433-2C136B498159}"/>
    <cellStyle name="Note 2 2 2 4" xfId="2248" xr:uid="{B24766AB-AB38-4CE2-B728-EF2F7ACB1A72}"/>
    <cellStyle name="Note 2 2 2 4 2" xfId="2249" xr:uid="{F3AD21F6-C026-4198-9747-7A0AFA771F77}"/>
    <cellStyle name="Note 2 2 2 4 2 2" xfId="45682" xr:uid="{0E57C1CC-97FA-43B8-ADE3-40076FCAC223}"/>
    <cellStyle name="Note 2 2 2 4 2_Apart tables" xfId="52864" xr:uid="{991450B1-C0A8-4A74-AFBC-221A04BECB8D}"/>
    <cellStyle name="Note 2 2 2 4 3" xfId="45683" xr:uid="{B91ED13E-1CEE-49DE-AE26-D57CA8C3EF0F}"/>
    <cellStyle name="Note 2 2 2 4_3. Loans" xfId="30242" xr:uid="{52868E63-91A5-48A0-983C-A181474B87BC}"/>
    <cellStyle name="Note 2 2 2 5" xfId="2250" xr:uid="{1EEF251E-ED7D-46FE-B912-A853831A8B01}"/>
    <cellStyle name="Note 2 2 2 5 2" xfId="2251" xr:uid="{E6CC54EA-E7BF-4479-B3EC-AE0203C2EF80}"/>
    <cellStyle name="Note 2 2 2 5 2 2" xfId="45680" xr:uid="{461E33A1-9AD5-4F0A-B300-F41FF7A4711B}"/>
    <cellStyle name="Note 2 2 2 5 2_Apart tables" xfId="52865" xr:uid="{41AA8960-ED1B-4D34-BDCB-E48194909B94}"/>
    <cellStyle name="Note 2 2 2 5 3" xfId="45681" xr:uid="{CDE4D503-E50F-4C69-9437-47EB4135CA44}"/>
    <cellStyle name="Note 2 2 2 5_3. Loans" xfId="30243" xr:uid="{93322089-6AE8-4276-B8E5-40C628BF6EDE}"/>
    <cellStyle name="Note 2 2 2 6" xfId="2252" xr:uid="{BE45F28C-8362-4DFF-BE93-1C8095E20D4A}"/>
    <cellStyle name="Note 2 2 2 6 2" xfId="45679" xr:uid="{99759DAF-D678-459F-AC47-F5BC0437119C}"/>
    <cellStyle name="Note 2 2 2 6_Apart tables" xfId="52866" xr:uid="{37A30000-B186-4933-BD5B-726A95A8E3EC}"/>
    <cellStyle name="Note 2 2 2 7" xfId="47332" xr:uid="{C0EEEB17-AED4-437F-80B6-DD3529B1A3A8}"/>
    <cellStyle name="Note 2 2 2 7 2" xfId="52355" xr:uid="{D33AB9D5-A9CE-4B6A-B78B-931D5AFCF77A}"/>
    <cellStyle name="Note 2 2 2 7_Apart tables" xfId="52867" xr:uid="{235EBB21-1059-450A-9F23-0B61A16BA804}"/>
    <cellStyle name="Note 2 2 2 8" xfId="45687" xr:uid="{3130FFBE-50CC-4C2E-824B-0F5529601408}"/>
    <cellStyle name="Note 2 2 2_3. Loans" xfId="30244" xr:uid="{99FEDC55-82A9-4843-81C8-BBDDC9753DB9}"/>
    <cellStyle name="Note 2 2 3" xfId="2253" xr:uid="{F399A070-5B72-4DE2-BD95-4CC9EE93F0C2}"/>
    <cellStyle name="Note 2 2 3 2" xfId="2254" xr:uid="{6E36D95F-BBC2-4C3E-A8F6-7BF695C3E915}"/>
    <cellStyle name="Note 2 2 3 2 2" xfId="2255" xr:uid="{920ED274-0978-4E7C-A9F4-89FFA9C497DD}"/>
    <cellStyle name="Note 2 2 3 2 2 2" xfId="45669" xr:uid="{7E00FD54-7517-4145-B9B6-E4B96FAA2FB3}"/>
    <cellStyle name="Note 2 2 3 2 2_Acquisition DB" xfId="52356" xr:uid="{35069D38-A461-4502-85C1-397A8B40D08F}"/>
    <cellStyle name="Note 2 2 3 2 3" xfId="47335" xr:uid="{AFD317E2-5A8E-44CA-85E4-6AC08F001983}"/>
    <cellStyle name="Note 2 2 3 2 4" xfId="45670" xr:uid="{471C5B5A-04F3-4D0E-83C7-3366726A76AE}"/>
    <cellStyle name="Note 2 2 3 2_3. Loans" xfId="30245" xr:uid="{5C9036B8-BF28-466F-9A07-EC9CF29A8695}"/>
    <cellStyle name="Note 2 2 3 3" xfId="2256" xr:uid="{6C2A0997-E0CE-4943-8998-D76CD108E0FF}"/>
    <cellStyle name="Note 2 2 3 3 2" xfId="2257" xr:uid="{AE124322-2566-49E8-AC88-A7B6B5E048FC}"/>
    <cellStyle name="Note 2 2 3 3 2 2" xfId="45667" xr:uid="{31A91BF9-188E-4AA8-BA2D-C961656BEF28}"/>
    <cellStyle name="Note 2 2 3 3 2_Apart tables" xfId="52868" xr:uid="{10363A66-71DD-4336-8533-14255E838C7C}"/>
    <cellStyle name="Note 2 2 3 3 3" xfId="45668" xr:uid="{0D8E9373-8069-4555-8921-E134BF794353}"/>
    <cellStyle name="Note 2 2 3 3_3. Loans" xfId="30246" xr:uid="{19CF5CF7-9E1A-4A35-ABD7-55F367C29EE5}"/>
    <cellStyle name="Note 2 2 3 4" xfId="2258" xr:uid="{B087482E-1D05-4BAF-B302-A87EB4529C5F}"/>
    <cellStyle name="Note 2 2 3 4 2" xfId="2259" xr:uid="{6905FB03-9EA3-4A0B-9405-3FA16A40B053}"/>
    <cellStyle name="Note 2 2 3 4 2 2" xfId="45665" xr:uid="{EDB768DC-7AAA-4E90-B340-8F5E3DB1A853}"/>
    <cellStyle name="Note 2 2 3 4 2_Apart tables" xfId="52869" xr:uid="{A7994F19-622C-4C80-A908-B4A4203E5508}"/>
    <cellStyle name="Note 2 2 3 4 3" xfId="45666" xr:uid="{E6F71DB6-56C1-4A14-AD66-BA4BFB552F53}"/>
    <cellStyle name="Note 2 2 3 4_3. Loans" xfId="30247" xr:uid="{90D1FC7C-5113-47F7-BFB9-BA24734F0D09}"/>
    <cellStyle name="Note 2 2 3 5" xfId="2260" xr:uid="{AFE40D3F-E3B4-4860-A558-4F123972B154}"/>
    <cellStyle name="Note 2 2 3 5 2" xfId="45664" xr:uid="{A05642D1-010D-4A8A-8C09-C8FD3481665B}"/>
    <cellStyle name="Note 2 2 3 5_Apart tables" xfId="52870" xr:uid="{1FE40E88-896A-43DD-A65F-2056520D6B4A}"/>
    <cellStyle name="Note 2 2 3 6" xfId="47334" xr:uid="{17556CA2-7A48-4446-A933-3BF0A4C23EE0}"/>
    <cellStyle name="Note 2 2 3 7" xfId="45678" xr:uid="{7BB4E7E1-9399-44C2-BBF4-E64A703A404D}"/>
    <cellStyle name="Note 2 2 3_3. Loans" xfId="30248" xr:uid="{9AC9B44C-17AF-4189-8E6C-5E9D513E2C2C}"/>
    <cellStyle name="Note 2 2 4" xfId="2261" xr:uid="{D651E8D0-A07E-41DD-B6CE-A5DC449FCDA2}"/>
    <cellStyle name="Note 2 2 4 2" xfId="2262" xr:uid="{C288BEFB-E4D5-4871-BE02-7EECBD3BC5AD}"/>
    <cellStyle name="Note 2 2 4 2 2" xfId="45663" xr:uid="{6D2758CA-4E80-4018-BF5A-15516BCFDD47}"/>
    <cellStyle name="Note 2 2 4 2_Apart tables" xfId="52871" xr:uid="{5BDCBF34-A147-485C-ABE7-0B405517FAA4}"/>
    <cellStyle name="Note 2 2 4 3" xfId="47336" xr:uid="{0A36914E-F7D5-4F11-B937-5CE40645B108}"/>
    <cellStyle name="Note 2 2 4 4" xfId="47706" xr:uid="{BA091D1E-950F-45FB-9E87-D9140AA9FB2A}"/>
    <cellStyle name="Note 2 2 4_3. Loans" xfId="30249" xr:uid="{CAD380D2-A922-4267-9D96-F9E3A3BC495F}"/>
    <cellStyle name="Note 2 2 5" xfId="2263" xr:uid="{9ED47F11-B1CD-48AA-8046-1B120029CF92}"/>
    <cellStyle name="Note 2 2 5 2" xfId="2264" xr:uid="{1CFA39BC-09DD-48D8-9AEA-939C00C6B26B}"/>
    <cellStyle name="Note 2 2 5 2 2" xfId="45661" xr:uid="{1D153780-8F2E-4179-8454-FAE9BDFC08C5}"/>
    <cellStyle name="Note 2 2 5 2_Apart tables" xfId="52872" xr:uid="{F61E6498-0471-4559-B181-A4EEF3AF04E2}"/>
    <cellStyle name="Note 2 2 5 3" xfId="45662" xr:uid="{80B69E39-0316-4436-BF65-E62B6DF2F89F}"/>
    <cellStyle name="Note 2 2 5_3. Loans" xfId="30250" xr:uid="{986C5FAD-CD58-427E-9364-FF4A7009484B}"/>
    <cellStyle name="Note 2 2 6" xfId="2265" xr:uid="{AEE8C7BE-494D-4DAB-A3E2-9EFA2871731C}"/>
    <cellStyle name="Note 2 2 6 2" xfId="2266" xr:uid="{9D300BFF-89ED-4D5B-A8AB-C865E00220C4}"/>
    <cellStyle name="Note 2 2 6 2 2" xfId="45659" xr:uid="{D393E70D-A0C2-4260-ABB6-F53C43A8B9D6}"/>
    <cellStyle name="Note 2 2 6 2_Apart tables" xfId="52873" xr:uid="{6421A87B-9EB8-45FF-B8E9-5635B8282D4A}"/>
    <cellStyle name="Note 2 2 6 3" xfId="45660" xr:uid="{D1C3656C-F629-41F0-AEFF-92B4B8A9C94A}"/>
    <cellStyle name="Note 2 2 6_3. Loans" xfId="30251" xr:uid="{1F5EA203-29D8-4B00-9D09-8AE547C2426F}"/>
    <cellStyle name="Note 2 2 7" xfId="2267" xr:uid="{C4C0EACC-62C2-4875-815B-84A0DF66C87C}"/>
    <cellStyle name="Note 2 2 7 2" xfId="2268" xr:uid="{1CB8EA52-1E7D-44EE-9694-E946AB15DF43}"/>
    <cellStyle name="Note 2 2 7 2 2" xfId="45650" xr:uid="{B7CC46B9-4BF3-449F-9B39-BE2E48968B27}"/>
    <cellStyle name="Note 2 2 7 2_Apart tables" xfId="52874" xr:uid="{25439DB6-948B-41F6-86B1-241A3F0F326C}"/>
    <cellStyle name="Note 2 2 7 3" xfId="45658" xr:uid="{B071D7E0-6BBE-4582-8EC1-470EF00A33AC}"/>
    <cellStyle name="Note 2 2 7_3. Loans" xfId="30252" xr:uid="{E2505EB9-C3BF-467C-86BF-7D1F9AC0D53B}"/>
    <cellStyle name="Note 2 2 8" xfId="2269" xr:uid="{1549FBA3-CC76-443D-9BE8-21AF0B1E7D47}"/>
    <cellStyle name="Note 2 2 8 2" xfId="2270" xr:uid="{B2A9BE3F-C724-41AE-A1D8-EF695AF114B3}"/>
    <cellStyle name="Note 2 2 8 2 2" xfId="45648" xr:uid="{2EC601F7-0D7A-43D6-91D3-F8B001A7FBB0}"/>
    <cellStyle name="Note 2 2 8 2_Apart tables" xfId="52875" xr:uid="{0C6906B6-7AB0-48C9-8FDE-FAD2661959AE}"/>
    <cellStyle name="Note 2 2 8 3" xfId="45649" xr:uid="{10B9B3D1-5F69-4E16-A596-31CCA331E665}"/>
    <cellStyle name="Note 2 2 8_3. Loans" xfId="30253" xr:uid="{153B89BE-8F9F-4CE1-A02E-0059F7CCAD1E}"/>
    <cellStyle name="Note 2 2 9" xfId="2271" xr:uid="{0EEBEA76-507C-469C-82BE-FE78252A2E1F}"/>
    <cellStyle name="Note 2 2 9 2" xfId="2272" xr:uid="{C20BF4C1-0AD1-4F60-B503-1EA94079B879}"/>
    <cellStyle name="Note 2 2 9 2 2" xfId="45646" xr:uid="{B936AE02-695C-4430-9AA1-DAD9DFBF7095}"/>
    <cellStyle name="Note 2 2 9 2_Apart tables" xfId="52876" xr:uid="{D9CBF86C-B49C-4B61-A4E2-A04D0E8965C8}"/>
    <cellStyle name="Note 2 2 9 3" xfId="45647" xr:uid="{5132D42E-B287-4C42-8964-A5D63CE5D98A}"/>
    <cellStyle name="Note 2 2 9_3. Loans" xfId="30254" xr:uid="{15C53686-11CA-4048-BC4C-6C218D6AD8DE}"/>
    <cellStyle name="Note 2 2_3. Loans" xfId="30255" xr:uid="{77257125-28C0-400F-A4FB-708F2FFC861B}"/>
    <cellStyle name="Note 2 3" xfId="2273" xr:uid="{A44C6A96-B7C4-4F54-9152-461276A48ECB}"/>
    <cellStyle name="Note 2 3 10" xfId="2274" xr:uid="{4B1FD4E5-4220-47D6-B2E7-336A8800438A}"/>
    <cellStyle name="Note 2 3 10 2" xfId="2275" xr:uid="{C86AC9A7-0EC9-4792-A630-4FD643E68E39}"/>
    <cellStyle name="Note 2 3 10 2 2" xfId="47704" xr:uid="{A49A3D33-5EEE-44D5-9BD0-558712992FF2}"/>
    <cellStyle name="Note 2 3 10 2_Apart tables" xfId="52877" xr:uid="{DA97DDD7-5D24-4704-864E-A56D23DA95DB}"/>
    <cellStyle name="Note 2 3 10 3" xfId="45644" xr:uid="{25A09389-0045-4A26-A7A9-9EBF13D121D7}"/>
    <cellStyle name="Note 2 3 10_3. Loans" xfId="30256" xr:uid="{FBAC630B-E12B-4531-A0C9-BC43F775B876}"/>
    <cellStyle name="Note 2 3 11" xfId="2276" xr:uid="{184B1C8C-9BB0-4374-83AF-F2A73CE62913}"/>
    <cellStyle name="Note 2 3 11 2" xfId="45643" xr:uid="{80038BA9-F3A4-4B04-854E-06A00F8F47F7}"/>
    <cellStyle name="Note 2 3 11_Apart tables" xfId="52878" xr:uid="{5A752738-FE84-475B-B08C-A4E85A0F876E}"/>
    <cellStyle name="Note 2 3 12" xfId="34702" xr:uid="{FA3804BA-3393-46EF-9013-915405BD474C}"/>
    <cellStyle name="Note 2 3 12 2" xfId="52357" xr:uid="{6440DB3C-601B-4CF5-88E9-0339FC7BF54C}"/>
    <cellStyle name="Note 2 3 13" xfId="47337" xr:uid="{D08DF35E-AF6D-4715-AD64-C2A93AA0D956}"/>
    <cellStyle name="Note 2 3 14" xfId="45645" xr:uid="{B2D32637-EC1C-4A78-BE67-80DFB2DDFA64}"/>
    <cellStyle name="Note 2 3 2" xfId="2277" xr:uid="{ED060911-2FE3-4AE4-ACC6-C419E53A3978}"/>
    <cellStyle name="Note 2 3 2 2" xfId="2278" xr:uid="{2BAECD06-1428-4E72-B0CB-AED9580AC66B}"/>
    <cellStyle name="Note 2 3 2 2 2" xfId="2279" xr:uid="{A72C5DD1-02A7-4262-BD90-2BFFC9077C56}"/>
    <cellStyle name="Note 2 3 2 2 2 2" xfId="45640" xr:uid="{2CACA851-811A-4A63-B5E0-25348AB52163}"/>
    <cellStyle name="Note 2 3 2 2 2_Apart tables" xfId="52879" xr:uid="{41B1AD34-9EC8-4A3B-9149-63B4D1F6F292}"/>
    <cellStyle name="Note 2 3 2 2 3" xfId="47339" xr:uid="{FD6A9CFF-1C99-46F2-8DD9-E9950391AF3D}"/>
    <cellStyle name="Note 2 3 2 2 4" xfId="45641" xr:uid="{3436D67C-AEA5-44C6-B3F1-613E83B7E3E7}"/>
    <cellStyle name="Note 2 3 2 2_3. Loans" xfId="30257" xr:uid="{49DC1D8F-53EE-48E2-9392-80432886AAF0}"/>
    <cellStyle name="Note 2 3 2 3" xfId="2280" xr:uid="{EBCE8A78-BDA9-4CCB-AA86-3DA6F1FA7507}"/>
    <cellStyle name="Note 2 3 2 3 2" xfId="45639" xr:uid="{779A38A7-FFB3-44E5-8B69-DA08469A5573}"/>
    <cellStyle name="Note 2 3 2 3_Apart tables" xfId="52880" xr:uid="{B008AF7B-3B2D-4BB2-9E62-DE5815BC47C3}"/>
    <cellStyle name="Note 2 3 2 4" xfId="47338" xr:uid="{FDDBE7E2-7AB8-4468-927A-DD7E03FD4435}"/>
    <cellStyle name="Note 2 3 2 4 2" xfId="52358" xr:uid="{252279C4-75A3-4E21-A4E9-F5FDF0B9F34F}"/>
    <cellStyle name="Note 2 3 2 4_Apart tables" xfId="52881" xr:uid="{365899E7-D622-42C7-A727-8F05C4CE7F5C}"/>
    <cellStyle name="Note 2 3 2 5" xfId="45642" xr:uid="{8BEB8A71-A169-4770-9D77-32BE400039BB}"/>
    <cellStyle name="Note 2 3 2_3. Loans" xfId="30258" xr:uid="{A61842A5-3B1C-4B31-857A-8A3845BAD4BD}"/>
    <cellStyle name="Note 2 3 3" xfId="2281" xr:uid="{2D173426-F31F-492E-ABD4-94D59F7093EF}"/>
    <cellStyle name="Note 2 3 3 2" xfId="2282" xr:uid="{44C790CA-C9E6-40C0-A896-C30EDA11B03A}"/>
    <cellStyle name="Note 2 3 3 2 2" xfId="47341" xr:uid="{E76527DA-D8E3-4475-B02D-575721425652}"/>
    <cellStyle name="Note 2 3 3 2 3" xfId="45630" xr:uid="{86D43DCC-46F0-4D00-9C97-CE2D7FF462E4}"/>
    <cellStyle name="Note 2 3 3 2_Apart tables" xfId="52882" xr:uid="{0BB5E815-2BFE-400B-8F48-30276E3DE500}"/>
    <cellStyle name="Note 2 3 3 3" xfId="47340" xr:uid="{787F8DE5-F068-4CDC-A84C-5C5CBFA45FFA}"/>
    <cellStyle name="Note 2 3 3 4" xfId="45638" xr:uid="{7591C256-A2F9-46FD-9A1F-3A581860D6FA}"/>
    <cellStyle name="Note 2 3 3_3. Loans" xfId="30259" xr:uid="{7927D1B7-E05E-47E0-9F16-84E687B52406}"/>
    <cellStyle name="Note 2 3 4" xfId="2283" xr:uid="{60FB7C69-6D23-41A3-8A93-55DF0C900CBD}"/>
    <cellStyle name="Note 2 3 4 2" xfId="2284" xr:uid="{2D7C70D6-E7E1-49BE-9FF3-1DD58594C843}"/>
    <cellStyle name="Note 2 3 4 2 2" xfId="45628" xr:uid="{9B7BCF46-9CEF-4BF2-B730-622C05D9246F}"/>
    <cellStyle name="Note 2 3 4 2_Apart tables" xfId="52883" xr:uid="{367EDCF6-EC11-4D8F-9E0F-53777CC81CB7}"/>
    <cellStyle name="Note 2 3 4 3" xfId="47342" xr:uid="{5F108352-C47F-48C2-A5F0-BE2D88711E3E}"/>
    <cellStyle name="Note 2 3 4 4" xfId="45629" xr:uid="{046C174D-B6B9-40F8-B6CF-406F44CA2958}"/>
    <cellStyle name="Note 2 3 4_3. Loans" xfId="30260" xr:uid="{9C012CC9-EEF9-449C-9806-D6F5B939EC7E}"/>
    <cellStyle name="Note 2 3 5" xfId="2285" xr:uid="{14029540-2237-4CAD-95DE-A858A4D1255D}"/>
    <cellStyle name="Note 2 3 5 2" xfId="2286" xr:uid="{A009DF04-15F4-4844-B209-0B3EAB9BDDDD}"/>
    <cellStyle name="Note 2 3 5 2 2" xfId="45626" xr:uid="{7354C723-D965-47D6-99B1-5D85D3A23A40}"/>
    <cellStyle name="Note 2 3 5 2_Apart tables" xfId="52884" xr:uid="{13E044A0-43C4-4646-94A6-CC8281D28127}"/>
    <cellStyle name="Note 2 3 5 3" xfId="45627" xr:uid="{41AA0943-AF46-4D41-96C8-C3493EA7FFD5}"/>
    <cellStyle name="Note 2 3 5_3. Loans" xfId="30261" xr:uid="{C403DB7B-F8C7-4829-87A1-E1692A79F840}"/>
    <cellStyle name="Note 2 3 6" xfId="2287" xr:uid="{04ADC5CD-ACF9-492C-8E5C-50EC49DE2B4D}"/>
    <cellStyle name="Note 2 3 6 2" xfId="2288" xr:uid="{9F3A3BBD-A446-4A51-9145-54A90243CAC6}"/>
    <cellStyle name="Note 2 3 6 2 2" xfId="45624" xr:uid="{BBFC9CCA-A246-401B-BE13-4E92D4370BC7}"/>
    <cellStyle name="Note 2 3 6 2_Apart tables" xfId="52885" xr:uid="{ACEA9DFD-A777-4BF6-A3D5-494DD6B8BE15}"/>
    <cellStyle name="Note 2 3 6 3" xfId="45625" xr:uid="{FC03B703-9EB8-4E4C-8992-4AC5451E0F58}"/>
    <cellStyle name="Note 2 3 6_3. Loans" xfId="30262" xr:uid="{51738598-EA9E-46AB-AEC1-1DDC2A4C82AD}"/>
    <cellStyle name="Note 2 3 7" xfId="2289" xr:uid="{EF81BB26-84CC-4B9E-82E3-FAAF83042F33}"/>
    <cellStyle name="Note 2 3 7 2" xfId="2290" xr:uid="{30FD443D-3CCB-40C5-A99C-897341EE96CC}"/>
    <cellStyle name="Note 2 3 7 2 2" xfId="45623" xr:uid="{3E47C45A-E56F-4FDC-AF17-B579CE386B0E}"/>
    <cellStyle name="Note 2 3 7 2_Apart tables" xfId="52886" xr:uid="{F25B2D84-FA51-457E-A015-F00BE2D0B949}"/>
    <cellStyle name="Note 2 3 7 3" xfId="47702" xr:uid="{8328B4E8-A9B4-4839-99B8-E7D87347511C}"/>
    <cellStyle name="Note 2 3 7_3. Loans" xfId="30263" xr:uid="{B611DD95-56E1-47F3-AE3B-5325B1BD1500}"/>
    <cellStyle name="Note 2 3 8" xfId="2291" xr:uid="{DC300A02-484B-4421-9BA3-B4E0115F034D}"/>
    <cellStyle name="Note 2 3 8 2" xfId="2292" xr:uid="{E28A8CD5-93CC-4667-9821-2D07D3D8E1E4}"/>
    <cellStyle name="Note 2 3 8 2 2" xfId="48280" xr:uid="{1D87B759-E9BE-484C-9D2E-7077AB115EAC}"/>
    <cellStyle name="Note 2 3 8 2_Apart tables" xfId="52887" xr:uid="{3A9C5A77-E42A-4335-86AD-567BBB185B08}"/>
    <cellStyle name="Note 2 3 8 3" xfId="48279" xr:uid="{798981BB-31D0-47A5-BF9F-0AD1CCDC7BF0}"/>
    <cellStyle name="Note 2 3 8_3. Loans" xfId="30264" xr:uid="{5B3CD6E4-6D0F-4AFF-A98A-AF11D879985A}"/>
    <cellStyle name="Note 2 3 9" xfId="2293" xr:uid="{C8EAF2D2-0DAA-4721-A5EF-9FFD2271A708}"/>
    <cellStyle name="Note 2 3 9 2" xfId="2294" xr:uid="{223B28E4-B742-4B8A-AEE8-36B381E58B97}"/>
    <cellStyle name="Note 2 3 9 2 2" xfId="48282" xr:uid="{6219D724-DC6A-440A-BC5C-C5C83E237B2D}"/>
    <cellStyle name="Note 2 3 9 2_Apart tables" xfId="52888" xr:uid="{4DA5E976-8AA9-4C2B-ACD8-E197EB7FECD6}"/>
    <cellStyle name="Note 2 3 9 3" xfId="48281" xr:uid="{2CFB9052-C509-4EA1-A381-EA01FA04AB4A}"/>
    <cellStyle name="Note 2 3 9_3. Loans" xfId="30265" xr:uid="{5A64279F-3E4F-4BB8-B401-C2D6ACD34ED7}"/>
    <cellStyle name="Note 2 3_3. Loans" xfId="30266" xr:uid="{2CC45930-2C92-47AF-884A-B12EDE0CF741}"/>
    <cellStyle name="Note 2 4" xfId="2295" xr:uid="{9C7EBFC4-B5BC-43DF-8F2E-8F094766FFF0}"/>
    <cellStyle name="Note 2 4 10" xfId="47343" xr:uid="{E54EF583-043A-473E-9FEA-D1EDCCE86575}"/>
    <cellStyle name="Note 2 4 10 2" xfId="52359" xr:uid="{78B9006E-C765-4ADA-BB64-D9FF1D52DA7D}"/>
    <cellStyle name="Note 2 4 10_Apart tables" xfId="52889" xr:uid="{6D65E00B-1894-4356-9AE1-BA1061E56F14}"/>
    <cellStyle name="Note 2 4 11" xfId="48283" xr:uid="{27B2C305-E3AB-4F41-9A3A-212023D70AC4}"/>
    <cellStyle name="Note 2 4 2" xfId="2296" xr:uid="{B5E0881B-B2F0-45EC-B422-3437CC62080F}"/>
    <cellStyle name="Note 2 4 2 2" xfId="2297" xr:uid="{F0FD8B79-8920-45F0-AB9E-6E0DE25FD6F5}"/>
    <cellStyle name="Note 2 4 2 2 2" xfId="2298" xr:uid="{56BFEF7B-FA76-46F7-8294-5A282FEFA206}"/>
    <cellStyle name="Note 2 4 2 2 2 2" xfId="48286" xr:uid="{DA39ABE9-8132-40C5-A4EA-699CA261DE29}"/>
    <cellStyle name="Note 2 4 2 2 2_Apart tables" xfId="52890" xr:uid="{6C150C94-7DA5-43AB-8C3D-4EB3D0FC0298}"/>
    <cellStyle name="Note 2 4 2 2 3" xfId="47345" xr:uid="{E317B114-AF5E-4577-A785-CDA5D53A15A5}"/>
    <cellStyle name="Note 2 4 2 2 4" xfId="48285" xr:uid="{54CEEB52-85A6-4822-A2B6-E0665144C266}"/>
    <cellStyle name="Note 2 4 2 2_3. Loans" xfId="30267" xr:uid="{C5F4F511-39E5-47CF-957B-8995AA36706B}"/>
    <cellStyle name="Note 2 4 2 3" xfId="2299" xr:uid="{8AFBA21B-D5CD-4585-A8DC-B4E5B50128B9}"/>
    <cellStyle name="Note 2 4 2 3 2" xfId="48287" xr:uid="{B905E4C5-7D4C-4FD0-ADEB-03667B9EFF92}"/>
    <cellStyle name="Note 2 4 2 3_Apart tables" xfId="52891" xr:uid="{A889EBE1-6404-4436-89BD-CF7D5A21DEB7}"/>
    <cellStyle name="Note 2 4 2 4" xfId="47344" xr:uid="{C917E698-08C7-4DBA-B314-D194B31048D3}"/>
    <cellStyle name="Note 2 4 2 4 2" xfId="52360" xr:uid="{AC75B2C0-298F-489E-B41F-46426728BD27}"/>
    <cellStyle name="Note 2 4 2 4_Apart tables" xfId="52892" xr:uid="{DFABF17B-9FE2-4318-897F-DB3C73975507}"/>
    <cellStyle name="Note 2 4 2 5" xfId="48284" xr:uid="{876DDB49-6279-4456-AB99-BB927355A481}"/>
    <cellStyle name="Note 2 4 2_3. Loans" xfId="30268" xr:uid="{2088C375-816F-4B56-8B52-282AEA6C2102}"/>
    <cellStyle name="Note 2 4 3" xfId="2300" xr:uid="{B9A35059-8A3E-4E72-9A4D-3A7FFE862954}"/>
    <cellStyle name="Note 2 4 3 2" xfId="2301" xr:uid="{08124B3A-E679-4847-AA0C-6E380FC5F521}"/>
    <cellStyle name="Note 2 4 3 2 2" xfId="47347" xr:uid="{686350FE-A636-4545-A30B-0E9DA4323A85}"/>
    <cellStyle name="Note 2 4 3 2 3" xfId="48289" xr:uid="{02F1373D-6919-4232-B0FE-4FADDCF3FDBE}"/>
    <cellStyle name="Note 2 4 3 2_Apart tables" xfId="52893" xr:uid="{A90B89F8-90E7-4EF4-A77B-E7B44CC896D5}"/>
    <cellStyle name="Note 2 4 3 3" xfId="47346" xr:uid="{EBF5E0A7-B799-46C8-9336-49480084CE74}"/>
    <cellStyle name="Note 2 4 3 4" xfId="48288" xr:uid="{78729C6B-6D6D-46FE-BC67-97C087425AFD}"/>
    <cellStyle name="Note 2 4 3_3. Loans" xfId="30269" xr:uid="{63573E31-BCD7-468C-8920-53F28C1F9A62}"/>
    <cellStyle name="Note 2 4 4" xfId="2302" xr:uid="{6D7AC6FD-49D5-45A9-9A90-EBBA333FDF98}"/>
    <cellStyle name="Note 2 4 4 2" xfId="2303" xr:uid="{10180521-2E32-4B74-8659-1B075AD1A6D7}"/>
    <cellStyle name="Note 2 4 4 2 2" xfId="48291" xr:uid="{458D7233-0DFB-41D1-8D30-FB77F09B44ED}"/>
    <cellStyle name="Note 2 4 4 2_Apart tables" xfId="52894" xr:uid="{ECBB66CB-48B9-4084-80FA-21C2A4895C7D}"/>
    <cellStyle name="Note 2 4 4 3" xfId="47348" xr:uid="{4E233B3B-E585-4208-9420-5989F9D2E346}"/>
    <cellStyle name="Note 2 4 4 4" xfId="48290" xr:uid="{EDFCC28F-8EFF-4239-9148-B6087CDA954A}"/>
    <cellStyle name="Note 2 4 4_3. Loans" xfId="30270" xr:uid="{D88D6AE5-1BDD-4521-A790-3EF35C3CBEFC}"/>
    <cellStyle name="Note 2 4 5" xfId="2304" xr:uid="{D1B23A30-D977-4DAA-B51A-AFEBDD0A86DF}"/>
    <cellStyle name="Note 2 4 5 2" xfId="2305" xr:uid="{B983D566-A44A-49C9-8014-2FA18682CB47}"/>
    <cellStyle name="Note 2 4 5 2 2" xfId="48293" xr:uid="{C7485377-216B-46A8-AF0B-C1C9F53FACDF}"/>
    <cellStyle name="Note 2 4 5 2_Apart tables" xfId="52895" xr:uid="{0E559A15-3F82-4801-B6CA-22DA59438566}"/>
    <cellStyle name="Note 2 4 5 3" xfId="48292" xr:uid="{9CBD5683-2A10-405C-AA4A-9BF216680F3B}"/>
    <cellStyle name="Note 2 4 5_3. Loans" xfId="30271" xr:uid="{F73210ED-477E-4FE0-A1EF-1233E9DDF03D}"/>
    <cellStyle name="Note 2 4 6" xfId="2306" xr:uid="{743E163B-770F-4900-8099-BF2BB152FCA3}"/>
    <cellStyle name="Note 2 4 6 2" xfId="2307" xr:uid="{881514F5-4A5F-4681-A009-29776EADBE0E}"/>
    <cellStyle name="Note 2 4 6 2 2" xfId="48295" xr:uid="{31EE3FA4-FAC5-4DAB-86A2-B85DFF5A2E78}"/>
    <cellStyle name="Note 2 4 6 2_Apart tables" xfId="52896" xr:uid="{33AE7782-6D75-4BFA-B4BC-682DE820A77C}"/>
    <cellStyle name="Note 2 4 6 3" xfId="48294" xr:uid="{65C3578F-FEE2-4EDE-B40A-6F98FDE9C89C}"/>
    <cellStyle name="Note 2 4 6_3. Loans" xfId="30272" xr:uid="{2CA4BB19-543E-4C51-8C22-149AA0A00DF7}"/>
    <cellStyle name="Note 2 4 7" xfId="2308" xr:uid="{0D6F49E9-E304-47AE-A3E1-49984D2863A4}"/>
    <cellStyle name="Note 2 4 7 2" xfId="2309" xr:uid="{024033ED-EAD2-4B66-94FA-730D097C76ED}"/>
    <cellStyle name="Note 2 4 7 2 2" xfId="48297" xr:uid="{CA8C3A08-432F-4116-A100-D3184551D592}"/>
    <cellStyle name="Note 2 4 7 2_Apart tables" xfId="52897" xr:uid="{B38D5C2B-DB1F-46C5-9F18-F6C12D33DF5C}"/>
    <cellStyle name="Note 2 4 7 3" xfId="48296" xr:uid="{3EB46919-D704-4816-ABAC-05A993FA1C2A}"/>
    <cellStyle name="Note 2 4 7_3. Loans" xfId="30273" xr:uid="{3172A8C4-05AB-4474-B6A4-09D4C889A95B}"/>
    <cellStyle name="Note 2 4 8" xfId="2310" xr:uid="{CB528D82-7437-4591-8208-146EACD275C1}"/>
    <cellStyle name="Note 2 4 8 2" xfId="2311" xr:uid="{37DF69CF-07F1-4DC6-BF49-4751D2B2EE49}"/>
    <cellStyle name="Note 2 4 8 2 2" xfId="48299" xr:uid="{1C60D0E6-550B-4E79-BC50-7B9D4937228A}"/>
    <cellStyle name="Note 2 4 8 2_Apart tables" xfId="52898" xr:uid="{C23CA3C2-9DB5-4A74-90EC-F546C8C59698}"/>
    <cellStyle name="Note 2 4 8 3" xfId="48298" xr:uid="{B567678D-7C08-47FA-A720-BC7F20C5C2D1}"/>
    <cellStyle name="Note 2 4 8_3. Loans" xfId="30274" xr:uid="{F7EFA94C-AF8B-428E-9D94-595F96AF941B}"/>
    <cellStyle name="Note 2 4 9" xfId="2312" xr:uid="{D9DAA0E9-D1D5-44A6-A634-3FCDFCE41821}"/>
    <cellStyle name="Note 2 4 9 2" xfId="48300" xr:uid="{69629C20-CF17-40BE-9BA1-38C0435136B6}"/>
    <cellStyle name="Note 2 4 9_Apart tables" xfId="52899" xr:uid="{C8C39846-DBE8-4CFD-8886-081B0C42F1F4}"/>
    <cellStyle name="Note 2 4_3. Loans" xfId="30275" xr:uid="{EF640A8F-1BC0-48A5-A519-F8334781B5D9}"/>
    <cellStyle name="Note 2 5" xfId="2313" xr:uid="{4A0D6B57-2040-4517-BEF9-5E699529C15D}"/>
    <cellStyle name="Note 2 5 2" xfId="2314" xr:uid="{81ED2636-1283-4B29-B990-7FE1C8F02196}"/>
    <cellStyle name="Note 2 5 2 2" xfId="2315" xr:uid="{88C8008E-47D4-48D2-A22E-5F2ABCD55DA2}"/>
    <cellStyle name="Note 2 5 2 2 2" xfId="47351" xr:uid="{258423AD-7A28-4819-8AD3-5CB5D8429A0D}"/>
    <cellStyle name="Note 2 5 2 2 3" xfId="48303" xr:uid="{7CEF9CB4-FC31-44D4-B6DC-E4A38381E0B2}"/>
    <cellStyle name="Note 2 5 2 2_Apart tables" xfId="52900" xr:uid="{041F9F6B-4586-4C54-940A-5AEB31882DBB}"/>
    <cellStyle name="Note 2 5 2 3" xfId="47350" xr:uid="{E332B82C-8E30-4888-B32F-5A97891F4E36}"/>
    <cellStyle name="Note 2 5 2 4" xfId="48302" xr:uid="{481E0E43-ECB3-478D-A7B8-918669210A24}"/>
    <cellStyle name="Note 2 5 2_3. Loans" xfId="30276" xr:uid="{39F2DA4A-C5D6-402A-8360-EC4BB72D55E8}"/>
    <cellStyle name="Note 2 5 3" xfId="2316" xr:uid="{19CC72D6-113D-4A19-8146-715255337AE8}"/>
    <cellStyle name="Note 2 5 3 2" xfId="2317" xr:uid="{B08DEF10-8616-4C3C-8E41-FFBA091DCB33}"/>
    <cellStyle name="Note 2 5 3 2 2" xfId="47353" xr:uid="{3AF098D6-9461-4032-8917-A618DB7297F0}"/>
    <cellStyle name="Note 2 5 3 2 3" xfId="48305" xr:uid="{79A65475-F658-42BF-819A-5A752D754E32}"/>
    <cellStyle name="Note 2 5 3 2_Apart tables" xfId="52901" xr:uid="{BDEFA5C1-1558-410F-BCA3-E63023B608EE}"/>
    <cellStyle name="Note 2 5 3 3" xfId="47352" xr:uid="{CE7B13D5-133A-4B50-B375-15BE086810C9}"/>
    <cellStyle name="Note 2 5 3 4" xfId="48304" xr:uid="{7F6B3465-8FE6-4960-8295-6FD9C6AC8908}"/>
    <cellStyle name="Note 2 5 3_3. Loans" xfId="30277" xr:uid="{1D69254B-8E20-4009-9A92-4842D1F10084}"/>
    <cellStyle name="Note 2 5 4" xfId="2318" xr:uid="{26B546DA-268C-4A22-9E06-6FDFC603E6FB}"/>
    <cellStyle name="Note 2 5 4 2" xfId="2319" xr:uid="{BB5FE379-4CBE-4BD5-B452-F405C9B32A81}"/>
    <cellStyle name="Note 2 5 4 2 2" xfId="48307" xr:uid="{9C6B9A2B-552A-4AF8-BCD7-EA27890FB245}"/>
    <cellStyle name="Note 2 5 4 2_Apart tables" xfId="52902" xr:uid="{44B2CE32-E4E6-40C2-83B0-A6B9C35A7B75}"/>
    <cellStyle name="Note 2 5 4 3" xfId="47354" xr:uid="{E340D021-1E99-46BF-8952-FAE2C259A1C8}"/>
    <cellStyle name="Note 2 5 4 4" xfId="48306" xr:uid="{628FB2F7-8454-4E49-ADE9-3A388BC3160E}"/>
    <cellStyle name="Note 2 5 4_3. Loans" xfId="30278" xr:uid="{2AB20BE6-BC42-4D07-87B4-7645B1106AEF}"/>
    <cellStyle name="Note 2 5 5" xfId="2320" xr:uid="{998495EB-B0D7-4B66-904D-0C09A5D54980}"/>
    <cellStyle name="Note 2 5 5 2" xfId="2321" xr:uid="{E4E58FC9-D45D-4935-BA99-53BACE95930E}"/>
    <cellStyle name="Note 2 5 5 2 2" xfId="48309" xr:uid="{31C99D17-343B-44C3-BF8C-727D8787F6C2}"/>
    <cellStyle name="Note 2 5 5 2_Apart tables" xfId="52903" xr:uid="{4D32A476-CCC1-4A1B-9489-1BC4CED1CE66}"/>
    <cellStyle name="Note 2 5 5 3" xfId="48308" xr:uid="{A991DFAA-320B-4090-A0A0-527769D25DCC}"/>
    <cellStyle name="Note 2 5 5_3. Loans" xfId="30279" xr:uid="{826DCB26-52DC-4DFA-B9EA-C0E286DF6827}"/>
    <cellStyle name="Note 2 5 6" xfId="2322" xr:uid="{B4341958-4D64-4C01-A72A-BC4ADCF41574}"/>
    <cellStyle name="Note 2 5 6 2" xfId="48310" xr:uid="{CC0C4278-FEF8-461B-911D-875A7BEDACD7}"/>
    <cellStyle name="Note 2 5 6_Apart tables" xfId="52904" xr:uid="{3CA4946B-40BE-46C0-99E9-ACF784CD5D4E}"/>
    <cellStyle name="Note 2 5 7" xfId="47349" xr:uid="{0F255542-0541-4D86-9A50-E9063DBE0AD6}"/>
    <cellStyle name="Note 2 5 7 2" xfId="52361" xr:uid="{52B955FD-4A98-4521-9F35-DC063DD8BA49}"/>
    <cellStyle name="Note 2 5 7_Apart tables" xfId="52905" xr:uid="{D994A605-F668-4711-81B0-67726D2353D9}"/>
    <cellStyle name="Note 2 5 8" xfId="48301" xr:uid="{F21363CC-C03D-45FE-A147-49F404010465}"/>
    <cellStyle name="Note 2 5_3. Loans" xfId="30280" xr:uid="{A2778A09-B107-4B3C-8789-9220379A6EBC}"/>
    <cellStyle name="Note 2 6" xfId="2323" xr:uid="{1E7C63CB-9DAA-4A59-A0A5-338B831C86F6}"/>
    <cellStyle name="Note 2 6 2" xfId="2324" xr:uid="{81151DDB-5CDB-4A04-977C-7D166A276182}"/>
    <cellStyle name="Note 2 6 2 2" xfId="2325" xr:uid="{B461EF70-9864-4640-A346-93D0772850AE}"/>
    <cellStyle name="Note 2 6 2 2 2" xfId="47357" xr:uid="{8AAA77CC-91FF-4B7F-86F8-C019339B0F38}"/>
    <cellStyle name="Note 2 6 2 2 3" xfId="48313" xr:uid="{94FAB2B2-EFFF-4A62-B7D5-3892F10A792B}"/>
    <cellStyle name="Note 2 6 2 2_Apart tables" xfId="52906" xr:uid="{842C1928-9720-458A-88A8-236FE0890417}"/>
    <cellStyle name="Note 2 6 2 3" xfId="47356" xr:uid="{B740B8DD-8D9D-410E-A4DB-B7B4C058C427}"/>
    <cellStyle name="Note 2 6 2 4" xfId="48312" xr:uid="{AEBA608B-F49C-47C1-A695-E47E27D996D5}"/>
    <cellStyle name="Note 2 6 2_3. Loans" xfId="30281" xr:uid="{24977A26-11BE-4154-94C1-785EEC0F72EF}"/>
    <cellStyle name="Note 2 6 3" xfId="2326" xr:uid="{3115B7B0-9ED9-407C-A2E4-30F084DD74C4}"/>
    <cellStyle name="Note 2 6 3 2" xfId="2327" xr:uid="{7F8213C6-2144-4B71-9CE1-0F22FD4B9C74}"/>
    <cellStyle name="Note 2 6 3 2 2" xfId="47359" xr:uid="{07456155-E73F-4613-922A-E8FE292D8F7B}"/>
    <cellStyle name="Note 2 6 3 2 3" xfId="48315" xr:uid="{C54622B3-5AE3-40BB-BB5A-5E63D091486C}"/>
    <cellStyle name="Note 2 6 3 2_Apart tables" xfId="52907" xr:uid="{C9F9F824-CC48-430E-AC48-EC77B562E3A0}"/>
    <cellStyle name="Note 2 6 3 3" xfId="47358" xr:uid="{91FBB7DC-CFFF-4FA6-B328-2B89391C57CC}"/>
    <cellStyle name="Note 2 6 3 4" xfId="48314" xr:uid="{9317A9C9-E975-48A4-B0AC-C7F0C64F4530}"/>
    <cellStyle name="Note 2 6 3_3. Loans" xfId="30282" xr:uid="{51FE46CA-D3F8-4C75-BFC1-1140D255A59A}"/>
    <cellStyle name="Note 2 6 4" xfId="2328" xr:uid="{39940EAD-7151-47CA-B6EB-8619F48FB17F}"/>
    <cellStyle name="Note 2 6 4 2" xfId="2329" xr:uid="{5EB05573-A3F0-4B20-971B-8A651C682108}"/>
    <cellStyle name="Note 2 6 4 2 2" xfId="48317" xr:uid="{4274874A-5B63-4D37-BDBC-4515722F4873}"/>
    <cellStyle name="Note 2 6 4 2_Apart tables" xfId="52908" xr:uid="{0817BE0F-CF36-47A6-BEC5-B04ED2155A74}"/>
    <cellStyle name="Note 2 6 4 3" xfId="47360" xr:uid="{8E4B1715-48A6-4943-A755-C6768EE5659C}"/>
    <cellStyle name="Note 2 6 4 4" xfId="48316" xr:uid="{8ECD48CE-D997-42D0-9F95-B15FCBF2AE5E}"/>
    <cellStyle name="Note 2 6 4_3. Loans" xfId="30283" xr:uid="{81EA78E6-3E2D-49EF-A887-CD1499977198}"/>
    <cellStyle name="Note 2 6 5" xfId="2330" xr:uid="{2243674D-8A42-418C-8505-F9B463AE5556}"/>
    <cellStyle name="Note 2 6 5 2" xfId="2331" xr:uid="{096628B8-BF36-4177-B541-4F629635826C}"/>
    <cellStyle name="Note 2 6 5 2 2" xfId="48319" xr:uid="{F32D8D19-E0CD-44E6-9EF9-36974FE54837}"/>
    <cellStyle name="Note 2 6 5 2_Apart tables" xfId="52909" xr:uid="{4A91797F-5B08-4313-A2D6-FF8148C512EB}"/>
    <cellStyle name="Note 2 6 5 3" xfId="48318" xr:uid="{AAED8CCF-06BC-41F7-96E8-4589E3200402}"/>
    <cellStyle name="Note 2 6 5_3. Loans" xfId="30284" xr:uid="{B161F7EC-32B0-44E3-AEF6-54F2BEF8F3EA}"/>
    <cellStyle name="Note 2 6 6" xfId="2332" xr:uid="{82AF15DC-571B-4D2D-8010-B76999CF9150}"/>
    <cellStyle name="Note 2 6 6 2" xfId="48320" xr:uid="{43E4E816-1CAD-446C-8990-CA0992404214}"/>
    <cellStyle name="Note 2 6 6_Apart tables" xfId="52910" xr:uid="{2BE5D70C-290E-4CA5-B708-5D0731BEF414}"/>
    <cellStyle name="Note 2 6 7" xfId="47355" xr:uid="{BCDA3D32-BC79-4F2D-BD5F-8388CA6A8AAB}"/>
    <cellStyle name="Note 2 6 8" xfId="48311" xr:uid="{99883E33-20F1-4667-A43B-BDF5CD8712AB}"/>
    <cellStyle name="Note 2 6_3. Loans" xfId="30285" xr:uid="{AB1AD403-AF5B-4DC5-82EB-6625B91D4D36}"/>
    <cellStyle name="Note 2 7" xfId="2333" xr:uid="{833BD7EE-38B6-42FF-9136-A6FD553970E5}"/>
    <cellStyle name="Note 2 7 2" xfId="2334" xr:uid="{587E90B8-6014-41B9-AD2F-E83EE5F65C16}"/>
    <cellStyle name="Note 2 7 2 2" xfId="2335" xr:uid="{B0EE172B-034B-41BA-B8E1-3FA36893E534}"/>
    <cellStyle name="Note 2 7 2 2 2" xfId="47363" xr:uid="{045215A2-C57E-472B-AB7B-27879B4933D6}"/>
    <cellStyle name="Note 2 7 2 2 3" xfId="48323" xr:uid="{4674B72A-5B25-4C91-A95F-DC7D0EEE1BA2}"/>
    <cellStyle name="Note 2 7 2 2_Apart tables" xfId="52911" xr:uid="{BA4C12DD-0C00-48A6-9151-D5AAD3B6B708}"/>
    <cellStyle name="Note 2 7 2 3" xfId="47362" xr:uid="{29D4D07A-6B24-49CC-B1E6-0E84AFD276BA}"/>
    <cellStyle name="Note 2 7 2 4" xfId="48322" xr:uid="{6162A8EB-81C5-4592-BD5A-8C6143A47255}"/>
    <cellStyle name="Note 2 7 2_3. Loans" xfId="30286" xr:uid="{C7752819-38F7-45B6-89BE-E02A23BFF7E6}"/>
    <cellStyle name="Note 2 7 3" xfId="2336" xr:uid="{AC199136-1C17-4375-99AD-7415D85258ED}"/>
    <cellStyle name="Note 2 7 3 2" xfId="2337" xr:uid="{A9EAFE42-FFF0-4139-AC3C-E9621CBCD527}"/>
    <cellStyle name="Note 2 7 3 2 2" xfId="47365" xr:uid="{BD7A9C41-E4C6-4757-9370-BCA23C1468A4}"/>
    <cellStyle name="Note 2 7 3 2 3" xfId="48325" xr:uid="{7F4BB356-5C99-4E95-AAF9-C03F46B35D6D}"/>
    <cellStyle name="Note 2 7 3 2_Apart tables" xfId="52912" xr:uid="{B0F9BF8E-87FF-40A5-A826-2C7DBA02D569}"/>
    <cellStyle name="Note 2 7 3 3" xfId="47364" xr:uid="{D3719E4C-B55D-4A84-8C20-426E4BE986D1}"/>
    <cellStyle name="Note 2 7 3 4" xfId="48324" xr:uid="{2833A94A-75D3-463B-9938-42E36EDEA318}"/>
    <cellStyle name="Note 2 7 3_3. Loans" xfId="30287" xr:uid="{8DAAC51D-1D75-4D40-AEBF-FD26D5663319}"/>
    <cellStyle name="Note 2 7 4" xfId="2338" xr:uid="{D347C7C8-DE38-4F16-BD78-87EA780855EC}"/>
    <cellStyle name="Note 2 7 4 2" xfId="2339" xr:uid="{334B72EF-0766-4428-A329-23223EAA708A}"/>
    <cellStyle name="Note 2 7 4 2 2" xfId="48327" xr:uid="{67C8D0C7-965B-411F-AE4B-1EAAF7C928FE}"/>
    <cellStyle name="Note 2 7 4 2_Apart tables" xfId="52913" xr:uid="{BB0C0130-69C2-4BA2-B68F-F391B6524BE1}"/>
    <cellStyle name="Note 2 7 4 3" xfId="47366" xr:uid="{391BC0ED-E55C-441E-B383-869D39E4F042}"/>
    <cellStyle name="Note 2 7 4 4" xfId="48326" xr:uid="{B78372A4-54DC-4EDB-8E57-FD2B3A0BC4FA}"/>
    <cellStyle name="Note 2 7 4_3. Loans" xfId="30288" xr:uid="{08525DDD-3394-4036-A2D1-F724441E77D0}"/>
    <cellStyle name="Note 2 7 5" xfId="2340" xr:uid="{1FEFFE9F-460E-4065-988E-1F4584968F8D}"/>
    <cellStyle name="Note 2 7 5 2" xfId="2341" xr:uid="{E7D1ABBA-FDD8-4352-92E2-2197135D3884}"/>
    <cellStyle name="Note 2 7 5 2 2" xfId="48329" xr:uid="{06641A13-0566-4174-A104-4A8549FFA056}"/>
    <cellStyle name="Note 2 7 5 2_Apart tables" xfId="52914" xr:uid="{29623426-79E4-4E46-B0FC-933A4F0A8FC7}"/>
    <cellStyle name="Note 2 7 5 3" xfId="48328" xr:uid="{B781C9B7-418F-41FC-9275-44D7233DD6A6}"/>
    <cellStyle name="Note 2 7 5_3. Loans" xfId="30289" xr:uid="{CF20A1A8-59D5-4639-922C-ABD04FC169FB}"/>
    <cellStyle name="Note 2 7 6" xfId="2342" xr:uid="{3350367A-4941-479B-A624-5EBC03271C72}"/>
    <cellStyle name="Note 2 7 6 2" xfId="48330" xr:uid="{B35570DC-2166-4450-BA79-57A7D011A77D}"/>
    <cellStyle name="Note 2 7 6_Apart tables" xfId="52915" xr:uid="{BC7E3244-A3B8-41CC-ADD9-B90A504694A5}"/>
    <cellStyle name="Note 2 7 7" xfId="47361" xr:uid="{A8C046EA-0791-473F-9307-50FA47D9F6BF}"/>
    <cellStyle name="Note 2 7 8" xfId="48321" xr:uid="{AB3CFF95-12FB-444C-BAA1-E9905731C6C6}"/>
    <cellStyle name="Note 2 7_3. Loans" xfId="30290" xr:uid="{700AE176-9029-4355-90EF-FB511680A1D4}"/>
    <cellStyle name="Note 2 8" xfId="2343" xr:uid="{383ADF14-874D-4B44-BCC7-5290AB172F24}"/>
    <cellStyle name="Note 2 8 2" xfId="2344" xr:uid="{0535ED69-A1F2-4A80-BDD4-5463B949AE01}"/>
    <cellStyle name="Note 2 8 2 2" xfId="47370" xr:uid="{241AA428-386A-47B4-9857-DA8F68EA9560}"/>
    <cellStyle name="Note 2 8 2 3" xfId="48332" xr:uid="{43E135E1-8F8C-4959-BEAA-2B12F901F0B9}"/>
    <cellStyle name="Note 2 8 2_Apart tables" xfId="52916" xr:uid="{5B8AFE24-172A-4328-B9FF-98F6DF74A6D2}"/>
    <cellStyle name="Note 2 8 3" xfId="47369" xr:uid="{EA4D2CC0-BB2A-4857-BA32-43DD1948A2B9}"/>
    <cellStyle name="Note 2 8 4" xfId="48331" xr:uid="{65EA40C3-C435-414E-BEEE-24ED160B8B32}"/>
    <cellStyle name="Note 2 8_3. Loans" xfId="30291" xr:uid="{0C0F7074-7007-4C69-A0BE-B5E946448C8C}"/>
    <cellStyle name="Note 2 9" xfId="2345" xr:uid="{50DA24D3-6D7B-424C-8B39-85FF73208287}"/>
    <cellStyle name="Note 2 9 2" xfId="2346" xr:uid="{730E7128-A128-416F-A08F-5369628308C2}"/>
    <cellStyle name="Note 2 9 2 2" xfId="47372" xr:uid="{72AA26D5-AB4E-44C9-AA30-FB0CD936F60B}"/>
    <cellStyle name="Note 2 9 2 3" xfId="48334" xr:uid="{9F1C56E3-6056-4628-A2E2-C048C9CDE54C}"/>
    <cellStyle name="Note 2 9 2_Apart tables" xfId="52917" xr:uid="{66F1806A-B290-4B77-95FA-793B99B4EC18}"/>
    <cellStyle name="Note 2 9 3" xfId="47371" xr:uid="{EA467FE2-99D9-47B1-944F-AA0E51672B16}"/>
    <cellStyle name="Note 2 9 4" xfId="48333" xr:uid="{AD83FC27-B427-4F22-9A7B-5457BF09D835}"/>
    <cellStyle name="Note 2 9_3. Loans" xfId="30292" xr:uid="{947189E8-5353-4869-84F0-65614A73DF1A}"/>
    <cellStyle name="Note 2_2. Property deals" xfId="30293" xr:uid="{A8D60220-D50E-4573-AEC0-FC75212AE682}"/>
    <cellStyle name="Note 20" xfId="30294" xr:uid="{25F45E04-4E09-4B32-B869-AC952F994043}"/>
    <cellStyle name="Note 20 2" xfId="52362" xr:uid="{37EAF628-7779-4153-99C6-FA2C99BEB808}"/>
    <cellStyle name="Note 21" xfId="30295" xr:uid="{2BCF220C-E2E6-43B0-8595-566C250BB4E1}"/>
    <cellStyle name="Note 21 2" xfId="52363" xr:uid="{ED90FA90-1C20-46D9-8B9F-9243BF86CB9E}"/>
    <cellStyle name="Note 22" xfId="30296" xr:uid="{2E2943A6-BF0F-4052-8B5E-5B165431717B}"/>
    <cellStyle name="Note 22 2" xfId="52364" xr:uid="{50E6BCA6-2F82-4BD2-97E6-29D48450AAF6}"/>
    <cellStyle name="Note 23" xfId="30297" xr:uid="{AA0B7AE8-0084-41E2-A153-ADEF3B897D84}"/>
    <cellStyle name="Note 23 2" xfId="52365" xr:uid="{4C98284C-1D8D-49CD-A9FC-26A269579ACD}"/>
    <cellStyle name="Note 24" xfId="30298" xr:uid="{633B76ED-2D2A-4892-B95A-4AC72B760BEB}"/>
    <cellStyle name="Note 24 2" xfId="52366" xr:uid="{1B934495-C7E1-4DB0-B083-5B0F09B7D97B}"/>
    <cellStyle name="Note 25" xfId="30299" xr:uid="{008B71C4-1346-45C9-8550-093E942CE36D}"/>
    <cellStyle name="Note 25 2" xfId="52367" xr:uid="{E0B681A9-1C06-4BA5-8C95-6DA928BC917F}"/>
    <cellStyle name="Note 26" xfId="30300" xr:uid="{9F7BCB88-10C6-415F-8D5C-6B435C93486D}"/>
    <cellStyle name="Note 26 2" xfId="52368" xr:uid="{0C7A7C55-E16E-4A2A-A856-2889325372FC}"/>
    <cellStyle name="Note 27" xfId="30301" xr:uid="{1DB501A1-C3CD-49E5-83C4-ACD53EFB5F6D}"/>
    <cellStyle name="Note 27 2" xfId="52369" xr:uid="{0F948688-EADC-4AF3-BEE5-B53B4F170E20}"/>
    <cellStyle name="Note 28" xfId="52370" xr:uid="{673D625A-A2EC-472A-9129-D03CFBB0C0CE}"/>
    <cellStyle name="Note 28 2" xfId="52371" xr:uid="{8A2480F9-72B9-4FAE-95A2-193412820707}"/>
    <cellStyle name="Note 29" xfId="52372" xr:uid="{3736CCBB-6016-4587-9E42-C748390C7285}"/>
    <cellStyle name="Note 29 2" xfId="52373" xr:uid="{1703E705-F91B-4EF1-80C2-134B8D2E9CE8}"/>
    <cellStyle name="Note 3" xfId="2347" xr:uid="{C0319BCF-C1CE-41DF-A581-40D7BD09702B}"/>
    <cellStyle name="Note 3 10" xfId="2348" xr:uid="{CA8710FC-A933-4BB9-B7C2-00B978A57CFE}"/>
    <cellStyle name="Note 3 10 2" xfId="2349" xr:uid="{7EEE1237-177F-403B-B374-9B3D50C33CDE}"/>
    <cellStyle name="Note 3 10 2 2" xfId="48337" xr:uid="{CD8020BF-4ACF-4558-9487-5F7C10840121}"/>
    <cellStyle name="Note 3 10 2_Apart tables" xfId="52918" xr:uid="{314012EB-E80F-4663-A9E3-3AC36AF6CAA9}"/>
    <cellStyle name="Note 3 10 3" xfId="48336" xr:uid="{EAD4A8AD-49C3-461C-A2BA-ECACE49B20E3}"/>
    <cellStyle name="Note 3 10_3. Loans" xfId="30302" xr:uid="{F2276A63-93E4-453A-891B-1CA60954A5E6}"/>
    <cellStyle name="Note 3 11" xfId="2350" xr:uid="{35E0E10F-1DA5-49C3-884F-04EA064E45D3}"/>
    <cellStyle name="Note 3 11 2" xfId="2351" xr:uid="{9B5A9A2D-8AE3-4F11-8D92-15A4D9C69494}"/>
    <cellStyle name="Note 3 11 2 2" xfId="48339" xr:uid="{426949D1-140F-48B0-83D5-1F825891A160}"/>
    <cellStyle name="Note 3 11 2_Apart tables" xfId="52919" xr:uid="{7A5645E9-53C3-41EA-AF35-81866A7EB90F}"/>
    <cellStyle name="Note 3 11 3" xfId="48338" xr:uid="{4DFBAC6E-63D3-4D71-8175-66657E6AE28F}"/>
    <cellStyle name="Note 3 11_3. Loans" xfId="30303" xr:uid="{D3291507-EFAB-40E1-AE68-52B40F2C6D86}"/>
    <cellStyle name="Note 3 12" xfId="2352" xr:uid="{2F5B1AAA-7D98-4617-B172-7915643F0D24}"/>
    <cellStyle name="Note 3 12 2" xfId="48340" xr:uid="{486138FC-EBFD-4404-920D-3551CC5F7161}"/>
    <cellStyle name="Note 3 12_Apart tables" xfId="52920" xr:uid="{5468B800-565E-4D94-81C2-46035DB08F45}"/>
    <cellStyle name="Note 3 13" xfId="34703" xr:uid="{3849AB54-C470-4AC1-87D0-8DDC48324951}"/>
    <cellStyle name="Note 3 13 2" xfId="52374" xr:uid="{09D1414C-568E-42EB-9CCF-B025BFCFD06E}"/>
    <cellStyle name="Note 3 14" xfId="39568" xr:uid="{D5D40288-BC44-48A3-921F-FE2986394557}"/>
    <cellStyle name="Note 3 15" xfId="39605" xr:uid="{78048FF8-46BD-49CE-ADD7-D1391971848A}"/>
    <cellStyle name="Note 3 16" xfId="47373" xr:uid="{A7C09741-085E-492A-B84B-D0EF4302CB1D}"/>
    <cellStyle name="Note 3 17" xfId="48335" xr:uid="{8897260A-4EF5-41EC-A09D-7F29061B798B}"/>
    <cellStyle name="Note 3 2" xfId="2353" xr:uid="{BEDEA9A5-B3B6-4FFE-B7AE-5571E4377AEC}"/>
    <cellStyle name="Note 3 2 2" xfId="2354" xr:uid="{CC0202A9-E041-4416-9684-6E527CBDF78C}"/>
    <cellStyle name="Note 3 2 2 2" xfId="2355" xr:uid="{703F9D99-B6DE-419B-BF7E-F3BD33438AD6}"/>
    <cellStyle name="Note 3 2 2 2 2" xfId="47378" xr:uid="{E2F1E294-9B18-4CED-959A-2E386B358B67}"/>
    <cellStyle name="Note 3 2 2 2 3" xfId="48341" xr:uid="{8E1D4964-D6B8-43EE-828B-CFC4B1EFCC7B}"/>
    <cellStyle name="Note 3 2 2 2_Apart tables" xfId="52921" xr:uid="{E4E2470C-5C4A-4193-ACD6-2F7AA55BD3A7}"/>
    <cellStyle name="Note 3 2 2 3" xfId="47377" xr:uid="{32BE845B-A1CB-4DD0-AE46-2A20C00CA683}"/>
    <cellStyle name="Note 3 2 2_2. Property deals" xfId="30304" xr:uid="{AE44FE80-7D98-44B2-8E7F-9C5D91A12178}"/>
    <cellStyle name="Note 3 2 3" xfId="2356" xr:uid="{6B37BF9A-478B-45C9-BCBD-D2C174AE2A86}"/>
    <cellStyle name="Note 3 2 3 2" xfId="2357" xr:uid="{2F2A06DD-9F37-4B99-9066-BD331719AF0C}"/>
    <cellStyle name="Note 3 2 3 2 2" xfId="47380" xr:uid="{6352458C-F072-4D15-A09C-E51BFB36F7F0}"/>
    <cellStyle name="Note 3 2 3 2 3" xfId="48343" xr:uid="{CC1B0567-8123-45BC-92BB-DFBE1473590D}"/>
    <cellStyle name="Note 3 2 3 2_Apart tables" xfId="52922" xr:uid="{F4C8D90F-BE17-4CA8-A57A-B4CA2ACA2EDD}"/>
    <cellStyle name="Note 3 2 3 3" xfId="47379" xr:uid="{137F933A-1F81-4DAC-ABBB-07CE59AD8C8B}"/>
    <cellStyle name="Note 3 2 3 4" xfId="48342" xr:uid="{D5CCB466-DD16-4AC8-9005-2D30587AEBB2}"/>
    <cellStyle name="Note 3 2 3_3. Loans" xfId="30305" xr:uid="{6975FBD1-0B4B-43EE-98CC-E8050FD70FD9}"/>
    <cellStyle name="Note 3 2 4" xfId="2358" xr:uid="{FAA7EB08-7E30-49CA-B246-F301AE9C0DEC}"/>
    <cellStyle name="Note 3 2 4 2" xfId="2359" xr:uid="{94F28EC6-2B65-493F-86E7-55439FE3E7FA}"/>
    <cellStyle name="Note 3 2 4 2 2" xfId="48345" xr:uid="{425BEDBF-27B1-48D8-887E-3263DD4BD9CD}"/>
    <cellStyle name="Note 3 2 4 2_Apart tables" xfId="52923" xr:uid="{0B76C0CA-0BA9-4B65-9958-631470906AFC}"/>
    <cellStyle name="Note 3 2 4 3" xfId="47381" xr:uid="{44782EA3-D08B-46CF-AFED-339EC2400D39}"/>
    <cellStyle name="Note 3 2 4 4" xfId="48344" xr:uid="{73614A62-17FE-4705-89F0-02A6CA90A7EB}"/>
    <cellStyle name="Note 3 2 4_3. Loans" xfId="30306" xr:uid="{55E7F257-2568-4705-9620-C5D1178B99DB}"/>
    <cellStyle name="Note 3 2 5" xfId="2360" xr:uid="{0D15ECE2-13F6-4B53-B49C-F3CE7A7CEC84}"/>
    <cellStyle name="Note 3 2 5 2" xfId="2361" xr:uid="{94AB4C0E-C1E2-4F5F-82B1-7269F7EFD95E}"/>
    <cellStyle name="Note 3 2 5 2 2" xfId="48347" xr:uid="{61103627-BE5D-4DEC-AED9-703CB7FC5702}"/>
    <cellStyle name="Note 3 2 5 2_Apart tables" xfId="52924" xr:uid="{8FB84227-52E4-4D79-82A9-C9515D338FA6}"/>
    <cellStyle name="Note 3 2 5 3" xfId="48346" xr:uid="{7F963F85-A259-417B-AE2F-E3C7C86F7FC4}"/>
    <cellStyle name="Note 3 2 5_3. Loans" xfId="30307" xr:uid="{D17C01BE-7079-4E2D-9134-28D687428F3D}"/>
    <cellStyle name="Note 3 2 6" xfId="2362" xr:uid="{F94AAF16-4061-426A-BBE3-222E650D62FA}"/>
    <cellStyle name="Note 3 2 6 2" xfId="48348" xr:uid="{6C5E32C0-E4A8-4B4D-AB65-645D47F840A7}"/>
    <cellStyle name="Note 3 2 6_Apart tables" xfId="52925" xr:uid="{913F9EDD-4A9F-4836-8989-A7497C841BB1}"/>
    <cellStyle name="Note 3 2 7" xfId="47376" xr:uid="{ACE13886-7AAE-4F8F-BF05-07B19F8BB2A4}"/>
    <cellStyle name="Note 3 2 7 2" xfId="52375" xr:uid="{28479917-DF3F-4064-96ED-EB57E9961E9C}"/>
    <cellStyle name="Note 3 2 7_Apart tables" xfId="52926" xr:uid="{7AF94533-9ABE-4C9E-8C37-F567CDCC3914}"/>
    <cellStyle name="Note 3 2_2. Property deals" xfId="30308" xr:uid="{9F42FE3C-5EAC-48E4-8D0A-148E22E3D458}"/>
    <cellStyle name="Note 3 3" xfId="2363" xr:uid="{40E991D6-9D64-4CF9-9833-6B0BFA17C0E5}"/>
    <cellStyle name="Note 3 3 2" xfId="2364" xr:uid="{2C8F02D2-232F-4D62-8E5D-424DB532AD8E}"/>
    <cellStyle name="Note 3 3 2 2" xfId="2365" xr:uid="{73EAF424-1780-416B-AE23-C047FF5D7CC8}"/>
    <cellStyle name="Note 3 3 2 2 2" xfId="47386" xr:uid="{D0B4AAB8-FD0F-43B7-BE73-B8A4C51FE865}"/>
    <cellStyle name="Note 3 3 2 2 3" xfId="48351" xr:uid="{D6C64734-BDDF-4997-B7BF-7398B29A3775}"/>
    <cellStyle name="Note 3 3 2 2_Apart tables" xfId="52927" xr:uid="{5D55D634-9CC7-434D-BA23-509C4114AD3A}"/>
    <cellStyle name="Note 3 3 2 3" xfId="47385" xr:uid="{A2CA6456-F9D1-48F9-9E2B-855AB9420AE9}"/>
    <cellStyle name="Note 3 3 2 4" xfId="48350" xr:uid="{991839E9-19F7-4CB8-A4DD-A3D1D95D349E}"/>
    <cellStyle name="Note 3 3 2_3. Loans" xfId="30309" xr:uid="{64DB652D-4855-43B3-A324-E194C7E9B659}"/>
    <cellStyle name="Note 3 3 3" xfId="2366" xr:uid="{A1766D3A-0C75-420B-9D00-6EF96F8317FF}"/>
    <cellStyle name="Note 3 3 3 2" xfId="2367" xr:uid="{A45E6FF3-5A7D-4347-8AB3-45F93092C72D}"/>
    <cellStyle name="Note 3 3 3 2 2" xfId="47388" xr:uid="{A65CB1C7-B780-49C4-A7FB-74B5335F6549}"/>
    <cellStyle name="Note 3 3 3 2 3" xfId="48353" xr:uid="{1BFEF339-E20E-4153-8405-6EDB529AD877}"/>
    <cellStyle name="Note 3 3 3 2_Apart tables" xfId="52928" xr:uid="{EA9C7C1A-12AF-4F86-B41C-6647599251C1}"/>
    <cellStyle name="Note 3 3 3 3" xfId="47387" xr:uid="{E97916D0-9F74-4877-A041-8C04DD57D280}"/>
    <cellStyle name="Note 3 3 3 4" xfId="48352" xr:uid="{BBFA6A69-7580-49AA-B850-B507C562DE9F}"/>
    <cellStyle name="Note 3 3 3_3. Loans" xfId="30310" xr:uid="{E6D79F78-DB88-4E79-9A4D-C1C9BFA1D9F9}"/>
    <cellStyle name="Note 3 3 4" xfId="2368" xr:uid="{239030F1-EB43-4F63-8FE0-899595BB3A12}"/>
    <cellStyle name="Note 3 3 4 2" xfId="2369" xr:uid="{0A8CF832-1C4E-48BE-B89F-81B057460D72}"/>
    <cellStyle name="Note 3 3 4 2 2" xfId="48355" xr:uid="{8C35F7A3-9F30-4AD2-BBB7-8B1EDFF9C0F7}"/>
    <cellStyle name="Note 3 3 4 2_Apart tables" xfId="52929" xr:uid="{B9E7080A-28FD-4D91-ADD9-A5FC21322949}"/>
    <cellStyle name="Note 3 3 4 3" xfId="47389" xr:uid="{077A8238-0ABC-4B6D-879E-E9FFF0E0731E}"/>
    <cellStyle name="Note 3 3 4 4" xfId="48354" xr:uid="{D9546B60-27AE-4FBC-961A-3A492AD61605}"/>
    <cellStyle name="Note 3 3 4_3. Loans" xfId="30311" xr:uid="{48A72CF0-1F2E-45C3-A05F-1BC5EED687D4}"/>
    <cellStyle name="Note 3 3 5" xfId="2370" xr:uid="{CD8291EF-0A5D-425D-8CE4-A3ECE40407E2}"/>
    <cellStyle name="Note 3 3 5 2" xfId="48356" xr:uid="{7095F635-0C27-49FE-AC59-B0BB21A0C113}"/>
    <cellStyle name="Note 3 3 5_Apart tables" xfId="52930" xr:uid="{AE416C1B-58DB-44E2-BBD0-F966CE3F0202}"/>
    <cellStyle name="Note 3 3 6" xfId="47384" xr:uid="{1E020A55-EC26-4710-B79B-2FC232CBF970}"/>
    <cellStyle name="Note 3 3 7" xfId="48349" xr:uid="{89A7E306-6AF2-4B99-BB71-FFE57BF493A3}"/>
    <cellStyle name="Note 3 3_2. Property deals" xfId="30312" xr:uid="{57EEF018-9030-4328-8BD4-219FF9FC2205}"/>
    <cellStyle name="Note 3 4" xfId="2371" xr:uid="{7773A5DB-156B-4D07-B3F3-8C7C238A1067}"/>
    <cellStyle name="Note 3 4 2" xfId="2372" xr:uid="{0BD2B48B-AEC6-4CD4-A925-7B4559407069}"/>
    <cellStyle name="Note 3 4 2 2" xfId="40065" xr:uid="{21895AEA-B01A-4E81-AF15-B008B474340D}"/>
    <cellStyle name="Note 3 4 2 2 2" xfId="48359" xr:uid="{081B86CD-D4B9-48C7-ADD8-FD5B8782D994}"/>
    <cellStyle name="Note 3 4 2 3" xfId="48358" xr:uid="{817075FB-770A-4727-9B2A-1FB6FAD3D628}"/>
    <cellStyle name="Note 3 4 2_Apart tables" xfId="52931" xr:uid="{A3CCD17D-7C2C-42BD-B820-6D51A2693CD5}"/>
    <cellStyle name="Note 3 4 3" xfId="40066" xr:uid="{EC48521A-102E-4D00-89AF-9D5CA8B9432B}"/>
    <cellStyle name="Note 3 4 3 2" xfId="40067" xr:uid="{E103CFBC-E418-49D3-9161-2CC78AB4E5F2}"/>
    <cellStyle name="Note 3 4 3 2 2" xfId="48361" xr:uid="{9C5CEE01-7D70-456D-9193-B5D7EB9F57B5}"/>
    <cellStyle name="Note 3 4 3 3" xfId="48360" xr:uid="{CB7BB673-B77D-48FA-90FC-A771BA86C022}"/>
    <cellStyle name="Note 3 4 4" xfId="40068" xr:uid="{3DEA3FAE-A37F-493D-B745-934BD2058D09}"/>
    <cellStyle name="Note 3 4 4 2" xfId="48362" xr:uid="{83156127-C800-42B0-8A76-87FA4B1DC847}"/>
    <cellStyle name="Note 3 4 5" xfId="48357" xr:uid="{20A035DE-9C32-400D-AAA1-BE1029767211}"/>
    <cellStyle name="Note 3 4_3. Loans" xfId="30313" xr:uid="{F95BCA24-8F9A-4E38-9805-46F68D91ED74}"/>
    <cellStyle name="Note 3 5" xfId="2373" xr:uid="{2C3CDC2C-927B-430D-98D8-9621949707F5}"/>
    <cellStyle name="Note 3 5 2" xfId="2374" xr:uid="{8C612125-DDD6-40D0-8679-095894B56CD6}"/>
    <cellStyle name="Note 3 5 2 2" xfId="40069" xr:uid="{2C450FB5-BCED-412D-96A7-3CA96708D424}"/>
    <cellStyle name="Note 3 5 2 2 2" xfId="48365" xr:uid="{1FAD5165-CB16-43CA-B3C1-99E48C560AAC}"/>
    <cellStyle name="Note 3 5 2 3" xfId="48364" xr:uid="{FF16FC49-7433-4C53-8599-F9752C21E8B3}"/>
    <cellStyle name="Note 3 5 2_Apart tables" xfId="52932" xr:uid="{4C8C137E-A73D-4331-BE1A-500D95ADD600}"/>
    <cellStyle name="Note 3 5 3" xfId="40070" xr:uid="{6BE5D0B7-34B5-4BC0-BC80-586FD82C590D}"/>
    <cellStyle name="Note 3 5 3 2" xfId="40071" xr:uid="{A28817DD-BE65-470D-B321-5C63790A609D}"/>
    <cellStyle name="Note 3 5 3 2 2" xfId="48367" xr:uid="{8057650E-4D22-4BA3-B9F0-390B1DFEE904}"/>
    <cellStyle name="Note 3 5 3 3" xfId="48366" xr:uid="{060D9A62-DB4E-49FF-8124-57074D8B6334}"/>
    <cellStyle name="Note 3 5 4" xfId="40072" xr:uid="{C0D814D0-9725-4B85-8696-63C1803FB54C}"/>
    <cellStyle name="Note 3 5 4 2" xfId="48368" xr:uid="{7DD4CD28-AE8D-4E25-A84D-1D382BDC34B5}"/>
    <cellStyle name="Note 3 5 5" xfId="48363" xr:uid="{A111F9E4-815A-4391-9CCC-2C53DD3E9E95}"/>
    <cellStyle name="Note 3 5_3. Loans" xfId="30314" xr:uid="{77FD4E9A-DD69-47A3-BD7A-0152DA3CF647}"/>
    <cellStyle name="Note 3 6" xfId="2375" xr:uid="{FE5C219A-6E0A-4514-8F68-D848F1131072}"/>
    <cellStyle name="Note 3 6 2" xfId="2376" xr:uid="{1D5D730D-34D6-4B23-96B2-204E741D5959}"/>
    <cellStyle name="Note 3 6 2 2" xfId="40073" xr:uid="{7D355C29-2CF0-49B3-BBED-6711ACC0F495}"/>
    <cellStyle name="Note 3 6 2 2 2" xfId="48371" xr:uid="{AE329DEF-4044-4502-B070-38F39BEE0D41}"/>
    <cellStyle name="Note 3 6 2 3" xfId="48370" xr:uid="{66CBCD7A-1990-47A2-ADC0-84F0FBE62780}"/>
    <cellStyle name="Note 3 6 2_Apart tables" xfId="52933" xr:uid="{4831B61B-ACB8-4059-80FE-15BD1DAECD5D}"/>
    <cellStyle name="Note 3 6 3" xfId="40074" xr:uid="{929F4872-2E15-4228-9B2A-1B0831043B35}"/>
    <cellStyle name="Note 3 6 3 2" xfId="40075" xr:uid="{CFB6F2C2-282B-4763-9516-7E228C5C7140}"/>
    <cellStyle name="Note 3 6 3 2 2" xfId="48373" xr:uid="{0F686DC5-5B14-44BE-B08F-DE7D81B0FD91}"/>
    <cellStyle name="Note 3 6 3 3" xfId="48372" xr:uid="{0396461E-CF91-4C65-844A-CAABFA0ACDAB}"/>
    <cellStyle name="Note 3 6 4" xfId="40076" xr:uid="{5258DDD0-8FE5-4E28-808D-571FC9AD52C5}"/>
    <cellStyle name="Note 3 6 4 2" xfId="48374" xr:uid="{8BC3F00E-77E9-4F3E-A54D-E5F0455C126D}"/>
    <cellStyle name="Note 3 6 5" xfId="48369" xr:uid="{D316E89A-8A5C-4365-AA5E-CFAC25798A77}"/>
    <cellStyle name="Note 3 6_3. Loans" xfId="30315" xr:uid="{9EAC7F71-5C85-415F-9E3D-65DFD68163BA}"/>
    <cellStyle name="Note 3 7" xfId="2377" xr:uid="{F98684ED-3118-4137-80DA-0ACB75F6D74D}"/>
    <cellStyle name="Note 3 7 2" xfId="2378" xr:uid="{7CA56920-8266-4260-A679-FF703A47763C}"/>
    <cellStyle name="Note 3 7 2 2" xfId="47391" xr:uid="{9400B518-8F98-4545-9299-0A11D1EC7102}"/>
    <cellStyle name="Note 3 7 2 3" xfId="48376" xr:uid="{CA64A086-8484-43B7-8997-FB86A1817BC7}"/>
    <cellStyle name="Note 3 7 2_Apart tables" xfId="52934" xr:uid="{44F67A4B-A238-43C4-8A81-EE01EB3E3636}"/>
    <cellStyle name="Note 3 7 3" xfId="47390" xr:uid="{32E934A2-9BFA-49C1-9468-EDE221491AE3}"/>
    <cellStyle name="Note 3 7 4" xfId="48375" xr:uid="{6EA2A491-6A2E-49AD-A58A-02F336206DCC}"/>
    <cellStyle name="Note 3 7_3. Loans" xfId="30316" xr:uid="{BC3CDD1C-8A72-4AAD-A438-E37DE722B6D2}"/>
    <cellStyle name="Note 3 8" xfId="2379" xr:uid="{148544B5-1948-4272-9164-5ABB103C64B3}"/>
    <cellStyle name="Note 3 8 2" xfId="2380" xr:uid="{20692E16-37DB-423C-8324-09ABB12E7B19}"/>
    <cellStyle name="Note 3 8 2 2" xfId="47393" xr:uid="{92023C17-49E9-4207-8ACF-7064FAB72F51}"/>
    <cellStyle name="Note 3 8 2 3" xfId="48378" xr:uid="{172EF0C7-3F0B-4921-99E4-4243CE6AD75B}"/>
    <cellStyle name="Note 3 8 2_Apart tables" xfId="52935" xr:uid="{485FD197-0B48-4123-B98A-4A09926DC092}"/>
    <cellStyle name="Note 3 8 3" xfId="47392" xr:uid="{2226EFF1-55FB-45C1-9484-E3F66E94805F}"/>
    <cellStyle name="Note 3 8 4" xfId="48377" xr:uid="{7612B9B4-8D71-4587-B1A4-BDFDA3D20DCF}"/>
    <cellStyle name="Note 3 8_3. Loans" xfId="30317" xr:uid="{590D0CA5-4379-4229-9AD3-0223EA05BC4C}"/>
    <cellStyle name="Note 3 9" xfId="2381" xr:uid="{28528640-E53F-4095-86EB-5A0EAB25789B}"/>
    <cellStyle name="Note 3 9 2" xfId="2382" xr:uid="{4EB755D1-0679-4424-9901-08FA868D7BFD}"/>
    <cellStyle name="Note 3 9 2 2" xfId="48380" xr:uid="{A3CE4056-EBDB-4BB7-BCA9-0157FD775D6D}"/>
    <cellStyle name="Note 3 9 2_Apart tables" xfId="52936" xr:uid="{EDD29131-81E1-48AE-A3A3-0F563BDF37F3}"/>
    <cellStyle name="Note 3 9 3" xfId="47394" xr:uid="{0F24B94B-EAD2-46A6-98A7-263E67ECBE4A}"/>
    <cellStyle name="Note 3 9 4" xfId="48379" xr:uid="{8A07548D-5761-45A0-8831-D5966EDF066E}"/>
    <cellStyle name="Note 3 9_3. Loans" xfId="30318" xr:uid="{330A8511-EFE4-4FA7-A079-97BC2C2593E0}"/>
    <cellStyle name="Note 3_2. Property deals" xfId="30319" xr:uid="{3480C083-C94A-4861-9D58-060327F8CAD7}"/>
    <cellStyle name="Note 30" xfId="52376" xr:uid="{5396E3A5-FF28-425A-BE60-D707492B3779}"/>
    <cellStyle name="Note 30 2" xfId="52377" xr:uid="{C52D41D5-646F-4038-BBBC-254414DDD2AF}"/>
    <cellStyle name="Note 31" xfId="52378" xr:uid="{A55CD283-0EAF-4F4F-BDD1-95ED222A101B}"/>
    <cellStyle name="Note 31 2" xfId="52379" xr:uid="{4B2A0B15-1575-4F26-A36A-A33D8EE15F88}"/>
    <cellStyle name="Note 32" xfId="52380" xr:uid="{C14E149E-F5D1-4A39-BC49-E75CAAA6D5A6}"/>
    <cellStyle name="Note 33" xfId="52381" xr:uid="{A9C10DEE-8B70-4882-82E3-AC808E8F9EA1}"/>
    <cellStyle name="Note 34" xfId="52382" xr:uid="{D97023AE-C085-4497-988F-B6DCA3E11FB9}"/>
    <cellStyle name="Note 35" xfId="52383" xr:uid="{8A34B093-26D3-4175-978F-3349803DF3B5}"/>
    <cellStyle name="Note 36" xfId="52384" xr:uid="{934E7368-972F-4377-AA48-D33C063CF936}"/>
    <cellStyle name="Note 37" xfId="52385" xr:uid="{D77BD90A-5B8D-4ECB-AFB7-5A40C7D8C482}"/>
    <cellStyle name="Note 38" xfId="52386" xr:uid="{9C2394DE-2A36-48A0-B85A-BF6A532B52EE}"/>
    <cellStyle name="Note 39" xfId="52387" xr:uid="{065528A8-7993-4D81-AA7F-C0E703E7F33C}"/>
    <cellStyle name="Note 4" xfId="2383" xr:uid="{50C3E407-05AA-4419-9C17-EAA718919719}"/>
    <cellStyle name="Note 4 10" xfId="2384" xr:uid="{381AA471-198B-42A1-BE4F-BD784DFB43E4}"/>
    <cellStyle name="Note 4 10 2" xfId="2385" xr:uid="{6036CF0C-3965-4DF4-8387-AA530ACEF139}"/>
    <cellStyle name="Note 4 10 2 2" xfId="48383" xr:uid="{02A4CF33-4C05-4E87-80FB-C9BE90D35937}"/>
    <cellStyle name="Note 4 10 2_Apart tables" xfId="52937" xr:uid="{BF707C91-2316-4A01-BA9D-F8DDC2BA66B2}"/>
    <cellStyle name="Note 4 10 3" xfId="48382" xr:uid="{81EAAE0C-97F7-44F6-A3C3-4E3AA7BCF310}"/>
    <cellStyle name="Note 4 10_3. Loans" xfId="30320" xr:uid="{0CDDB949-F676-46BC-A0DE-A29645F2B625}"/>
    <cellStyle name="Note 4 11" xfId="2386" xr:uid="{C05ECA53-9F48-42B4-B3F4-6A5CFCBECCDA}"/>
    <cellStyle name="Note 4 11 2" xfId="48384" xr:uid="{29FB2649-3890-4335-B789-2F2A265BD18E}"/>
    <cellStyle name="Note 4 11_Apart tables" xfId="52938" xr:uid="{57AA5838-6328-44E3-92B5-D8FD961D1CEE}"/>
    <cellStyle name="Note 4 12" xfId="39569" xr:uid="{102000FD-CF7B-4CE8-8EE3-91456D36C11B}"/>
    <cellStyle name="Note 4 12 2" xfId="52388" xr:uid="{ADA3AC68-8255-4289-AE09-630E228DDDAA}"/>
    <cellStyle name="Note 4 12_Apart tables" xfId="52939" xr:uid="{7285D16B-23ED-4EB4-8A87-F0BFD046F54A}"/>
    <cellStyle name="Note 4 13" xfId="39606" xr:uid="{15013796-6E0F-45FD-92F4-CEF76399567F}"/>
    <cellStyle name="Note 4 14" xfId="47395" xr:uid="{FAF5F32A-626C-4D90-A91C-AA2F6FF4B3A7}"/>
    <cellStyle name="Note 4 15" xfId="48381" xr:uid="{1BB89265-EBF8-49B9-97DC-BC70546F18B0}"/>
    <cellStyle name="Note 4 2" xfId="2387" xr:uid="{C35195FF-439B-486F-BC1B-F1772A33F51C}"/>
    <cellStyle name="Note 4 2 2" xfId="2388" xr:uid="{E85B8F4A-AE6C-4D91-B2EE-7FC113C7A488}"/>
    <cellStyle name="Note 4 2 2 2" xfId="2389" xr:uid="{2612E6C6-DD79-4A24-AF84-E11BC848CED0}"/>
    <cellStyle name="Note 4 2 2 2 2" xfId="48385" xr:uid="{E35CC90C-1F61-45FD-B696-EA8820413EA2}"/>
    <cellStyle name="Note 4 2 2 2_Apart tables" xfId="52940" xr:uid="{4F453FA7-12D9-42C1-82C0-E7F4452186A9}"/>
    <cellStyle name="Note 4 2 2 3" xfId="47397" xr:uid="{A48CC1F8-D5BE-458D-B4B9-22F6C4A6EFCE}"/>
    <cellStyle name="Note 4 2 2_2. Property deals" xfId="30321" xr:uid="{47F93CB7-7A46-43DD-815D-4FFB3FD69C90}"/>
    <cellStyle name="Note 4 2 3" xfId="2390" xr:uid="{23A1EA48-23E1-4B52-957A-0D72740F1E82}"/>
    <cellStyle name="Note 4 2 3 2" xfId="2391" xr:uid="{FEEF6C0A-CB39-47CA-88AE-B6617586F73F}"/>
    <cellStyle name="Note 4 2 3 2 2" xfId="48387" xr:uid="{B7F0D7A7-078C-4C65-9613-549C0B4BB92E}"/>
    <cellStyle name="Note 4 2 3 2_Apart tables" xfId="52941" xr:uid="{3CF5AA0B-3217-45B7-B97E-1B92C8B17422}"/>
    <cellStyle name="Note 4 2 3 3" xfId="48386" xr:uid="{46A0A055-5D3A-4A50-916A-474D309402D6}"/>
    <cellStyle name="Note 4 2 3_3. Loans" xfId="30322" xr:uid="{5D56FC24-286C-4120-94BC-20AF816E3BBA}"/>
    <cellStyle name="Note 4 2 4" xfId="2392" xr:uid="{DC1CB972-0009-4E1B-B513-0178CC7D5466}"/>
    <cellStyle name="Note 4 2 4 2" xfId="2393" xr:uid="{B3825953-6441-475A-9124-B4DD632D4BB0}"/>
    <cellStyle name="Note 4 2 4 2 2" xfId="48389" xr:uid="{DB8ECF9C-602A-41D2-BD1A-20ACDCCBB383}"/>
    <cellStyle name="Note 4 2 4 2_Apart tables" xfId="52942" xr:uid="{38AC753E-3CDB-4290-B36F-646AE14ED075}"/>
    <cellStyle name="Note 4 2 4 3" xfId="48388" xr:uid="{C94F2020-67EF-4EE8-B953-DF13F4FF8882}"/>
    <cellStyle name="Note 4 2 4_3. Loans" xfId="30323" xr:uid="{CDE89740-7154-497D-B2E8-C748BB3BF55B}"/>
    <cellStyle name="Note 4 2 5" xfId="2394" xr:uid="{F42CE9DE-7021-42D0-BB64-0DA4AEC3371A}"/>
    <cellStyle name="Note 4 2 5 2" xfId="2395" xr:uid="{803CAEE6-D382-4A7E-BCB2-E5BF5CD23D15}"/>
    <cellStyle name="Note 4 2 5 2 2" xfId="48391" xr:uid="{A61A5875-97C7-45A6-9F7A-AE08E476DE09}"/>
    <cellStyle name="Note 4 2 5 2_Apart tables" xfId="52943" xr:uid="{032B67C5-1CE7-45A6-9461-8C6DFCA7D66A}"/>
    <cellStyle name="Note 4 2 5 3" xfId="48390" xr:uid="{8D8DA174-25E6-460F-B727-B1B01BF6CC82}"/>
    <cellStyle name="Note 4 2 5_3. Loans" xfId="30324" xr:uid="{F0AED88B-BE0F-491B-9B59-B20EB6EFE745}"/>
    <cellStyle name="Note 4 2 6" xfId="2396" xr:uid="{488A15E5-A3A4-45BD-B07D-49337B050E9B}"/>
    <cellStyle name="Note 4 2 6 2" xfId="48392" xr:uid="{9B8BFEC2-EB13-41BE-8C7D-DE4A573E5AB9}"/>
    <cellStyle name="Note 4 2 6_Apart tables" xfId="52944" xr:uid="{491CCF05-922E-4FEC-90D6-78DE2F52385A}"/>
    <cellStyle name="Note 4 2 7" xfId="47396" xr:uid="{AA091A63-6C8E-4FAE-9F6C-C9609D092C0C}"/>
    <cellStyle name="Note 4 2 7 2" xfId="52389" xr:uid="{2F594664-A302-462E-BFE9-32BF758162FA}"/>
    <cellStyle name="Note 4 2 7_Apart tables" xfId="52945" xr:uid="{1F0694C0-8B91-4D28-85EF-9655B95B72BC}"/>
    <cellStyle name="Note 4 2_2. Property deals" xfId="30325" xr:uid="{1056B0C0-F300-4AC3-8ACB-6B290C88F2C1}"/>
    <cellStyle name="Note 4 3" xfId="2397" xr:uid="{EB67A07A-E92A-4E52-945B-789ADACAC2F2}"/>
    <cellStyle name="Note 4 3 2" xfId="2398" xr:uid="{78F15168-138E-465E-8C04-2C27AEE8F8B7}"/>
    <cellStyle name="Note 4 3 2 2" xfId="47399" xr:uid="{553FEAA2-CED7-45E0-A347-7730D68745BB}"/>
    <cellStyle name="Note 4 3 2 3" xfId="48393" xr:uid="{E5895ED4-D7B2-4933-8170-0A1A3DAFBFFC}"/>
    <cellStyle name="Note 4 3 2_Apart tables" xfId="52946" xr:uid="{412A9E78-91B7-4059-8AFA-DC27FA8EDF97}"/>
    <cellStyle name="Note 4 3 3" xfId="47398" xr:uid="{69A8F0DE-42F8-4088-A9A7-BCEF85FAC135}"/>
    <cellStyle name="Note 4 3_2. Property deals" xfId="30326" xr:uid="{14328293-D518-4440-A272-5842846EDD6E}"/>
    <cellStyle name="Note 4 4" xfId="2399" xr:uid="{842765B9-D9E0-49B0-B7EB-31BC54B3A13C}"/>
    <cellStyle name="Note 4 4 2" xfId="2400" xr:uid="{E281DFE9-FFC3-43FE-817F-C7F1583D9615}"/>
    <cellStyle name="Note 4 4 2 2" xfId="48395" xr:uid="{95E739D5-F867-4D60-B94E-36B04397FC7B}"/>
    <cellStyle name="Note 4 4 2_Apart tables" xfId="52947" xr:uid="{AD1F82AC-4D83-4BDF-B793-95A367408FAF}"/>
    <cellStyle name="Note 4 4 3" xfId="47400" xr:uid="{C25A075F-CE4E-42C7-9654-1B8A4041923A}"/>
    <cellStyle name="Note 4 4 4" xfId="48394" xr:uid="{69D95221-E9AE-4FBA-84C2-9BA64BE94BEC}"/>
    <cellStyle name="Note 4 4_3. Loans" xfId="30327" xr:uid="{3E78195F-5FB2-484F-941A-A4896BD226FF}"/>
    <cellStyle name="Note 4 5" xfId="2401" xr:uid="{758374DB-CAE5-4CF9-9C25-D60330E10543}"/>
    <cellStyle name="Note 4 5 2" xfId="2402" xr:uid="{21DDDCCF-599D-4DFC-A5B2-6353BA8B74DE}"/>
    <cellStyle name="Note 4 5 2 2" xfId="48397" xr:uid="{749E83CC-6084-4528-976D-4BE4D8CDAB10}"/>
    <cellStyle name="Note 4 5 2_Apart tables" xfId="52948" xr:uid="{6F4A80DD-46A9-4320-B3F1-E336AD672237}"/>
    <cellStyle name="Note 4 5 3" xfId="48396" xr:uid="{733C25D5-CC42-46EE-BBE0-0FB194894A65}"/>
    <cellStyle name="Note 4 5_3. Loans" xfId="30328" xr:uid="{FFEC5B8D-A205-49EB-AF45-FCC1747DEB7A}"/>
    <cellStyle name="Note 4 6" xfId="2403" xr:uid="{C7F8ABEA-F296-4845-84C4-8635761FC911}"/>
    <cellStyle name="Note 4 6 2" xfId="2404" xr:uid="{CA1030AD-7908-4EB2-905F-228ED076EBB8}"/>
    <cellStyle name="Note 4 6 2 2" xfId="48399" xr:uid="{0F6510E2-7564-4A5F-BD42-6B1EE68435E5}"/>
    <cellStyle name="Note 4 6 2_Apart tables" xfId="52949" xr:uid="{0786500F-E21A-449C-8F3C-7C89B83A8D84}"/>
    <cellStyle name="Note 4 6 3" xfId="48398" xr:uid="{9DFE5732-6814-49AD-A86E-90831BB826CF}"/>
    <cellStyle name="Note 4 6_3. Loans" xfId="30329" xr:uid="{97DD1CE9-9F66-485D-9F01-AE275E3D4C20}"/>
    <cellStyle name="Note 4 7" xfId="2405" xr:uid="{E8C6501A-1531-4CA1-BF00-CFCC0502B345}"/>
    <cellStyle name="Note 4 7 2" xfId="2406" xr:uid="{FEDC64F7-4F21-4224-8CB0-CBEDA304AF9D}"/>
    <cellStyle name="Note 4 7 2 2" xfId="48401" xr:uid="{8A22B214-7D6E-47FD-9D05-BC6E302CCDDA}"/>
    <cellStyle name="Note 4 7 2_Apart tables" xfId="52950" xr:uid="{16A17671-A9D0-47A7-A9B0-F9A097B74FDF}"/>
    <cellStyle name="Note 4 7 3" xfId="48400" xr:uid="{780460F3-DD7A-40CA-A418-161C0EDB373E}"/>
    <cellStyle name="Note 4 7_3. Loans" xfId="30330" xr:uid="{21AE0B1D-05DF-4160-A3F3-8F7DE55A858A}"/>
    <cellStyle name="Note 4 8" xfId="2407" xr:uid="{E878F299-A1C1-4768-BDCE-B2C4A4B20A4F}"/>
    <cellStyle name="Note 4 8 2" xfId="2408" xr:uid="{18AD3CDB-B088-441B-9B8F-099B41838027}"/>
    <cellStyle name="Note 4 8 2 2" xfId="48403" xr:uid="{C241DA5F-8089-499D-8039-13B93E4B2237}"/>
    <cellStyle name="Note 4 8 2_Apart tables" xfId="52951" xr:uid="{D5FEC8D1-33EB-4726-AC18-60DA025A98A3}"/>
    <cellStyle name="Note 4 8 3" xfId="48402" xr:uid="{64146E20-F8E8-4B4A-A2E0-41111A0BCF46}"/>
    <cellStyle name="Note 4 8_3. Loans" xfId="30331" xr:uid="{835FD2EF-E42F-4115-ADF7-BBFFAA4CA2D0}"/>
    <cellStyle name="Note 4 9" xfId="2409" xr:uid="{5753D6BB-F6ED-4594-A5E9-4D7791E3189C}"/>
    <cellStyle name="Note 4 9 2" xfId="2410" xr:uid="{247F3910-6AC7-476C-80E0-F22EB4772BD6}"/>
    <cellStyle name="Note 4 9 2 2" xfId="48405" xr:uid="{83B8FE3C-4543-4A1B-98CB-3FD472146FE2}"/>
    <cellStyle name="Note 4 9 2_Apart tables" xfId="52952" xr:uid="{3E16FFE3-B23B-4652-A895-B964296A825E}"/>
    <cellStyle name="Note 4 9 3" xfId="48404" xr:uid="{993D1BA7-5364-4164-A5A4-F8A1F722CF75}"/>
    <cellStyle name="Note 4 9_3. Loans" xfId="30332" xr:uid="{6CC7C10E-F819-4C3A-87E6-2FF731B12222}"/>
    <cellStyle name="Note 4_2. Property deals" xfId="30333" xr:uid="{2DC86A16-9C0A-441A-8C39-2DA197D128DA}"/>
    <cellStyle name="Note 40" xfId="52390" xr:uid="{01EFCB8C-026A-42E4-A5AF-D8C927BC6BB0}"/>
    <cellStyle name="Note 41" xfId="53223" xr:uid="{F8DEAC28-E4FA-4C4B-8B7B-D26541822645}"/>
    <cellStyle name="Note 5" xfId="2411" xr:uid="{05717096-635E-4686-9525-72911A1A5971}"/>
    <cellStyle name="Note 5 10" xfId="2412" xr:uid="{B462D706-920A-4FB8-955F-4185B6C9B8E9}"/>
    <cellStyle name="Note 5 10 2" xfId="2413" xr:uid="{95CA6301-EFAC-4FE5-B3F6-B0F8394BAFCE}"/>
    <cellStyle name="Note 5 10 2 2" xfId="48408" xr:uid="{B6A6808F-197F-4F96-92CE-243A574F2908}"/>
    <cellStyle name="Note 5 10 2_Apart tables" xfId="52953" xr:uid="{D34092C2-3C0E-467C-A872-A2C9B96C1000}"/>
    <cellStyle name="Note 5 10 3" xfId="48407" xr:uid="{0CEE5E09-DE2B-41A6-B68E-AAE2D7640FC3}"/>
    <cellStyle name="Note 5 10_3. Loans" xfId="30334" xr:uid="{5CB1C7D1-DC3F-40B1-937C-00468AFED247}"/>
    <cellStyle name="Note 5 11" xfId="2414" xr:uid="{BE452282-0FAF-4492-BBD5-2E45653BD1D0}"/>
    <cellStyle name="Note 5 11 2" xfId="48409" xr:uid="{8AB27DC4-23D7-4CA9-A945-3C5F4FEB7898}"/>
    <cellStyle name="Note 5 11_Apart tables" xfId="52954" xr:uid="{8420689E-DE15-4F1C-B03A-22A4E7AB61D9}"/>
    <cellStyle name="Note 5 12" xfId="47401" xr:uid="{AF4D463F-0B30-4D0A-AB22-7E6B7A796892}"/>
    <cellStyle name="Note 5 12 2" xfId="52391" xr:uid="{1DEFCBD6-2951-4056-8749-9EFD08909EAC}"/>
    <cellStyle name="Note 5 12_Apart tables" xfId="52955" xr:uid="{8D07C0E8-CC49-4182-9F1E-68A3CEC932DB}"/>
    <cellStyle name="Note 5 13" xfId="48406" xr:uid="{9F01C91A-2BE6-4EF4-BA6F-F0F42BEC7C97}"/>
    <cellStyle name="Note 5 2" xfId="2415" xr:uid="{602AC553-BEDE-4B7D-A432-F3D978866C37}"/>
    <cellStyle name="Note 5 2 2" xfId="2416" xr:uid="{3D33A08F-7B13-4628-9E23-E9D005F77C71}"/>
    <cellStyle name="Note 5 2 2 2" xfId="2417" xr:uid="{5233C7A0-FCF2-4096-92E9-83DF8017CB99}"/>
    <cellStyle name="Note 5 2 2 2 2" xfId="48412" xr:uid="{3624757C-A3FA-4002-824F-2053D888C98B}"/>
    <cellStyle name="Note 5 2 2 2_Apart tables" xfId="52956" xr:uid="{71BD3EAC-D377-46FD-B7A2-DBC0DB0E97E2}"/>
    <cellStyle name="Note 5 2 2 3" xfId="48411" xr:uid="{FCE5987F-E50C-4E87-B4AD-D776BB1A7937}"/>
    <cellStyle name="Note 5 2 2_3. Loans" xfId="30335" xr:uid="{C01A2BA3-C6FA-4420-8E71-10D1C11664E7}"/>
    <cellStyle name="Note 5 2 3" xfId="2418" xr:uid="{6F1AF229-ABC4-4301-A4E3-61AF53D63035}"/>
    <cellStyle name="Note 5 2 3 2" xfId="2419" xr:uid="{C50E683C-DED8-421E-B628-9E723B985DBF}"/>
    <cellStyle name="Note 5 2 3 2 2" xfId="48414" xr:uid="{F2702C7B-260C-4EC3-A8FD-18ADB547B708}"/>
    <cellStyle name="Note 5 2 3 2_Apart tables" xfId="52957" xr:uid="{7759DA6E-B83C-49A4-82EA-CB8EBB582EFE}"/>
    <cellStyle name="Note 5 2 3 3" xfId="48413" xr:uid="{E0B6DB18-B770-4026-860C-C4A1308212EC}"/>
    <cellStyle name="Note 5 2 3_3. Loans" xfId="30336" xr:uid="{9A73C7A8-A68F-4E56-A3C4-E0F467592892}"/>
    <cellStyle name="Note 5 2 4" xfId="2420" xr:uid="{0A461DD0-1019-4C12-8F65-615C9619B277}"/>
    <cellStyle name="Note 5 2 4 2" xfId="2421" xr:uid="{43AA4517-045B-48DA-BA71-4158C39F5D57}"/>
    <cellStyle name="Note 5 2 4 2 2" xfId="48416" xr:uid="{2DD4F507-36FD-453C-BD50-CFC5415D22E7}"/>
    <cellStyle name="Note 5 2 4 2_Apart tables" xfId="52958" xr:uid="{F41181E4-362C-4CE2-A48D-7A12B4D523B6}"/>
    <cellStyle name="Note 5 2 4 3" xfId="48415" xr:uid="{245F0518-60F2-4BB0-B58A-9EFFAEA6AF62}"/>
    <cellStyle name="Note 5 2 4_3. Loans" xfId="30337" xr:uid="{F299E864-EDD4-46BC-92BC-60704C0280E1}"/>
    <cellStyle name="Note 5 2 5" xfId="2422" xr:uid="{E3E490B1-86B2-4EE2-8CF3-17FCF05A919B}"/>
    <cellStyle name="Note 5 2 5 2" xfId="2423" xr:uid="{BB37FAAA-FFFA-40B5-A1C3-9653A7D7663F}"/>
    <cellStyle name="Note 5 2 5 2 2" xfId="48418" xr:uid="{D20CB948-CA2E-4B56-9663-588D89ABC999}"/>
    <cellStyle name="Note 5 2 5 2_Apart tables" xfId="52959" xr:uid="{875150CE-87A5-4279-86A2-DA5A75734C35}"/>
    <cellStyle name="Note 5 2 5 3" xfId="48417" xr:uid="{0E3499FA-28C7-4EAE-A1DE-6B61094A7FDB}"/>
    <cellStyle name="Note 5 2 5_3. Loans" xfId="30338" xr:uid="{4EF52C82-C471-47F1-980C-B140454CCD79}"/>
    <cellStyle name="Note 5 2 6" xfId="2424" xr:uid="{6A30CC41-928D-4775-9433-2F2688589F29}"/>
    <cellStyle name="Note 5 2 6 2" xfId="48419" xr:uid="{10064AC3-86EF-4860-BCC7-A8CB13782ACE}"/>
    <cellStyle name="Note 5 2 6_Apart tables" xfId="52960" xr:uid="{598C26FC-5F7A-4BE4-AA64-D96FF8A2793A}"/>
    <cellStyle name="Note 5 2 7" xfId="47402" xr:uid="{00872299-3A0D-430A-9830-C4E85AFC0EF0}"/>
    <cellStyle name="Note 5 2 7 2" xfId="52392" xr:uid="{6A9EF35C-0A8C-4DF7-B8A3-803AAFD238EE}"/>
    <cellStyle name="Note 5 2 7_Apart tables" xfId="52961" xr:uid="{5ECD70D4-1745-4F04-AF44-00485C19E6C7}"/>
    <cellStyle name="Note 5 2 8" xfId="48410" xr:uid="{04C6E702-AF11-4163-9E11-BED62A44B119}"/>
    <cellStyle name="Note 5 2_3. Loans" xfId="30339" xr:uid="{18603FFD-42F9-4DD9-9AAD-85BFAC89C82D}"/>
    <cellStyle name="Note 5 3" xfId="2425" xr:uid="{EE9309D0-C7C7-4836-BA40-E1D11F1EEA8C}"/>
    <cellStyle name="Note 5 3 2" xfId="2426" xr:uid="{F5799E4D-88AF-4013-89BB-9A6C3A6B7523}"/>
    <cellStyle name="Note 5 3 2 2" xfId="48421" xr:uid="{B9C35D20-A932-45BA-8446-D24D1B066C97}"/>
    <cellStyle name="Note 5 3 2_Apart tables" xfId="52962" xr:uid="{B1686B5D-A439-4F30-8743-4B4B442F430E}"/>
    <cellStyle name="Note 5 3 3" xfId="48420" xr:uid="{82EAB179-053C-404E-B0D3-B218AE5C76E2}"/>
    <cellStyle name="Note 5 3_3. Loans" xfId="30340" xr:uid="{62DB073A-ABB6-44A1-B94D-FC14A6DCFEA3}"/>
    <cellStyle name="Note 5 4" xfId="2427" xr:uid="{91EDA1D6-F21C-4EB7-96FB-26520FB90A77}"/>
    <cellStyle name="Note 5 4 2" xfId="2428" xr:uid="{FD8A6DAE-D1CF-4C6B-82B3-F129D118D2B5}"/>
    <cellStyle name="Note 5 4 2 2" xfId="48423" xr:uid="{284C1E65-49A5-49A4-87CF-8222394EFE19}"/>
    <cellStyle name="Note 5 4 2_Apart tables" xfId="52963" xr:uid="{FCBCA8FF-F7D5-4613-BCB7-E4AE30539182}"/>
    <cellStyle name="Note 5 4 3" xfId="48422" xr:uid="{67CFF1B1-F373-4336-8A1C-E6F0436E8A6A}"/>
    <cellStyle name="Note 5 4_3. Loans" xfId="30341" xr:uid="{CB69C0A1-D432-46F2-8274-9D3FD3DB285F}"/>
    <cellStyle name="Note 5 5" xfId="2429" xr:uid="{44F3984D-D1C0-4809-8860-BE6854012F1B}"/>
    <cellStyle name="Note 5 5 2" xfId="2430" xr:uid="{55044223-9251-4867-9222-3A153D82C99B}"/>
    <cellStyle name="Note 5 5 2 2" xfId="48425" xr:uid="{93AC1F97-C53F-408F-9523-1C19918D3ED0}"/>
    <cellStyle name="Note 5 5 2_Apart tables" xfId="52964" xr:uid="{351E21AF-784F-49E7-A9A6-0492BA84C48D}"/>
    <cellStyle name="Note 5 5 3" xfId="48424" xr:uid="{C2834972-FCCA-4E58-9779-646F8DF5011E}"/>
    <cellStyle name="Note 5 5_3. Loans" xfId="30342" xr:uid="{DA7AED39-6A7A-4DD1-8D90-E28D9CEFDC45}"/>
    <cellStyle name="Note 5 6" xfId="2431" xr:uid="{40BCBE6E-8E85-4E38-9EED-158485C6F324}"/>
    <cellStyle name="Note 5 6 2" xfId="2432" xr:uid="{4F9B98C7-97F1-45D5-872C-BD1D560BDD41}"/>
    <cellStyle name="Note 5 6 2 2" xfId="48427" xr:uid="{3440E44F-65B0-4DBA-8CBA-02099BE02113}"/>
    <cellStyle name="Note 5 6 2_Apart tables" xfId="52965" xr:uid="{CC2F09BD-A98C-4013-84A4-58B8AC982972}"/>
    <cellStyle name="Note 5 6 3" xfId="48426" xr:uid="{C62A373F-35F3-4BEA-A59A-EFF1502CD597}"/>
    <cellStyle name="Note 5 6_3. Loans" xfId="30343" xr:uid="{8E48A001-1613-412B-9DE5-84AF5CFD62C1}"/>
    <cellStyle name="Note 5 7" xfId="2433" xr:uid="{DDB71101-081F-4A31-A304-FED5C837DC67}"/>
    <cellStyle name="Note 5 7 2" xfId="2434" xr:uid="{668661E9-0A2F-4FF3-B097-3B6A6383BEA9}"/>
    <cellStyle name="Note 5 7 2 2" xfId="48429" xr:uid="{C63B0081-092C-4A67-AA1C-874B39D854C1}"/>
    <cellStyle name="Note 5 7 2_Apart tables" xfId="52966" xr:uid="{1E9F1935-2576-4D05-AE1D-9D1358F9DF3D}"/>
    <cellStyle name="Note 5 7 3" xfId="48428" xr:uid="{C4941F18-18C1-46C3-B8F2-370FF8A0DF53}"/>
    <cellStyle name="Note 5 7_3. Loans" xfId="30344" xr:uid="{D8091CC6-24B9-4262-B63A-68C3D4EF3769}"/>
    <cellStyle name="Note 5 8" xfId="2435" xr:uid="{FB1DA387-8CC6-4DD3-9C3B-2A9DC2885D9B}"/>
    <cellStyle name="Note 5 8 2" xfId="2436" xr:uid="{546A4E08-01CC-4F89-B7AE-00AF27F163C9}"/>
    <cellStyle name="Note 5 8 2 2" xfId="48431" xr:uid="{F945E0C8-F32D-4C1F-89E0-25C432FC703F}"/>
    <cellStyle name="Note 5 8 2_Apart tables" xfId="52967" xr:uid="{E44C7E90-0835-4D30-B561-55FB78FF8A8F}"/>
    <cellStyle name="Note 5 8 3" xfId="48430" xr:uid="{BECF6840-E054-4E7A-B4C2-E23BE2C67569}"/>
    <cellStyle name="Note 5 8_3. Loans" xfId="30345" xr:uid="{A45E8B6B-7418-4917-A191-427732BB1160}"/>
    <cellStyle name="Note 5 9" xfId="2437" xr:uid="{C4C3BBDA-DA53-49BD-9BFE-FE61A773F997}"/>
    <cellStyle name="Note 5 9 2" xfId="2438" xr:uid="{ADC81CE7-57D5-4D60-88FD-F6F8CB3842C6}"/>
    <cellStyle name="Note 5 9 2 2" xfId="48433" xr:uid="{3C08FF1E-F44B-4970-970D-40678F440FAB}"/>
    <cellStyle name="Note 5 9 2_Apart tables" xfId="52968" xr:uid="{699108B3-15A5-4170-84BC-2971247A382A}"/>
    <cellStyle name="Note 5 9 3" xfId="48432" xr:uid="{6B6C0CEF-BF24-4BEC-AAA8-903DB4959304}"/>
    <cellStyle name="Note 5 9_3. Loans" xfId="30346" xr:uid="{6F3AFE45-B5CD-4949-A617-1FAE0EA62413}"/>
    <cellStyle name="Note 5_2. Property deals" xfId="30347" xr:uid="{E78BEBE1-5C5B-4617-9AA9-6BBD5E961C2D}"/>
    <cellStyle name="Note 6" xfId="2439" xr:uid="{D66EDAAB-EF27-4ED1-9E17-8FFF9E3A165B}"/>
    <cellStyle name="Note 6 10" xfId="2440" xr:uid="{8EE61F8B-F9B8-4F87-8A46-8BE87313C31A}"/>
    <cellStyle name="Note 6 10 2" xfId="2441" xr:uid="{D0E0F2AA-48A4-4CD2-AAC4-CC3B68E6A2A6}"/>
    <cellStyle name="Note 6 10 2 2" xfId="48436" xr:uid="{807DF618-E880-4CF9-867C-6043BFFF600C}"/>
    <cellStyle name="Note 6 10 2_Apart tables" xfId="52969" xr:uid="{A2F1CFA6-48C2-437D-8464-2A87CD37D3A5}"/>
    <cellStyle name="Note 6 10 3" xfId="48435" xr:uid="{83E21DD4-B972-4F58-B2B0-F6DE083C593D}"/>
    <cellStyle name="Note 6 10_3. Loans" xfId="30348" xr:uid="{3B72AC7A-9FF8-428A-B1CC-3056174E65A0}"/>
    <cellStyle name="Note 6 11" xfId="2442" xr:uid="{F8D9E020-E36B-4E58-993B-2796A03F0A94}"/>
    <cellStyle name="Note 6 11 2" xfId="2443" xr:uid="{27161621-237B-4FC5-84F3-494E2F24D638}"/>
    <cellStyle name="Note 6 11 2 2" xfId="48438" xr:uid="{C3D58CBD-FB1E-47D0-BE37-4B6ABE6B338F}"/>
    <cellStyle name="Note 6 11 2_Apart tables" xfId="52970" xr:uid="{2C3AE92A-13BA-40BB-82B7-3574A9F199AC}"/>
    <cellStyle name="Note 6 11 3" xfId="48437" xr:uid="{A8877803-E159-437F-8415-508A3ACEA36E}"/>
    <cellStyle name="Note 6 11_3. Loans" xfId="30349" xr:uid="{3D4167B8-6536-4755-B2EF-055FF066FCCF}"/>
    <cellStyle name="Note 6 12" xfId="2444" xr:uid="{1305AD25-5A08-47C9-899F-A993F7944BB8}"/>
    <cellStyle name="Note 6 12 2" xfId="48439" xr:uid="{5A768F8A-E819-4207-913D-56792A9A38AC}"/>
    <cellStyle name="Note 6 12_Apart tables" xfId="52971" xr:uid="{08800304-EC88-4FC2-AAF1-9751F192A432}"/>
    <cellStyle name="Note 6 13" xfId="47403" xr:uid="{A843F384-2FDE-4659-99C5-164ACBC4A37B}"/>
    <cellStyle name="Note 6 13 2" xfId="52393" xr:uid="{698C15F5-6DE9-44A6-91F9-ECD47E07CE15}"/>
    <cellStyle name="Note 6 13_Apart tables" xfId="52972" xr:uid="{FB3961A3-58FF-43E9-8144-9650E05950A8}"/>
    <cellStyle name="Note 6 14" xfId="48434" xr:uid="{CD4FE99A-1C07-43B0-A300-1574E17148C3}"/>
    <cellStyle name="Note 6 2" xfId="2445" xr:uid="{260A3F10-F3E0-4662-9455-52DA771EE4EA}"/>
    <cellStyle name="Note 6 2 2" xfId="2446" xr:uid="{8682D903-2980-490C-B8B1-A602A381D09B}"/>
    <cellStyle name="Note 6 2 2 2" xfId="2447" xr:uid="{11FA75BA-34E8-46C7-879B-151C6C544193}"/>
    <cellStyle name="Note 6 2 2 2 2" xfId="48442" xr:uid="{6133E39C-B661-438C-A242-A140BB1DC515}"/>
    <cellStyle name="Note 6 2 2 2_Apart tables" xfId="52973" xr:uid="{D5D8F3A4-42F0-4573-8249-3E80AD07B58F}"/>
    <cellStyle name="Note 6 2 2 3" xfId="48441" xr:uid="{A2FFA722-BAA0-4D22-8241-9FF1BF746916}"/>
    <cellStyle name="Note 6 2 2_3. Loans" xfId="30350" xr:uid="{18C04C20-3AE2-4B22-A737-D655DDFE58B0}"/>
    <cellStyle name="Note 6 2 3" xfId="2448" xr:uid="{17674F9A-A020-4988-8DA4-8A6FFEEDE66C}"/>
    <cellStyle name="Note 6 2 3 2" xfId="48443" xr:uid="{BE9B28D5-ABE1-44F6-91B5-9A7A8023D1B8}"/>
    <cellStyle name="Note 6 2 3_Apart tables" xfId="52974" xr:uid="{BDEF6D26-AE15-4A9D-9060-FA6F1AE2D6A7}"/>
    <cellStyle name="Note 6 2 4" xfId="47404" xr:uid="{572FEDAB-782E-4E86-8AAE-AFA23F43F6AF}"/>
    <cellStyle name="Note 6 2 4 2" xfId="52394" xr:uid="{AAB8E1E0-9127-42CC-B7C6-49E825E37311}"/>
    <cellStyle name="Note 6 2 4_Apart tables" xfId="52975" xr:uid="{AE699A92-1BE2-4BB5-BD43-002A4DACC6AF}"/>
    <cellStyle name="Note 6 2 5" xfId="48440" xr:uid="{3644DB89-D8FD-4A99-92AE-C57B166F4D97}"/>
    <cellStyle name="Note 6 2_3. Loans" xfId="30351" xr:uid="{0155AF18-AAE6-4BC8-9DD8-6B4B3FE1393E}"/>
    <cellStyle name="Note 6 3" xfId="2449" xr:uid="{11AD5188-BF7C-462F-B655-1BBD7C28132B}"/>
    <cellStyle name="Note 6 3 2" xfId="2450" xr:uid="{BACBA930-034B-4DF1-8E52-87DFE91B0847}"/>
    <cellStyle name="Note 6 3 2 2" xfId="48445" xr:uid="{98CEE8F9-C575-40E8-9ACE-AE829EE4DB94}"/>
    <cellStyle name="Note 6 3 2_Apart tables" xfId="52976" xr:uid="{AAAE80D3-3F3C-4947-BF88-78E03C2364A6}"/>
    <cellStyle name="Note 6 3 3" xfId="48444" xr:uid="{83232978-B048-47A8-94FF-AA4C8DD09D05}"/>
    <cellStyle name="Note 6 3_3. Loans" xfId="30352" xr:uid="{29404250-33E6-440F-B22F-7FD3158940BA}"/>
    <cellStyle name="Note 6 4" xfId="2451" xr:uid="{AA41A08C-BCEB-4DFC-B943-F7C7C26B4F5C}"/>
    <cellStyle name="Note 6 4 2" xfId="2452" xr:uid="{79F117A1-8471-4091-907E-5397FE55FBAE}"/>
    <cellStyle name="Note 6 4 2 2" xfId="48447" xr:uid="{37E19A90-4957-4826-9787-6EC6029CD028}"/>
    <cellStyle name="Note 6 4 2_Apart tables" xfId="52977" xr:uid="{5DCDBE0A-1396-46C0-8283-99405A5F79EA}"/>
    <cellStyle name="Note 6 4 3" xfId="48446" xr:uid="{3455AFE1-2E6A-49F5-86F1-D6C463590841}"/>
    <cellStyle name="Note 6 4_3. Loans" xfId="30353" xr:uid="{4109B2DC-BA34-4B5E-8F12-5FCCC5836138}"/>
    <cellStyle name="Note 6 5" xfId="2453" xr:uid="{B7C0FF7A-831A-4BBC-A283-4EB0CA94DB7A}"/>
    <cellStyle name="Note 6 5 2" xfId="2454" xr:uid="{95E562A0-D29F-4370-8641-A1C718A65D35}"/>
    <cellStyle name="Note 6 5 2 2" xfId="48449" xr:uid="{1CEAA335-92AB-4A8A-8D1F-2819E10914BD}"/>
    <cellStyle name="Note 6 5 2_Apart tables" xfId="52978" xr:uid="{7C4F150C-A90F-426A-875C-7F3355D59990}"/>
    <cellStyle name="Note 6 5 3" xfId="48448" xr:uid="{9957B1FA-B96D-47C1-8E4A-6B33F3448DE1}"/>
    <cellStyle name="Note 6 5_3. Loans" xfId="30354" xr:uid="{38D2AD1D-CD58-4D71-ACDC-3DFF2D0805B2}"/>
    <cellStyle name="Note 6 6" xfId="2455" xr:uid="{902C3BF9-5745-4716-AD05-1651070AF4C7}"/>
    <cellStyle name="Note 6 6 2" xfId="2456" xr:uid="{40E6F027-D016-4239-B54C-25E126318BBE}"/>
    <cellStyle name="Note 6 6 2 2" xfId="48451" xr:uid="{339443E2-FBEF-4902-BA8A-EE62EBD745F6}"/>
    <cellStyle name="Note 6 6 2_Apart tables" xfId="52979" xr:uid="{0D138D84-C9E5-40A2-B925-A0143D510C64}"/>
    <cellStyle name="Note 6 6 3" xfId="48450" xr:uid="{6EF8157C-0BC3-426D-997A-2591BA6FB7E7}"/>
    <cellStyle name="Note 6 6_3. Loans" xfId="30355" xr:uid="{AE252658-41E9-4D50-A6F0-DCCB51574849}"/>
    <cellStyle name="Note 6 7" xfId="2457" xr:uid="{94A093D6-EA79-4E0E-ABEF-BAB2CDAB2924}"/>
    <cellStyle name="Note 6 7 2" xfId="2458" xr:uid="{EDDB535C-2051-4501-BE03-219065B9D4BA}"/>
    <cellStyle name="Note 6 7 2 2" xfId="48453" xr:uid="{F35252F4-51F6-42F8-8CF2-12C8F888056C}"/>
    <cellStyle name="Note 6 7 2_Apart tables" xfId="52980" xr:uid="{8F924077-866C-4FE2-8C3C-6056D267EA6F}"/>
    <cellStyle name="Note 6 7 3" xfId="48452" xr:uid="{85B9EA55-0364-4674-B173-C7EE494CC498}"/>
    <cellStyle name="Note 6 7_3. Loans" xfId="30356" xr:uid="{61918149-8F69-4975-B43D-F90F3089922C}"/>
    <cellStyle name="Note 6 8" xfId="2459" xr:uid="{987EC22F-275C-4554-B6A8-D1BA011F6994}"/>
    <cellStyle name="Note 6 8 2" xfId="2460" xr:uid="{EEF81DFF-EA47-4D32-979F-22B2EE4D5631}"/>
    <cellStyle name="Note 6 8 2 2" xfId="48455" xr:uid="{409AC27C-1F58-4FA3-AAD2-B237D9876B70}"/>
    <cellStyle name="Note 6 8 2_Apart tables" xfId="52981" xr:uid="{E9E8C44D-D435-4095-ACA1-6C3522E52D77}"/>
    <cellStyle name="Note 6 8 3" xfId="48454" xr:uid="{52D66134-8573-47E5-85A5-5C20BED013D1}"/>
    <cellStyle name="Note 6 8_3. Loans" xfId="30357" xr:uid="{BB934986-0FFD-487B-812D-F2C2B455B1F7}"/>
    <cellStyle name="Note 6 9" xfId="2461" xr:uid="{84CB3E6D-3275-42D9-AD3B-0665AC7D0D5E}"/>
    <cellStyle name="Note 6 9 2" xfId="2462" xr:uid="{E9E8802C-4CA3-4EBF-8123-774916EE7504}"/>
    <cellStyle name="Note 6 9 2 2" xfId="48457" xr:uid="{85E51949-82CA-448D-B269-01717891257D}"/>
    <cellStyle name="Note 6 9 2_Apart tables" xfId="52982" xr:uid="{C2304EA1-10FB-4AFC-9952-175B7417133E}"/>
    <cellStyle name="Note 6 9 3" xfId="48456" xr:uid="{16A81541-CE01-4A03-B34C-6FA4678FA5E2}"/>
    <cellStyle name="Note 6 9_3. Loans" xfId="30358" xr:uid="{1AFC40CC-E8CF-4EBA-ACB7-9DDD69CEC81D}"/>
    <cellStyle name="Note 6_3. Loans" xfId="30359" xr:uid="{44FF578D-A281-49BA-ABA9-94FD2BE7DD96}"/>
    <cellStyle name="Note 7" xfId="2463" xr:uid="{5BBD64E4-E705-483D-9A46-2BAA52CD4EED}"/>
    <cellStyle name="Note 7 10" xfId="47405" xr:uid="{459B32ED-A55E-45C6-A0CF-3A0387BEF672}"/>
    <cellStyle name="Note 7 10 2" xfId="52395" xr:uid="{3EAC2728-45EE-49EB-AAB8-A3EB9207F2E7}"/>
    <cellStyle name="Note 7 10_Apart tables" xfId="52983" xr:uid="{5ACE156D-D145-4E70-902D-907EBB23AFAD}"/>
    <cellStyle name="Note 7 11" xfId="48458" xr:uid="{BF68A6B5-5A77-4C04-91BF-4A372E78C274}"/>
    <cellStyle name="Note 7 2" xfId="2464" xr:uid="{EEDEF35C-0EDF-4584-876D-DFA6DEB5A5DD}"/>
    <cellStyle name="Note 7 2 2" xfId="2465" xr:uid="{38EC147E-A033-437F-9CB2-28B0A10E9D8E}"/>
    <cellStyle name="Note 7 2 2 2" xfId="48460" xr:uid="{F5897F02-46BE-4C2C-926F-A2A3D70D1E01}"/>
    <cellStyle name="Note 7 2 2_Apart tables" xfId="52984" xr:uid="{B0C26FD6-3644-4E9C-A857-B2FBE455F564}"/>
    <cellStyle name="Note 7 2 3" xfId="47406" xr:uid="{E4A242A3-2EC0-4EA3-B2EE-91543EC55832}"/>
    <cellStyle name="Note 7 2 4" xfId="48459" xr:uid="{4E1214D5-BDDA-46A7-859A-A051E36B23FB}"/>
    <cellStyle name="Note 7 2_3. Loans" xfId="30360" xr:uid="{793C8EB7-3A52-4BA6-8CD9-76832BC20569}"/>
    <cellStyle name="Note 7 3" xfId="2466" xr:uid="{314A891D-CF5D-4ACC-BD38-5C0C983E175F}"/>
    <cellStyle name="Note 7 3 2" xfId="2467" xr:uid="{5EDB9A03-86A2-4B4F-BA6A-A5173E1033B1}"/>
    <cellStyle name="Note 7 3 2 2" xfId="48462" xr:uid="{968646B2-B04C-4FF5-A768-066B022CFAC3}"/>
    <cellStyle name="Note 7 3 2_Apart tables" xfId="52985" xr:uid="{D0B7CB21-4759-47EA-96B3-B0DB8B90670F}"/>
    <cellStyle name="Note 7 3 3" xfId="48461" xr:uid="{0A1E6F73-A334-4873-B2A0-8D85CA0DC775}"/>
    <cellStyle name="Note 7 3_3. Loans" xfId="30361" xr:uid="{50371B24-FC9D-426F-95FA-6C2ED393BD65}"/>
    <cellStyle name="Note 7 4" xfId="2468" xr:uid="{D5D84284-2AF7-4760-93F2-4ECEE74AD569}"/>
    <cellStyle name="Note 7 4 2" xfId="2469" xr:uid="{E95A8D8A-0AA3-4225-A253-787E2FFAC1D0}"/>
    <cellStyle name="Note 7 4 2 2" xfId="48464" xr:uid="{89DF810A-9534-4EE6-BCEF-E7986F955A58}"/>
    <cellStyle name="Note 7 4 2_Apart tables" xfId="52986" xr:uid="{31513B9A-A71E-43BE-86B2-87401BA82E84}"/>
    <cellStyle name="Note 7 4 3" xfId="48463" xr:uid="{225BCF91-8A32-4921-ABC7-A7B96FA6810B}"/>
    <cellStyle name="Note 7 4_3. Loans" xfId="30362" xr:uid="{F029AF82-5D4B-46A3-9AC2-5FDF6ED9C871}"/>
    <cellStyle name="Note 7 5" xfId="2470" xr:uid="{4CB1D82A-5028-4750-B670-38A90D65C54E}"/>
    <cellStyle name="Note 7 5 2" xfId="2471" xr:uid="{0B2DE5DA-9973-452C-9793-0303BFBA043C}"/>
    <cellStyle name="Note 7 5 2 2" xfId="48466" xr:uid="{EA2CCE0E-0DDF-46BC-94AC-4C0A294CE34A}"/>
    <cellStyle name="Note 7 5 2_Apart tables" xfId="52987" xr:uid="{5B747678-C632-4A75-9234-706F672BE44D}"/>
    <cellStyle name="Note 7 5 3" xfId="48465" xr:uid="{B6EE2642-68BD-4A7D-8137-6924FF8D8942}"/>
    <cellStyle name="Note 7 5_3. Loans" xfId="30363" xr:uid="{587F1CE0-F69B-4D97-A0C3-8636694C8C96}"/>
    <cellStyle name="Note 7 6" xfId="2472" xr:uid="{9FD8350D-F589-4E14-AEF3-C5D23881AD69}"/>
    <cellStyle name="Note 7 6 2" xfId="2473" xr:uid="{6BC6EDC8-4694-46C9-ADF3-B99220D3FE49}"/>
    <cellStyle name="Note 7 6 2 2" xfId="48468" xr:uid="{B7DA22D3-7EAB-49B8-AA5D-31F1B9D2B57A}"/>
    <cellStyle name="Note 7 6 2_Apart tables" xfId="52988" xr:uid="{70766ED8-5196-450F-9A59-5AACF55BA284}"/>
    <cellStyle name="Note 7 6 3" xfId="48467" xr:uid="{96B3E963-05E1-4E75-9E87-69669A3D9C48}"/>
    <cellStyle name="Note 7 6_3. Loans" xfId="30364" xr:uid="{BA4D8022-9A60-4960-B4DE-CB28241B8960}"/>
    <cellStyle name="Note 7 7" xfId="2474" xr:uid="{D9B354AF-D362-4EA9-AFFA-C6F204C0598C}"/>
    <cellStyle name="Note 7 7 2" xfId="2475" xr:uid="{44742D3C-3F06-4D08-90D9-BA20B2356889}"/>
    <cellStyle name="Note 7 7 2 2" xfId="48470" xr:uid="{3D81F483-DE48-493D-BCD0-5E1F8F81A993}"/>
    <cellStyle name="Note 7 7 2_Apart tables" xfId="52989" xr:uid="{93BD7B95-2FD8-467D-83CF-FE2F6C224B2B}"/>
    <cellStyle name="Note 7 7 3" xfId="48469" xr:uid="{27CD3C1D-4D6E-4442-ADD4-F91A6F3336FE}"/>
    <cellStyle name="Note 7 7_3. Loans" xfId="30365" xr:uid="{65349D7C-F2D0-4FA1-A4DA-64314A99D6B3}"/>
    <cellStyle name="Note 7 8" xfId="2476" xr:uid="{10C6A57B-C957-4491-8C66-797B6A0BD841}"/>
    <cellStyle name="Note 7 8 2" xfId="2477" xr:uid="{EF606E91-7097-4037-9139-D9B1F464D771}"/>
    <cellStyle name="Note 7 8 2 2" xfId="48472" xr:uid="{CF0AFBD8-E80A-4CD7-A936-99F346234087}"/>
    <cellStyle name="Note 7 8 2_Apart tables" xfId="52990" xr:uid="{DAE20C04-F607-4990-95D0-75FC24702DED}"/>
    <cellStyle name="Note 7 8 3" xfId="48471" xr:uid="{694283D4-B53E-4456-BCB2-0DCD4E764315}"/>
    <cellStyle name="Note 7 8_3. Loans" xfId="30366" xr:uid="{72466263-179C-44B2-99E2-D3B3CE30FFEA}"/>
    <cellStyle name="Note 7 9" xfId="2478" xr:uid="{5A2D08D7-3E76-4BC6-9AE5-64BB3AA893E8}"/>
    <cellStyle name="Note 7 9 2" xfId="48473" xr:uid="{BD280B83-19B1-47F4-A4CE-CDF94B7EC539}"/>
    <cellStyle name="Note 7 9_Apart tables" xfId="52991" xr:uid="{F7D7FC94-6B35-49D9-8F2B-7FABED3E4BC9}"/>
    <cellStyle name="Note 7_3. Loans" xfId="30367" xr:uid="{A8E95A70-03A1-4401-B7BC-B528202F6BE0}"/>
    <cellStyle name="Note 8" xfId="2479" xr:uid="{FE4B51CE-EDE7-445F-B505-98F10F32ECA4}"/>
    <cellStyle name="Note 8 2" xfId="2480" xr:uid="{601F09C6-8E1C-4367-B933-39587015EB69}"/>
    <cellStyle name="Note 8 2 2" xfId="2481" xr:uid="{B1B8E34D-8DB7-46C8-B80D-1ABD72BF1E79}"/>
    <cellStyle name="Note 8 2 2 2" xfId="48476" xr:uid="{ACF1B7D6-E7E5-49E5-A48E-37A98C27AE88}"/>
    <cellStyle name="Note 8 2 2_Apart tables" xfId="52992" xr:uid="{306C1E03-B081-42AD-A40F-4828BF1D6451}"/>
    <cellStyle name="Note 8 2 3" xfId="47408" xr:uid="{229EA1C1-128B-40D3-8836-FCD7BF3AA859}"/>
    <cellStyle name="Note 8 2 4" xfId="48475" xr:uid="{B0FA016E-5A48-4F01-85C8-8D6B8B482BE9}"/>
    <cellStyle name="Note 8 2_3. Loans" xfId="30368" xr:uid="{DB55477F-0430-478B-8F99-5E30064E2858}"/>
    <cellStyle name="Note 8 3" xfId="2482" xr:uid="{BB4CFBEC-2287-4626-8DC2-AA54A9900074}"/>
    <cellStyle name="Note 8 3 2" xfId="2483" xr:uid="{AB0F2AC2-D1BD-4EA4-8654-AF0216657109}"/>
    <cellStyle name="Note 8 3 2 2" xfId="48478" xr:uid="{A79F46F4-5354-49E4-849C-F52065513768}"/>
    <cellStyle name="Note 8 3 2_Apart tables" xfId="52993" xr:uid="{F79F882F-A612-42F4-AB24-01BAA7DE74A3}"/>
    <cellStyle name="Note 8 3 3" xfId="48477" xr:uid="{1A8784E9-2420-4293-8A85-AD6D5FFBE97C}"/>
    <cellStyle name="Note 8 3_3. Loans" xfId="30369" xr:uid="{81B503BA-243B-40D4-868D-865DC2CD680F}"/>
    <cellStyle name="Note 8 4" xfId="2484" xr:uid="{C35672D3-CFDA-4CC1-B961-C3B4E548B520}"/>
    <cellStyle name="Note 8 4 2" xfId="2485" xr:uid="{D8D72B1A-127C-4C65-8AE8-7E5648C9F861}"/>
    <cellStyle name="Note 8 4 2 2" xfId="48480" xr:uid="{16F0619F-CE76-4C8D-BF9A-C4FD2F23E48D}"/>
    <cellStyle name="Note 8 4 2_Apart tables" xfId="52994" xr:uid="{CC9EDEAF-38CE-428A-A2EA-A6FB60023DFD}"/>
    <cellStyle name="Note 8 4 3" xfId="48479" xr:uid="{5466184F-846C-4975-9B23-5AEAF2D9AA35}"/>
    <cellStyle name="Note 8 4_3. Loans" xfId="30370" xr:uid="{73B7DE61-FAF9-4AC0-83E3-21C8C8B95FD7}"/>
    <cellStyle name="Note 8 5" xfId="2486" xr:uid="{4108BC5F-EEE3-456B-AED5-1162F06709CE}"/>
    <cellStyle name="Note 8 5 2" xfId="2487" xr:uid="{0CC9576C-B62A-4F6C-B488-B5DFA640061B}"/>
    <cellStyle name="Note 8 5 2 2" xfId="48482" xr:uid="{72CB2464-3130-49E3-90B5-6C9E33008994}"/>
    <cellStyle name="Note 8 5 2_Apart tables" xfId="52995" xr:uid="{60D08B74-C3A3-43A4-A094-AEB2E5193582}"/>
    <cellStyle name="Note 8 5 3" xfId="48481" xr:uid="{67CBC749-60C2-4FFB-9986-34D95944200A}"/>
    <cellStyle name="Note 8 5_3. Loans" xfId="30371" xr:uid="{A81ACFBF-6FC9-462D-9C64-7B24DB41D115}"/>
    <cellStyle name="Note 8 6" xfId="2488" xr:uid="{E55CE620-2F7E-4E6C-9CE1-B2884AA2DDE2}"/>
    <cellStyle name="Note 8 6 2" xfId="48483" xr:uid="{41F31ED9-8E87-45A1-BE8A-48A01D4055C8}"/>
    <cellStyle name="Note 8 6_Apart tables" xfId="52996" xr:uid="{A3119D12-DE3E-434C-9264-6978CEA85203}"/>
    <cellStyle name="Note 8 7" xfId="47407" xr:uid="{1978DFA0-E13F-4382-8EB6-6A6FB4EED7FD}"/>
    <cellStyle name="Note 8 7 2" xfId="52396" xr:uid="{2858ADF1-D97D-4948-8C5D-78434208B739}"/>
    <cellStyle name="Note 8 7_Apart tables" xfId="52997" xr:uid="{CBEDB2AF-4247-47D7-8C50-B640B216F76B}"/>
    <cellStyle name="Note 8 8" xfId="48474" xr:uid="{1D2D2AC6-68E2-4549-9244-760B6411EAAA}"/>
    <cellStyle name="Note 8_3. Loans" xfId="30372" xr:uid="{F2B6F6F0-A46D-4413-A983-8B7DDD8281E8}"/>
    <cellStyle name="Note 9" xfId="2489" xr:uid="{F67450F4-E520-4DAE-B475-449D69B53239}"/>
    <cellStyle name="Note 9 2" xfId="2490" xr:uid="{2FD6726C-5BCF-4DD9-83D2-940D60C41FA1}"/>
    <cellStyle name="Note 9 2 2" xfId="47410" xr:uid="{9D42E3FD-05DA-4911-93BC-52403B4D5DBB}"/>
    <cellStyle name="Note 9 2 3" xfId="48485" xr:uid="{8F4C5226-3F1B-40D9-866F-4D58C6566633}"/>
    <cellStyle name="Note 9 2_Acquisition DB" xfId="52397" xr:uid="{B54EEAAF-4FE1-478F-A584-B475FEA4B583}"/>
    <cellStyle name="Note 9 3" xfId="47409" xr:uid="{D51D8D88-FDE3-4F04-A90C-43D78934C091}"/>
    <cellStyle name="Note 9 3 2" xfId="52398" xr:uid="{C3AC26C7-FA90-4753-9C72-FD8E03000EAB}"/>
    <cellStyle name="Note 9 3_Apart tables" xfId="52998" xr:uid="{5228400F-F1A0-4669-AFFE-82B7478F43B1}"/>
    <cellStyle name="Note 9 4" xfId="48484" xr:uid="{53A88C59-485E-41F0-8546-73869B0B3474}"/>
    <cellStyle name="Note 9_3. Loans" xfId="30373" xr:uid="{0B96F653-712D-4D0E-87F6-73CF2461F450}"/>
    <cellStyle name="Notitie" xfId="43246" xr:uid="{FBB4801D-301C-4938-857F-4FB0BF2EE513}"/>
    <cellStyle name="Notitie 2" xfId="43247" xr:uid="{2828F0C0-0063-44F0-B0B7-6F25E4AC7DEB}"/>
    <cellStyle name="Notitie 3" xfId="43248" xr:uid="{CCF1048F-57D6-41B7-AB19-2FAE5BABE8BA}"/>
    <cellStyle name="Notitie_Cognos" xfId="43249" xr:uid="{13C9FE26-CC33-447E-89B1-B5AC2BEE9255}"/>
    <cellStyle name="Notiz" xfId="30374" xr:uid="{9001EC05-D778-481B-9ED2-6299B0318308}"/>
    <cellStyle name="Notiz 2" xfId="223" xr:uid="{9824C439-2656-4FFA-B862-E62758ED9483}"/>
    <cellStyle name="Notiz 2 2" xfId="224" xr:uid="{44AE6CFA-93F2-454C-B8C7-CBC0F416BFEB}"/>
    <cellStyle name="Notiz 2 2 2" xfId="225" xr:uid="{C7ED3C9A-CEF8-4A62-B4B6-BF410C59F519}"/>
    <cellStyle name="Notiz 2 2 2 2" xfId="30375" xr:uid="{ED1E414A-C353-4350-BBCF-C7FE48D67621}"/>
    <cellStyle name="Notiz 2 2 2 3" xfId="44764" xr:uid="{69A763F7-B28C-43CD-90BD-1809A6A3AB14}"/>
    <cellStyle name="Notiz 2 2 2 4" xfId="47884" xr:uid="{EA03D51C-4EDF-4611-B0BE-2D76E011F8DE}"/>
    <cellStyle name="Notiz 2 2 2_2. Property deals" xfId="30376" xr:uid="{458E1683-842F-406A-BCC3-E5667F4ECCB1}"/>
    <cellStyle name="Notiz 2 2 3" xfId="226" xr:uid="{4D56FE72-A5BD-4572-8399-33F57006A14B}"/>
    <cellStyle name="Notiz 2 2 3 2" xfId="44765" xr:uid="{5A3ED8CF-AF6A-442D-8CBA-C83D366B4B95}"/>
    <cellStyle name="Notiz 2 2 3_B14 liquidity" xfId="44879" xr:uid="{B88BA36E-8407-4F52-B7CC-FFE32E706385}"/>
    <cellStyle name="Notiz 2 2 4" xfId="39409" xr:uid="{002D03B7-1D17-4EC8-B7BE-BAC07AB343F2}"/>
    <cellStyle name="Notiz 2 2 5" xfId="39574" xr:uid="{D36110D6-4512-4A70-911B-57C2E166DE53}"/>
    <cellStyle name="Notiz 2 2 6" xfId="44763" xr:uid="{C04392BA-A22B-4064-B55D-CEF28C77F9E6}"/>
    <cellStyle name="Notiz 2 2 7" xfId="47413" xr:uid="{E14FAF61-3D0D-4AC6-81BB-29816C760545}"/>
    <cellStyle name="Notiz 2 2_3. Loans" xfId="30377" xr:uid="{86BAF17E-852D-4ED4-ACBB-6B01ED8C912B}"/>
    <cellStyle name="Notiz 2 3" xfId="227" xr:uid="{5F1A89EB-CCC7-49DB-9F89-0F156C4C9C55}"/>
    <cellStyle name="Notiz 2 3 2" xfId="30378" xr:uid="{29EE3745-20D8-4533-BCB3-F135B2422AAB}"/>
    <cellStyle name="Notiz 2 3 2 2" xfId="30379" xr:uid="{3554A662-4181-4185-9F2C-880EB9210E59}"/>
    <cellStyle name="Notiz 2 3 2 3" xfId="47885" xr:uid="{0B64C993-DA23-44D4-A8D9-70090E5B47C3}"/>
    <cellStyle name="Notiz 2 3 2_3. Loans" xfId="30380" xr:uid="{39FCFA5E-8140-41AA-8669-B7E72D89E7A4}"/>
    <cellStyle name="Notiz 2 3 3" xfId="30381" xr:uid="{7E21B63D-3FF0-4567-B391-88F986784B93}"/>
    <cellStyle name="Notiz 2 3 4" xfId="44766" xr:uid="{EE3287F0-8074-43AA-80AB-C8D13A283F9D}"/>
    <cellStyle name="Notiz 2 3 5" xfId="44833" xr:uid="{D5EF0CDD-5B55-4683-BD68-9E51489D4E57}"/>
    <cellStyle name="Notiz 2 3 6" xfId="44775" xr:uid="{9B46440D-DD30-4FF3-88DC-53DA65D2A2C2}"/>
    <cellStyle name="Notiz 2 3 7" xfId="47414" xr:uid="{27BE77DA-CDD2-444A-8A90-F4E1C7840AC0}"/>
    <cellStyle name="Notiz 2 3_2. Property deals" xfId="30382" xr:uid="{181E4A48-35AB-4997-8545-947C60DB0BC4}"/>
    <cellStyle name="Notiz 2 4" xfId="228" xr:uid="{C1748996-994B-41B6-83B9-E091685974E0}"/>
    <cellStyle name="Notiz 2 4 2" xfId="30383" xr:uid="{4AE2C536-6677-400E-A62D-B198E9D7C47D}"/>
    <cellStyle name="Notiz 2 4 3" xfId="44767" xr:uid="{EBC90388-8E16-4248-96CE-A45EA4C6779C}"/>
    <cellStyle name="Notiz 2 4 4" xfId="47886" xr:uid="{10400AF3-DD62-4980-A524-87C058A4FD68}"/>
    <cellStyle name="Notiz 2 4_3. Loans" xfId="30384" xr:uid="{7AECAB8A-83D7-4F04-80A9-85DEC635D91E}"/>
    <cellStyle name="Notiz 2 5" xfId="30385" xr:uid="{8AE60080-EEBF-4DC8-805D-64D79C889E9D}"/>
    <cellStyle name="Notiz 2 6" xfId="39408" xr:uid="{1C0F5955-CE3C-44EC-A0B1-3FC947E52F46}"/>
    <cellStyle name="Notiz 2 7" xfId="39573" xr:uid="{3ABFF9D1-B8A1-4185-84D8-1E5728978596}"/>
    <cellStyle name="Notiz 2 8" xfId="44762" xr:uid="{8EA02C96-36D6-4171-B06A-BCC20131AC6A}"/>
    <cellStyle name="Notiz 2 9" xfId="47412" xr:uid="{0DF1B1C6-8C86-4A94-8CA2-B0FBC36C7E0F}"/>
    <cellStyle name="Notiz 2_1" xfId="49552" xr:uid="{C9D68C19-2800-45C7-BDFE-B286FED7526D}"/>
    <cellStyle name="Notiz 3" xfId="229" xr:uid="{44147EE9-9936-4A54-BF2F-1DF872CBCF64}"/>
    <cellStyle name="Notiz 3 10" xfId="47415" xr:uid="{1610C9BA-46FD-4D73-8123-7F7D15B0D695}"/>
    <cellStyle name="Notiz 3 2" xfId="2491" xr:uid="{E406131E-1628-42EA-BEAB-64887988E4B3}"/>
    <cellStyle name="Notiz 3 2 2" xfId="30386" xr:uid="{0AAC6A12-C852-4A37-A8A3-5755D8A4AACC}"/>
    <cellStyle name="Notiz 3 2 2 2" xfId="30387" xr:uid="{788D4C20-ECDE-4366-8B8C-34A16F00584D}"/>
    <cellStyle name="Notiz 3 2 2 3" xfId="47887" xr:uid="{C7A3EF87-9D62-479D-A20D-75348247DFF9}"/>
    <cellStyle name="Notiz 3 2 2_3. Loans" xfId="30388" xr:uid="{84D95A0F-BBC4-42FA-863A-30FB90B49E58}"/>
    <cellStyle name="Notiz 3 2 3" xfId="30389" xr:uid="{CF8C5A96-02D7-48F6-9867-8B763FE038A3}"/>
    <cellStyle name="Notiz 3 2 4" xfId="39411" xr:uid="{BE6CD560-FBA7-4DF1-B497-A0F8F0C6BB1C}"/>
    <cellStyle name="Notiz 3 2 5" xfId="39576" xr:uid="{2A90644A-A19B-4C7B-ACE8-5DB9DA1893D5}"/>
    <cellStyle name="Notiz 3 2 6" xfId="47416" xr:uid="{DD07E2BC-D63F-45E9-861F-05D13A4482E7}"/>
    <cellStyle name="Notiz 3 2_3. Loans" xfId="30390" xr:uid="{915F220D-96F2-4F1D-8B70-970777279DDE}"/>
    <cellStyle name="Notiz 3 3" xfId="30391" xr:uid="{52EF74C3-DE02-4F19-890D-3D768B35DB40}"/>
    <cellStyle name="Notiz 3 3 2" xfId="30392" xr:uid="{1DA0AB68-36A7-45AF-B816-E9CD58E79114}"/>
    <cellStyle name="Notiz 3 3 3" xfId="47417" xr:uid="{E6638806-C21A-4F5C-BF04-CEA0BBF4C242}"/>
    <cellStyle name="Notiz 3 3_3. Loans" xfId="30393" xr:uid="{87F0249A-3E1D-419D-AE4E-A0A37F31FFF2}"/>
    <cellStyle name="Notiz 3 4" xfId="30394" xr:uid="{15A8B481-0D36-4F2B-989B-3635A5473CCE}"/>
    <cellStyle name="Notiz 3 5" xfId="39410" xr:uid="{2CCAED6F-5A66-40C4-8CCE-DB90DD95FAB1}"/>
    <cellStyle name="Notiz 3 6" xfId="39575" xr:uid="{9F6C34AB-858F-46A3-9DBE-1B2A54304BC6}"/>
    <cellStyle name="Notiz 3 7" xfId="44768" xr:uid="{EC2617EA-D5E8-44E1-86A8-41130F0A5E5C}"/>
    <cellStyle name="Notiz 3 8" xfId="44834" xr:uid="{21FD28C5-3E2F-4446-88C6-AD8BF6245318}"/>
    <cellStyle name="Notiz 3 9" xfId="44776" xr:uid="{EBC4C151-81C9-47EE-B893-34D78257F5E2}"/>
    <cellStyle name="Notiz 3_1" xfId="49553" xr:uid="{2957E11C-42AD-49C0-9EBA-EB57EF708316}"/>
    <cellStyle name="Notiz 4" xfId="2492" xr:uid="{F3E85E88-B400-4DBA-8859-1BF271F0FE27}"/>
    <cellStyle name="Notiz 4 2" xfId="2493" xr:uid="{CEFEA392-10FF-4557-A6F8-AC652FB96753}"/>
    <cellStyle name="Notiz 4 2 2" xfId="30395" xr:uid="{8038E709-674E-42F4-B86E-83A0C27AC0A1}"/>
    <cellStyle name="Notiz 4 2 2 2" xfId="30396" xr:uid="{65B33E61-91CC-4B21-8529-92DEFFC0D398}"/>
    <cellStyle name="Notiz 4 2 2 3" xfId="47888" xr:uid="{C3F1E59B-8360-4CE1-8E68-BB290CF6DBAB}"/>
    <cellStyle name="Notiz 4 2 2_3. Loans" xfId="30397" xr:uid="{0AE66927-854D-4D0F-B5C9-B1AFA3BA209D}"/>
    <cellStyle name="Notiz 4 2 3" xfId="30398" xr:uid="{46F2B38F-ED27-41D8-BCEC-0448B3F6EA09}"/>
    <cellStyle name="Notiz 4 2 4" xfId="39413" xr:uid="{388167CC-9D69-4FC6-8766-C7609532F07B}"/>
    <cellStyle name="Notiz 4 2 5" xfId="39578" xr:uid="{9FBEC043-0430-4F3D-BFD1-1C9C9F282F81}"/>
    <cellStyle name="Notiz 4 2 6" xfId="47419" xr:uid="{985CC444-D78E-4DC9-82B6-91A2A179BDF4}"/>
    <cellStyle name="Notiz 4 2_3. Loans" xfId="30399" xr:uid="{3D5D14DC-D20F-4216-9FF0-DB8C04FA9E54}"/>
    <cellStyle name="Notiz 4 3" xfId="30400" xr:uid="{59313F91-41BF-4A41-B403-12A7D5834E49}"/>
    <cellStyle name="Notiz 4 3 2" xfId="30401" xr:uid="{81FA5A53-7300-441D-A2AF-BF40BC4CC17E}"/>
    <cellStyle name="Notiz 4 3 3" xfId="47889" xr:uid="{88004490-C515-4579-9C3C-D7C51CFA339C}"/>
    <cellStyle name="Notiz 4 3_3. Loans" xfId="30402" xr:uid="{9F8A4E96-D18B-4BBB-931C-97AC3AEFB2C8}"/>
    <cellStyle name="Notiz 4 4" xfId="30403" xr:uid="{76AB3F6B-E079-4402-90CE-100193750C5D}"/>
    <cellStyle name="Notiz 4 5" xfId="39412" xr:uid="{FA718EBC-7C40-4EE9-9908-F2C4D335ACF4}"/>
    <cellStyle name="Notiz 4 6" xfId="39577" xr:uid="{84B327BB-3D33-4E5F-B5EC-A85860B87710}"/>
    <cellStyle name="Notiz 4 7" xfId="47418" xr:uid="{ABC9C3E6-40C2-4D3E-B2A0-53A9D877B3C4}"/>
    <cellStyle name="Notiz 4 8" xfId="48487" xr:uid="{0D76BD10-80D7-457F-8CB2-22AFAB6B982F}"/>
    <cellStyle name="Notiz 4_1" xfId="49554" xr:uid="{C5EC5981-A96E-4D1E-ABB1-3FB1EA8050CA}"/>
    <cellStyle name="Notiz 5" xfId="30404" xr:uid="{769B4F99-1583-49BB-95BE-1ACDCC0EC5CA}"/>
    <cellStyle name="Notiz 5 2" xfId="39570" xr:uid="{45644820-D135-4BF5-9415-0A1D6B647E1F}"/>
    <cellStyle name="Notiz 5_RI OS" xfId="45073" xr:uid="{496B3937-0F24-4104-B826-6921F5786274}"/>
    <cellStyle name="Notiz 6" xfId="47411" xr:uid="{E39CAA08-97FE-47A6-8216-A70093E061CB}"/>
    <cellStyle name="Notiz 7" xfId="48486" xr:uid="{FB16E0B9-D623-4962-94C6-4938D8B42993}"/>
    <cellStyle name="Notiz_121231-130331" xfId="30405" xr:uid="{E7A36D27-1FC3-4B1D-9425-F5BE1E00CC33}"/>
    <cellStyle name="nPlode" xfId="30406" xr:uid="{28E65D49-D815-4C48-A050-8EEBFA1642B0}"/>
    <cellStyle name="Number" xfId="2494" xr:uid="{C494F0E4-5066-4911-B82B-32FAE225767D}"/>
    <cellStyle name="Number Bold" xfId="2495" xr:uid="{8E72E6BC-EBC1-45C8-B287-72F58FB9F458}"/>
    <cellStyle name="Number_3. Loans" xfId="30407" xr:uid="{2D9F211F-75FB-4D24-BE48-5EF51427586D}"/>
    <cellStyle name="Numbers" xfId="43250" xr:uid="{965E7BEF-B549-4D3B-9727-8A2EF3154BE0}"/>
    <cellStyle name="Numbers - Bold" xfId="43251" xr:uid="{1149BFC2-84B1-4AD6-A229-ABB20D7F1DB9}"/>
    <cellStyle name="Numbers - Bold - Italic" xfId="43252" xr:uid="{4ED77685-B0E9-499E-B14C-87D6D75A5BCD}"/>
    <cellStyle name="Numbers - Bold_Cognos" xfId="43253" xr:uid="{D7346A03-81C2-4B19-9B80-F37E329F4554}"/>
    <cellStyle name="Numbers - Large" xfId="43254" xr:uid="{1870DEF0-3481-4618-A29F-2566EA9E2FB1}"/>
    <cellStyle name="Numbers_Cognos" xfId="43255" xr:uid="{7A2D9AC4-9E4F-44E1-A963-8F34DECE37A7}"/>
    <cellStyle name="numPStyle" xfId="43256" xr:uid="{08DD70C8-974D-443D-9A28-ECE3055A2B36}"/>
    <cellStyle name="numPStyle 2" xfId="43257" xr:uid="{1244DAC6-160F-41C5-A2EA-A49DA0F44491}"/>
    <cellStyle name="numPStyle_Cognos" xfId="43258" xr:uid="{47793E7B-3719-4772-AF42-CC6AEA85FD49}"/>
    <cellStyle name="o" xfId="43259" xr:uid="{87E6E588-B3D7-4583-A309-94921A854C49}"/>
    <cellStyle name="o_Cognos" xfId="43260" xr:uid="{6A55853A-DEF6-47CE-947D-DE6C83C96938}"/>
    <cellStyle name="OddBodyShade" xfId="52399" xr:uid="{D7994D40-7221-44BA-9916-D8A18960A978}"/>
    <cellStyle name="OddBodyShade 2" xfId="52400" xr:uid="{E167A58D-E85C-46F6-A728-8A1FED080E60}"/>
    <cellStyle name="OddBodyShade 3" xfId="52401" xr:uid="{AE0560D3-A073-49B6-8BD4-CD4877A40483}"/>
    <cellStyle name="Odwiedzone hiperłącze_Dane Danzas 01.-07.2003 (tylko IT)" xfId="43261" xr:uid="{4F6C4931-AA1A-49B1-B446-7C89E44C2949}"/>
    <cellStyle name="Œ…‹æØ‚è [0.00]_!!!GO" xfId="43262" xr:uid="{F96DF402-C6F1-4B50-ABFE-340A95A34564}"/>
    <cellStyle name="Œ…‹æØ‚è_!!!GO" xfId="43263" xr:uid="{62C94331-5627-4A56-A96B-5C302E955578}"/>
    <cellStyle name="ohne" xfId="43264" xr:uid="{87B8430F-E3E6-45FF-A2E8-2308DC230FA0}"/>
    <cellStyle name="OL" xfId="43265" xr:uid="{CA18D2BE-EC87-4C0D-9BEB-0B6321F28B2E}"/>
    <cellStyle name="Ongeldig" xfId="43266" xr:uid="{1323364F-C2BF-44A6-87A5-11FD48CFDD8D}"/>
    <cellStyle name="operativ" xfId="43267" xr:uid="{4F4D19B7-0ADB-4A40-B564-97B609E76141}"/>
    <cellStyle name="OT" xfId="43268" xr:uid="{A462CB50-DCDB-4DD9-B84B-7F37934D49E8}"/>
    <cellStyle name="Otsikko" xfId="43269" xr:uid="{EA5C1595-6384-445A-8FE3-1742D890D0ED}"/>
    <cellStyle name="Otsikko 1" xfId="43270" xr:uid="{9056F4E8-7047-4244-A8F3-E39ADF3E5362}"/>
    <cellStyle name="Otsikko 2" xfId="43271" xr:uid="{C4DE9D37-9B1E-446C-B3BA-EBEAACC643A9}"/>
    <cellStyle name="Otsikko 3" xfId="43272" xr:uid="{A1BFE892-665B-49D1-9C3E-E62F35C04576}"/>
    <cellStyle name="Otsikko 4" xfId="43273" xr:uid="{2C3CD970-985C-4548-B3BD-0F98B1DEB1C0}"/>
    <cellStyle name="Otsikko_Cognos" xfId="43274" xr:uid="{31A2A50B-0B39-44FC-9E5D-B7A4EB8251EE}"/>
    <cellStyle name="Output" xfId="13" builtinId="21" customBuiltin="1"/>
    <cellStyle name="Output 10" xfId="2496" xr:uid="{F79CED50-A9F8-4949-90AF-BCEEF942A299}"/>
    <cellStyle name="Output 10 2" xfId="2497" xr:uid="{956DEE0E-F1F9-48E7-9CF8-ADD8274AA62E}"/>
    <cellStyle name="Output 10 2 2" xfId="47421" xr:uid="{5AB16F8D-95FB-4A7D-AD9C-8197C2A8FDAE}"/>
    <cellStyle name="Output 10 2 3" xfId="48489" xr:uid="{7D1C6F72-6795-477E-9D05-C3953BD53FB8}"/>
    <cellStyle name="Output 10 2_Apart tables" xfId="52999" xr:uid="{9378258D-1333-43DE-8B8C-E299C6FC5EB3}"/>
    <cellStyle name="Output 10 3" xfId="47420" xr:uid="{50ED1146-5750-48E9-A261-CBFC883A999F}"/>
    <cellStyle name="Output 10 4" xfId="48488" xr:uid="{C42426F4-5353-4453-B5D2-4036CC058AB5}"/>
    <cellStyle name="Output 10_3. Loans" xfId="30408" xr:uid="{21936611-69F2-4933-A658-8075BBD1A388}"/>
    <cellStyle name="Output 11" xfId="2498" xr:uid="{B3F03D18-26D1-49CC-9769-DC41B792238F}"/>
    <cellStyle name="Output 11 2" xfId="2499" xr:uid="{8C089460-773B-4CC6-AFDB-3621FC2D8EE3}"/>
    <cellStyle name="Output 11 2 2" xfId="48491" xr:uid="{4C87CC92-B92C-48F3-99C5-B7A488868A59}"/>
    <cellStyle name="Output 11 2_Apart tables" xfId="53000" xr:uid="{6BDB5B65-AADD-450F-B7EC-2752F8D2627F}"/>
    <cellStyle name="Output 11 3" xfId="47422" xr:uid="{42FECABB-0AD1-4EA6-B50E-8EDF70C731A7}"/>
    <cellStyle name="Output 11 4" xfId="48490" xr:uid="{569B74C8-4766-4CE3-8A06-C726A3B0465D}"/>
    <cellStyle name="Output 11_3. Loans" xfId="30409" xr:uid="{D37881F0-AFD2-430B-B589-602A2FE2CC37}"/>
    <cellStyle name="Output 12" xfId="39639" xr:uid="{2EC99B6E-1DD4-4C9D-A677-A43C5F7AB78D}"/>
    <cellStyle name="Output 13" xfId="44769" xr:uid="{60A0A3CF-2AB5-4FBB-A9BF-B2D7A7A8B3C7}"/>
    <cellStyle name="Output 14" xfId="44835" xr:uid="{1C98A919-A42C-436C-B938-68D41F1AD587}"/>
    <cellStyle name="Output 15" xfId="44778" xr:uid="{BC504F3E-AA38-4A1C-93F5-DF317CE4DD02}"/>
    <cellStyle name="Output 16" xfId="53219" xr:uid="{222F571B-CC26-4478-A8D3-AFBCD45CFD0A}"/>
    <cellStyle name="Output 2" xfId="230" xr:uid="{F8D2D4F5-841A-4F46-B3F3-22965C03F178}"/>
    <cellStyle name="Output 2 10" xfId="2500" xr:uid="{4121AAB2-075E-4F91-A209-46D17EEEC7CA}"/>
    <cellStyle name="Output 2 10 2" xfId="2501" xr:uid="{91536A21-1CC0-4416-9317-A2A674532CCE}"/>
    <cellStyle name="Output 2 10 2 2" xfId="47424" xr:uid="{2451861E-21B2-408C-A086-B0D25F3E2704}"/>
    <cellStyle name="Output 2 10 2 3" xfId="48494" xr:uid="{E1145C70-6E4C-4147-9801-C30F59DBF36D}"/>
    <cellStyle name="Output 2 10 2_Apart tables" xfId="53001" xr:uid="{AABFB2BF-F93B-4829-9762-3D557AE5D764}"/>
    <cellStyle name="Output 2 10 3" xfId="47423" xr:uid="{B22714E0-8022-4845-93D9-420452A0B33B}"/>
    <cellStyle name="Output 2 10 4" xfId="48493" xr:uid="{73D4FA80-FD6D-46AD-BC3F-3A6FBE207765}"/>
    <cellStyle name="Output 2 10_3. Loans" xfId="30410" xr:uid="{33598BBE-634C-4879-8A40-DABE7DE2BDD0}"/>
    <cellStyle name="Output 2 11" xfId="2502" xr:uid="{FB27BF49-D5E1-44B3-A734-369FE99366FA}"/>
    <cellStyle name="Output 2 11 2" xfId="2503" xr:uid="{AD010099-417D-45C3-8559-81706E5EEACA}"/>
    <cellStyle name="Output 2 11 2 2" xfId="48496" xr:uid="{86288C46-E2D2-4569-A4D6-7795F97E78A6}"/>
    <cellStyle name="Output 2 11 2_Apart tables" xfId="53002" xr:uid="{35CCF46F-2BD1-430A-8245-BE5B4488DFF3}"/>
    <cellStyle name="Output 2 11 3" xfId="47425" xr:uid="{78C16957-BAF4-45C3-8596-D1B4B2FD635F}"/>
    <cellStyle name="Output 2 11 4" xfId="48495" xr:uid="{B35F7CED-57C0-4FF8-BE4C-B90262D4AA3A}"/>
    <cellStyle name="Output 2 11_3. Loans" xfId="30411" xr:uid="{416DDBC3-9959-4062-A68A-33D50674F793}"/>
    <cellStyle name="Output 2 12" xfId="2504" xr:uid="{22D3D9B5-EA47-472C-A508-18648BA463FE}"/>
    <cellStyle name="Output 2 12 2" xfId="2505" xr:uid="{0DA96666-01B6-4489-AAE7-E7FC2A541CB7}"/>
    <cellStyle name="Output 2 12 2 2" xfId="48498" xr:uid="{6A9EA61E-16F8-4CF1-9B3C-3032EE5DEF71}"/>
    <cellStyle name="Output 2 12 2_Apart tables" xfId="53003" xr:uid="{ADA1A61F-E38D-4668-9861-8A52D435C4F3}"/>
    <cellStyle name="Output 2 12 3" xfId="48497" xr:uid="{8927F806-8B60-4363-B5F5-7DE610669EA1}"/>
    <cellStyle name="Output 2 12_3. Loans" xfId="30412" xr:uid="{1253CFAE-DF36-465A-917E-D0E8FECADD63}"/>
    <cellStyle name="Output 2 13" xfId="2506" xr:uid="{04C7A6F0-5EFB-43C4-BED3-4249CCE5BBDA}"/>
    <cellStyle name="Output 2 13 2" xfId="2507" xr:uid="{0E3B911C-A7F6-4834-AFAA-B7368039D455}"/>
    <cellStyle name="Output 2 13 2 2" xfId="48500" xr:uid="{78D517B5-A106-487B-BE46-C6DCECAF2442}"/>
    <cellStyle name="Output 2 13 2_Apart tables" xfId="53004" xr:uid="{23ADA45A-7CDD-45FF-8F7E-8D9DB5339C04}"/>
    <cellStyle name="Output 2 13 3" xfId="48499" xr:uid="{6B0003E2-5365-49F1-B77F-49F922A8DEEA}"/>
    <cellStyle name="Output 2 13_3. Loans" xfId="30413" xr:uid="{D76A5713-3EBE-4E05-9E79-E7DD9B3C766D}"/>
    <cellStyle name="Output 2 14" xfId="2508" xr:uid="{80ED779E-6A06-4D8C-BF3C-B1FA4E535380}"/>
    <cellStyle name="Output 2 14 2" xfId="48501" xr:uid="{08EA90D5-8A4A-4C6B-99A1-75C14FF31682}"/>
    <cellStyle name="Output 2 14_Apart tables" xfId="53005" xr:uid="{2692024A-D20F-4276-A9E3-D38FCAABC4F5}"/>
    <cellStyle name="Output 2 15" xfId="39415" xr:uid="{29A8900F-8D6E-4E46-A4A8-BAD68CFF8554}"/>
    <cellStyle name="Output 2 16" xfId="39579" xr:uid="{643F9021-7E52-4D1D-AB8E-56445D74AEC5}"/>
    <cellStyle name="Output 2 17" xfId="48492" xr:uid="{1597580A-CFA3-40E6-B468-03A3B69C3D4A}"/>
    <cellStyle name="Output 2 2" xfId="2509" xr:uid="{AF371C46-7324-48BC-B8B5-A28579D3EAD6}"/>
    <cellStyle name="Output 2 2 10" xfId="2510" xr:uid="{3E87BF4B-5784-4C66-AF92-7FFC1FCF0D75}"/>
    <cellStyle name="Output 2 2 10 2" xfId="2511" xr:uid="{A176B4DF-0B1A-4AA3-B797-2A7DBF6064FC}"/>
    <cellStyle name="Output 2 2 10 2 2" xfId="48504" xr:uid="{0AFAA3D2-F23E-4617-BF6D-15131E5A48B7}"/>
    <cellStyle name="Output 2 2 10 2_Apart tables" xfId="53006" xr:uid="{4BAC00FA-6040-421B-BD5B-8799B3A277B8}"/>
    <cellStyle name="Output 2 2 10 3" xfId="48503" xr:uid="{D32064EA-848A-4283-B7BB-8852FB0D7735}"/>
    <cellStyle name="Output 2 2 10_3. Loans" xfId="30414" xr:uid="{CE0E5655-4C07-4C07-98B7-DAD60C5C8A26}"/>
    <cellStyle name="Output 2 2 11" xfId="2512" xr:uid="{93B976EC-C233-4001-8D15-6CA11C1B9503}"/>
    <cellStyle name="Output 2 2 11 2" xfId="48505" xr:uid="{C839DC3A-AF54-4BEE-9059-6786928B17C4}"/>
    <cellStyle name="Output 2 2 11_Apart tables" xfId="53007" xr:uid="{F87DF365-B0B4-485D-BC56-953C74E81911}"/>
    <cellStyle name="Output 2 2 12" xfId="47426" xr:uid="{7ABF29AF-F5DA-4727-908B-B893B8940B5E}"/>
    <cellStyle name="Output 2 2 13" xfId="48502" xr:uid="{96609841-E178-43A2-877B-F85E64B7CB32}"/>
    <cellStyle name="Output 2 2 2" xfId="2513" xr:uid="{D68F29F4-9032-40F7-AC9B-FE3B7803C8F3}"/>
    <cellStyle name="Output 2 2 2 2" xfId="2514" xr:uid="{6BFEDE12-A054-4C28-89F3-856E07D5256B}"/>
    <cellStyle name="Output 2 2 2 2 2" xfId="2515" xr:uid="{BF374818-B7BC-433B-A2DA-D6A1C72445C0}"/>
    <cellStyle name="Output 2 2 2 2 2 2" xfId="48508" xr:uid="{6FBAA048-EE7D-421C-987E-6508545ED43C}"/>
    <cellStyle name="Output 2 2 2 2 2_Apart tables" xfId="53008" xr:uid="{37F6D39F-D0C4-4C31-91F3-AC2E88F99A53}"/>
    <cellStyle name="Output 2 2 2 2 3" xfId="47428" xr:uid="{817D5BAD-2B9B-4088-928B-991033746C05}"/>
    <cellStyle name="Output 2 2 2 2 4" xfId="48507" xr:uid="{9DFEAD4E-E2EC-4C56-B05C-BE32E0D79509}"/>
    <cellStyle name="Output 2 2 2 2_3. Loans" xfId="30415" xr:uid="{52466D72-36AD-4BB5-95A4-C54E414B863F}"/>
    <cellStyle name="Output 2 2 2 3" xfId="2516" xr:uid="{A46AE9ED-F85D-4D0E-B56F-5B9DFED8E2AB}"/>
    <cellStyle name="Output 2 2 2 3 2" xfId="2517" xr:uid="{44EFD8C0-A25A-4F5A-BC1E-6405E2F58328}"/>
    <cellStyle name="Output 2 2 2 3 2 2" xfId="48510" xr:uid="{94D047A0-9AF2-4841-84C7-3F23C4730DCF}"/>
    <cellStyle name="Output 2 2 2 3 2_Apart tables" xfId="53009" xr:uid="{AF8A7C93-5A07-4EEA-9FEB-293ECE407910}"/>
    <cellStyle name="Output 2 2 2 3 3" xfId="48509" xr:uid="{2718F306-DCDD-4882-8450-2276A592AB9E}"/>
    <cellStyle name="Output 2 2 2 3_3. Loans" xfId="30416" xr:uid="{A49B6E12-3D7E-49FC-A66C-F6A3DD2EE935}"/>
    <cellStyle name="Output 2 2 2 4" xfId="2518" xr:uid="{0FE96909-8A80-4C4A-9744-CBF88F520A03}"/>
    <cellStyle name="Output 2 2 2 4 2" xfId="2519" xr:uid="{4023355C-515B-4BB1-9FB9-0ADC7FA547F1}"/>
    <cellStyle name="Output 2 2 2 4 2 2" xfId="48512" xr:uid="{B7405FD9-8BB2-4B71-AF53-A622C5F5FC5B}"/>
    <cellStyle name="Output 2 2 2 4 2_Apart tables" xfId="53010" xr:uid="{962B8953-4D7B-4111-8622-2A9276C779BD}"/>
    <cellStyle name="Output 2 2 2 4 3" xfId="48511" xr:uid="{F7E09D15-7A7B-47E5-9C64-8A1C389B835E}"/>
    <cellStyle name="Output 2 2 2 4_3. Loans" xfId="30417" xr:uid="{FFB744A4-2558-4880-82E1-016F7506A32A}"/>
    <cellStyle name="Output 2 2 2 5" xfId="2520" xr:uid="{5E9E36D3-6CB4-4BAB-95CF-996631B9ED9A}"/>
    <cellStyle name="Output 2 2 2 5 2" xfId="2521" xr:uid="{2E0A20BE-3322-4EA5-94B9-BBEF460FC95D}"/>
    <cellStyle name="Output 2 2 2 5 2 2" xfId="48514" xr:uid="{C6B170C3-C1AC-4161-AF04-0256961C0060}"/>
    <cellStyle name="Output 2 2 2 5 2_Apart tables" xfId="53011" xr:uid="{048A81C4-2418-4B4B-BD81-A1C95BA76A11}"/>
    <cellStyle name="Output 2 2 2 5 3" xfId="48513" xr:uid="{9F85E87A-6FA6-488A-BA99-72524847DCA8}"/>
    <cellStyle name="Output 2 2 2 5_3. Loans" xfId="30418" xr:uid="{BC6EBC71-0BD4-4FEE-A1D1-520231A66C3E}"/>
    <cellStyle name="Output 2 2 2 6" xfId="2522" xr:uid="{BCC03ADF-4318-4216-A7E7-4797E2B21AF5}"/>
    <cellStyle name="Output 2 2 2 6 2" xfId="48515" xr:uid="{BCB78358-93D4-4445-94F6-F885E23649F7}"/>
    <cellStyle name="Output 2 2 2 6_Apart tables" xfId="53012" xr:uid="{0A4EBF8F-937D-4586-B989-A72FCF39FF74}"/>
    <cellStyle name="Output 2 2 2 7" xfId="47427" xr:uid="{99C224D5-C79F-4665-A925-660B7BA1C880}"/>
    <cellStyle name="Output 2 2 2 8" xfId="48506" xr:uid="{4B00DBCB-A3A9-40D1-B347-CBB117AEF061}"/>
    <cellStyle name="Output 2 2 2_3. Loans" xfId="30419" xr:uid="{0FC59747-5A2A-4883-9403-6B7A04121A18}"/>
    <cellStyle name="Output 2 2 3" xfId="2523" xr:uid="{74757165-7242-4389-AC1E-382A481DE94A}"/>
    <cellStyle name="Output 2 2 3 2" xfId="2524" xr:uid="{0B242632-DADF-4256-AF52-A2A641FB5E94}"/>
    <cellStyle name="Output 2 2 3 2 2" xfId="2525" xr:uid="{181C2B62-E17D-45AF-A811-BB4854F225BF}"/>
    <cellStyle name="Output 2 2 3 2 2 2" xfId="48518" xr:uid="{39A30038-3C55-4BAB-B93A-29B2AD1A862F}"/>
    <cellStyle name="Output 2 2 3 2 2_Apart tables" xfId="53013" xr:uid="{8DA3B747-F287-43A9-ACC8-A16CCB747D4B}"/>
    <cellStyle name="Output 2 2 3 2 3" xfId="47430" xr:uid="{1895851F-6202-4196-BD3B-692A15830E92}"/>
    <cellStyle name="Output 2 2 3 2 4" xfId="48517" xr:uid="{9BADED74-1FEE-4EA3-B00D-EB4F028F1C7E}"/>
    <cellStyle name="Output 2 2 3 2_3. Loans" xfId="30420" xr:uid="{DF4490D6-FE92-4A9F-8CD4-D298625DA2A3}"/>
    <cellStyle name="Output 2 2 3 3" xfId="2526" xr:uid="{6CF51BF9-760C-472B-AF62-D6742499A323}"/>
    <cellStyle name="Output 2 2 3 3 2" xfId="2527" xr:uid="{42C6D891-B40C-4640-95EC-6884F5F51C03}"/>
    <cellStyle name="Output 2 2 3 3 2 2" xfId="48520" xr:uid="{5F118E82-FA22-4DC1-8991-11EEE9D3A0B4}"/>
    <cellStyle name="Output 2 2 3 3 2_Apart tables" xfId="53014" xr:uid="{CF0431F7-053C-420B-A701-1733C225E0F1}"/>
    <cellStyle name="Output 2 2 3 3 3" xfId="48519" xr:uid="{0E94152E-6B9E-484B-94ED-6BC3270DD486}"/>
    <cellStyle name="Output 2 2 3 3_3. Loans" xfId="30421" xr:uid="{A540B39B-41E6-4384-ACCE-934E5198B4FB}"/>
    <cellStyle name="Output 2 2 3 4" xfId="2528" xr:uid="{E1D46B07-BA24-41BF-A9BB-4384F2BD178E}"/>
    <cellStyle name="Output 2 2 3 4 2" xfId="2529" xr:uid="{3F7AF7C2-79DD-4056-BBFC-1E3A41299FAA}"/>
    <cellStyle name="Output 2 2 3 4 2 2" xfId="48522" xr:uid="{BE29DFED-E518-40E0-A5F1-38E1E15433EF}"/>
    <cellStyle name="Output 2 2 3 4 2_Apart tables" xfId="53015" xr:uid="{B11D8DA9-FEEE-4C6B-9C56-D33DEB5FB288}"/>
    <cellStyle name="Output 2 2 3 4 3" xfId="48521" xr:uid="{B80FAFF7-9B86-4A2F-9292-368E3176F8B6}"/>
    <cellStyle name="Output 2 2 3 4_3. Loans" xfId="30422" xr:uid="{37DF1737-8FF7-45A5-91CB-9BE3F3233D59}"/>
    <cellStyle name="Output 2 2 3 5" xfId="2530" xr:uid="{4EF39607-1759-4AED-9D44-997A96CEAF4C}"/>
    <cellStyle name="Output 2 2 3 5 2" xfId="2531" xr:uid="{CCD98992-6EED-4AE9-A2B4-8D97708A8E52}"/>
    <cellStyle name="Output 2 2 3 5 2 2" xfId="48524" xr:uid="{AA436552-6CFE-40B1-8443-529B84FFB6F2}"/>
    <cellStyle name="Output 2 2 3 5 2_Apart tables" xfId="53016" xr:uid="{1C224F36-4925-4202-B987-7E778E0E35B7}"/>
    <cellStyle name="Output 2 2 3 5 3" xfId="48523" xr:uid="{450A4D00-B21E-4117-A717-DC5B5B10C0AA}"/>
    <cellStyle name="Output 2 2 3 5_3. Loans" xfId="30423" xr:uid="{189A5923-7634-47E6-AB03-211DA491715F}"/>
    <cellStyle name="Output 2 2 3 6" xfId="2532" xr:uid="{07C0CB22-8875-4AE1-B08C-5CAB94074C60}"/>
    <cellStyle name="Output 2 2 3 6 2" xfId="48525" xr:uid="{63891583-CCF6-4A17-9EEF-D5EDF0CC908F}"/>
    <cellStyle name="Output 2 2 3 6_Apart tables" xfId="53017" xr:uid="{CEE8E0D7-764B-4BC2-8898-7DA41DB69D3C}"/>
    <cellStyle name="Output 2 2 3 7" xfId="47429" xr:uid="{031CA3CB-76C4-4DE0-A462-76B92C8C2445}"/>
    <cellStyle name="Output 2 2 3 8" xfId="48516" xr:uid="{BFC41BA5-5B05-41EB-8805-72C78DEDF56A}"/>
    <cellStyle name="Output 2 2 3_3. Loans" xfId="30424" xr:uid="{936728F9-8D54-482A-9D89-6A33F9B96C9F}"/>
    <cellStyle name="Output 2 2 4" xfId="2533" xr:uid="{BAD9E50E-D2B0-4AFF-9D6E-035C1E002CEB}"/>
    <cellStyle name="Output 2 2 4 2" xfId="2534" xr:uid="{E200493E-E184-4D16-86F7-4136769B4243}"/>
    <cellStyle name="Output 2 2 4 2 2" xfId="47432" xr:uid="{549DE8F0-F2A3-455E-A798-C71F8A56B24D}"/>
    <cellStyle name="Output 2 2 4 2 3" xfId="48527" xr:uid="{51DB28A0-1B7F-4F50-8F6C-F7380DCE3F76}"/>
    <cellStyle name="Output 2 2 4 2_Apart tables" xfId="53018" xr:uid="{208CF842-521A-40E2-85DB-77D045E215C3}"/>
    <cellStyle name="Output 2 2 4 3" xfId="47431" xr:uid="{E469A9BB-2BAF-42E5-B15B-BFBB57C95D8F}"/>
    <cellStyle name="Output 2 2 4 4" xfId="48526" xr:uid="{BDC71AE1-72B8-448D-81D6-13E2B00C091C}"/>
    <cellStyle name="Output 2 2 4_3. Loans" xfId="30425" xr:uid="{89127080-FDA6-408D-8C78-5A633487F952}"/>
    <cellStyle name="Output 2 2 5" xfId="2535" xr:uid="{9253217A-6A28-4653-8D8A-FA335B853FF8}"/>
    <cellStyle name="Output 2 2 5 2" xfId="2536" xr:uid="{AAA38605-B552-436D-8866-8B49C9EB7B44}"/>
    <cellStyle name="Output 2 2 5 2 2" xfId="48529" xr:uid="{688E5449-D034-4A49-92D5-048DB56768AB}"/>
    <cellStyle name="Output 2 2 5 2_Apart tables" xfId="53019" xr:uid="{96CA9E9C-2982-48C9-B521-CD364BDE438C}"/>
    <cellStyle name="Output 2 2 5 3" xfId="47433" xr:uid="{267FF591-7062-4B04-A28F-40C8ED6BF83F}"/>
    <cellStyle name="Output 2 2 5 4" xfId="48528" xr:uid="{B956BB02-F944-4130-9F3D-CA8B7CD746A0}"/>
    <cellStyle name="Output 2 2 5_3. Loans" xfId="30426" xr:uid="{8E5A1A8D-547B-47E5-9BF3-DF33E8E82227}"/>
    <cellStyle name="Output 2 2 6" xfId="2537" xr:uid="{6FB0A600-EA9B-48FD-9EDA-558B780B3620}"/>
    <cellStyle name="Output 2 2 6 2" xfId="2538" xr:uid="{FF167B3D-8DE3-49E6-901F-D4E3C2D0850A}"/>
    <cellStyle name="Output 2 2 6 2 2" xfId="48531" xr:uid="{FEF2CF09-7204-467D-BD7C-F3DC65B23970}"/>
    <cellStyle name="Output 2 2 6 2_Apart tables" xfId="53020" xr:uid="{6F0E825A-649B-4A8B-8223-3E91CD989001}"/>
    <cellStyle name="Output 2 2 6 3" xfId="48530" xr:uid="{BE89F37D-29D2-4568-A98D-4BFE87D59C5C}"/>
    <cellStyle name="Output 2 2 6_3. Loans" xfId="30427" xr:uid="{567D0FCE-B1D6-4E6F-A1B6-9D57A10F0479}"/>
    <cellStyle name="Output 2 2 7" xfId="2539" xr:uid="{E1392216-A325-4E69-A1EE-AB8094006E84}"/>
    <cellStyle name="Output 2 2 7 2" xfId="2540" xr:uid="{9ECF9BD3-F7FC-4E0F-880E-8D71512954F8}"/>
    <cellStyle name="Output 2 2 7 2 2" xfId="48533" xr:uid="{CC72716C-6232-4593-86D8-A4E9F19526B3}"/>
    <cellStyle name="Output 2 2 7 2_Apart tables" xfId="53021" xr:uid="{3C8213D4-152E-4205-9CC9-D545582AD615}"/>
    <cellStyle name="Output 2 2 7 3" xfId="48532" xr:uid="{D5BE9E80-53CE-4E16-846E-D2A8BF9D06C1}"/>
    <cellStyle name="Output 2 2 7_3. Loans" xfId="30428" xr:uid="{CB9324AC-F554-466D-AA12-C0C546DA53AB}"/>
    <cellStyle name="Output 2 2 8" xfId="2541" xr:uid="{4DD7CD69-293F-4C9B-80C4-0E7F3982BD10}"/>
    <cellStyle name="Output 2 2 8 2" xfId="2542" xr:uid="{1B30F834-2D2F-4D70-8409-3D7A2EBDEFC1}"/>
    <cellStyle name="Output 2 2 8 2 2" xfId="48535" xr:uid="{EE039181-D47B-47B1-94E5-6F42B87A8C87}"/>
    <cellStyle name="Output 2 2 8 2_Apart tables" xfId="53022" xr:uid="{34F38309-4A2B-4709-98ED-996F09B62ADF}"/>
    <cellStyle name="Output 2 2 8 3" xfId="48534" xr:uid="{C985EAE5-00D7-4FCC-AE7C-3CEEA88B25E0}"/>
    <cellStyle name="Output 2 2 8_3. Loans" xfId="30429" xr:uid="{AC79569C-5564-495B-87A7-247EC95888DC}"/>
    <cellStyle name="Output 2 2 9" xfId="2543" xr:uid="{69C3B48D-F8C9-41D0-9A81-4B6D723115C5}"/>
    <cellStyle name="Output 2 2 9 2" xfId="2544" xr:uid="{64A044F9-DF60-4C04-A05D-00E5BA03DC74}"/>
    <cellStyle name="Output 2 2 9 2 2" xfId="48537" xr:uid="{3F97504F-B128-4608-9D2A-B0AF8CED596B}"/>
    <cellStyle name="Output 2 2 9 2_Apart tables" xfId="53023" xr:uid="{EA3D2AC1-07AC-4F93-B3C7-4AB7AD023350}"/>
    <cellStyle name="Output 2 2 9 3" xfId="48536" xr:uid="{C19CD589-F4C9-4427-B03C-7B62C0F40456}"/>
    <cellStyle name="Output 2 2 9_3. Loans" xfId="30430" xr:uid="{826926FB-FED4-49FD-9303-374E6CB1731F}"/>
    <cellStyle name="Output 2 2_3. Loans" xfId="30431" xr:uid="{E6DD2C45-3A43-44F0-9F40-8CB83845830D}"/>
    <cellStyle name="Output 2 3" xfId="2545" xr:uid="{A207C7B2-0EB6-4286-B718-C5AB7ADB4984}"/>
    <cellStyle name="Output 2 3 2" xfId="2546" xr:uid="{0A8F27C1-598C-4366-8723-869B843A07D0}"/>
    <cellStyle name="Output 2 3 2 2" xfId="2547" xr:uid="{7E78ED30-F70F-4500-B48A-B97166D67B27}"/>
    <cellStyle name="Output 2 3 2 2 2" xfId="47436" xr:uid="{40026559-DA4C-408B-94F4-F49EE23345EE}"/>
    <cellStyle name="Output 2 3 2 2 3" xfId="48540" xr:uid="{C0C680AA-DFB5-452B-AA1F-03179B0B94FE}"/>
    <cellStyle name="Output 2 3 2 2_Apart tables" xfId="53024" xr:uid="{5DFC5502-E52F-4D4A-BD14-388E24A707CA}"/>
    <cellStyle name="Output 2 3 2 3" xfId="47435" xr:uid="{D01CD502-1CD6-4E8C-8E52-9543B61F8FDF}"/>
    <cellStyle name="Output 2 3 2 4" xfId="48539" xr:uid="{C3360218-CDA3-4689-9C47-6C9190151FF1}"/>
    <cellStyle name="Output 2 3 2_3. Loans" xfId="30432" xr:uid="{05EA8B19-ED4F-43CB-A0CE-95AD22478126}"/>
    <cellStyle name="Output 2 3 3" xfId="2548" xr:uid="{592DAB86-3440-488C-B2B1-367338E78DCC}"/>
    <cellStyle name="Output 2 3 3 2" xfId="2549" xr:uid="{DB305865-C5A9-4513-9516-A0B485EA819B}"/>
    <cellStyle name="Output 2 3 3 2 2" xfId="47438" xr:uid="{D07BA340-FF3B-4707-8BB3-AB19BC30658D}"/>
    <cellStyle name="Output 2 3 3 2 3" xfId="48542" xr:uid="{B57C60F6-BA1B-42A7-A572-3F26DA152A04}"/>
    <cellStyle name="Output 2 3 3 2_Apart tables" xfId="53025" xr:uid="{6288EF77-04FB-42FF-9647-6196C2FBDE01}"/>
    <cellStyle name="Output 2 3 3 3" xfId="47437" xr:uid="{7187AA60-4D4D-485A-B181-266E976F8355}"/>
    <cellStyle name="Output 2 3 3 4" xfId="48541" xr:uid="{D069CA96-CF1F-4384-A06D-05DCF91DD1A8}"/>
    <cellStyle name="Output 2 3 3_3. Loans" xfId="30433" xr:uid="{5D825AB5-F6E0-4322-B7F3-26B2DDDA9934}"/>
    <cellStyle name="Output 2 3 4" xfId="2550" xr:uid="{44180DFF-7AFC-4696-B8BC-E46BFED6DF5D}"/>
    <cellStyle name="Output 2 3 4 2" xfId="2551" xr:uid="{837DF22C-0F87-4BD3-9836-EF31D0C11293}"/>
    <cellStyle name="Output 2 3 4 2 2" xfId="47440" xr:uid="{05170FDB-D02E-4A49-80FF-4CDFA929BA18}"/>
    <cellStyle name="Output 2 3 4 2 3" xfId="48544" xr:uid="{9DECD190-F8E9-4007-8452-788B3C3807F4}"/>
    <cellStyle name="Output 2 3 4 2_Apart tables" xfId="53026" xr:uid="{081A4621-B8E2-4887-B58A-9EE7F2B29074}"/>
    <cellStyle name="Output 2 3 4 3" xfId="47439" xr:uid="{5BA40338-69E3-4107-A9A3-1E265B9557E5}"/>
    <cellStyle name="Output 2 3 4 4" xfId="48543" xr:uid="{DBB4393F-4742-41A1-BA22-9F14AA46AB52}"/>
    <cellStyle name="Output 2 3 4_3. Loans" xfId="30434" xr:uid="{95849EDB-59C3-462C-89CA-7560E29C411A}"/>
    <cellStyle name="Output 2 3 5" xfId="2552" xr:uid="{9C24F289-3B18-46E1-8E22-15E4949CDCF7}"/>
    <cellStyle name="Output 2 3 5 2" xfId="2553" xr:uid="{EDB10A9B-9058-4386-8F5A-0422EFD4D6DF}"/>
    <cellStyle name="Output 2 3 5 2 2" xfId="48546" xr:uid="{63D6701D-AF4E-45B9-A5A4-C4D5C134947A}"/>
    <cellStyle name="Output 2 3 5 2_Apart tables" xfId="53027" xr:uid="{464E06FD-A1D8-4750-B8F6-31B479BF8E43}"/>
    <cellStyle name="Output 2 3 5 3" xfId="47441" xr:uid="{952469DE-6009-450D-A577-1B6FF7306A70}"/>
    <cellStyle name="Output 2 3 5 4" xfId="48545" xr:uid="{2F242DB5-1889-4B74-B865-6EE0303B26BB}"/>
    <cellStyle name="Output 2 3 5_3. Loans" xfId="30435" xr:uid="{B5EE5D99-85BF-493E-B2A1-BAE5947A78AE}"/>
    <cellStyle name="Output 2 3 6" xfId="2554" xr:uid="{5BB08F6F-9E3C-425A-B45D-BDC9A166683B}"/>
    <cellStyle name="Output 2 3 6 2" xfId="48547" xr:uid="{E9D1D7D2-1074-43ED-B8AD-1AA3623ACCFF}"/>
    <cellStyle name="Output 2 3 6_Apart tables" xfId="53028" xr:uid="{C376B020-97F1-4BF4-AA27-2311EBE775E0}"/>
    <cellStyle name="Output 2 3 7" xfId="34704" xr:uid="{9EBF0C7F-71CB-42C8-A4CC-56CA80E7F44C}"/>
    <cellStyle name="Output 2 3 8" xfId="47434" xr:uid="{BCD6FC24-9F1B-4DED-91DA-8C5F1D9B0F68}"/>
    <cellStyle name="Output 2 3 9" xfId="48538" xr:uid="{1CC03C17-A3D4-4775-83CF-007651EBFA5C}"/>
    <cellStyle name="Output 2 3_3. Loans" xfId="30436" xr:uid="{D187C333-18F9-4383-8493-CAFDCEAAF11A}"/>
    <cellStyle name="Output 2 4" xfId="2555" xr:uid="{D65F32A4-F307-445A-B4CC-33BD7DE9F634}"/>
    <cellStyle name="Output 2 4 2" xfId="2556" xr:uid="{EAB17805-A04E-4F8D-873A-47CC7D1C9F66}"/>
    <cellStyle name="Output 2 4 2 2" xfId="2557" xr:uid="{E8A04329-20FD-44A0-98C8-11B92BCC07E8}"/>
    <cellStyle name="Output 2 4 2 2 2" xfId="47444" xr:uid="{10A94348-7E12-42A3-98DF-A7AAF349E5A9}"/>
    <cellStyle name="Output 2 4 2 2 3" xfId="48550" xr:uid="{2D9F1111-430F-4FC3-95AF-C3CF9023437F}"/>
    <cellStyle name="Output 2 4 2 2_Apart tables" xfId="53029" xr:uid="{A5F63F60-8353-42BD-A886-9BF69D38CACD}"/>
    <cellStyle name="Output 2 4 2 3" xfId="47443" xr:uid="{221E6E30-19B8-4E1C-B40F-FDF6E4EDA626}"/>
    <cellStyle name="Output 2 4 2 4" xfId="48549" xr:uid="{26C6CB0E-1E16-40D3-8D2E-88F478657569}"/>
    <cellStyle name="Output 2 4 2_3. Loans" xfId="30437" xr:uid="{8DA1A339-C31A-4B86-863F-38CCF66F598D}"/>
    <cellStyle name="Output 2 4 3" xfId="2558" xr:uid="{A68BA4D0-78BD-49BE-93E0-0D13AAF35D6A}"/>
    <cellStyle name="Output 2 4 3 2" xfId="2559" xr:uid="{978856E3-A604-4374-B022-6D727C97C8F6}"/>
    <cellStyle name="Output 2 4 3 2 2" xfId="47446" xr:uid="{C5DEBDC3-9055-4B68-BF34-C11E2CEFA332}"/>
    <cellStyle name="Output 2 4 3 2 3" xfId="48552" xr:uid="{76080349-F727-4135-8B3F-E25D66C927BC}"/>
    <cellStyle name="Output 2 4 3 2_Apart tables" xfId="53030" xr:uid="{4DE5990E-F123-496B-A4F9-2CFEFE3E98FD}"/>
    <cellStyle name="Output 2 4 3 3" xfId="47445" xr:uid="{FCCF7C65-7AE2-4553-ABC0-F67CB1E478AC}"/>
    <cellStyle name="Output 2 4 3 4" xfId="48551" xr:uid="{4FFF9DF2-A35E-41E4-B3C1-AC27A52D6F67}"/>
    <cellStyle name="Output 2 4 3_3. Loans" xfId="30438" xr:uid="{2090877E-67E3-4910-8083-A614ECE87824}"/>
    <cellStyle name="Output 2 4 4" xfId="2560" xr:uid="{3C1E0FA7-C715-418E-AB40-186E258B73D5}"/>
    <cellStyle name="Output 2 4 4 2" xfId="2561" xr:uid="{DD8919CB-ED07-42BB-A30B-C02C5EF265A7}"/>
    <cellStyle name="Output 2 4 4 2 2" xfId="48554" xr:uid="{F132C57C-E107-4509-81AF-4A29F42A9AC5}"/>
    <cellStyle name="Output 2 4 4 2_Apart tables" xfId="53031" xr:uid="{948239FE-0391-4B19-845C-55129B35078C}"/>
    <cellStyle name="Output 2 4 4 3" xfId="47447" xr:uid="{6DB848A7-7EA9-4C03-B20D-75E8670CB8A8}"/>
    <cellStyle name="Output 2 4 4 4" xfId="48553" xr:uid="{97C5F57E-C60E-4114-8482-56698C1D653F}"/>
    <cellStyle name="Output 2 4 4_3. Loans" xfId="30439" xr:uid="{D967335B-7A20-4A10-85BE-90DD7E526D5D}"/>
    <cellStyle name="Output 2 4 5" xfId="2562" xr:uid="{215C5151-8A9F-49EE-886B-4887412670A7}"/>
    <cellStyle name="Output 2 4 5 2" xfId="48555" xr:uid="{AD10FBF9-1A9A-4F30-AE3C-3CB5A7C9F6FB}"/>
    <cellStyle name="Output 2 4 5_Apart tables" xfId="53032" xr:uid="{3F8646ED-7FE7-4A6B-A365-D68BC9E9F84F}"/>
    <cellStyle name="Output 2 4 6" xfId="47442" xr:uid="{0AB1E525-9860-4CAA-B6FD-1924387EBF43}"/>
    <cellStyle name="Output 2 4 7" xfId="48548" xr:uid="{E0FB2331-1457-4ECA-B105-BDA1A2015A0C}"/>
    <cellStyle name="Output 2 4_3. Loans" xfId="30440" xr:uid="{1F8B361C-907D-4F16-B631-573C29A0B3EA}"/>
    <cellStyle name="Output 2 5" xfId="2563" xr:uid="{C2127BC3-78A1-4DE8-B6C4-B15AA263D3FC}"/>
    <cellStyle name="Output 2 5 2" xfId="2564" xr:uid="{8D08B23C-ED33-477E-8D35-9DBC5F56AD50}"/>
    <cellStyle name="Output 2 5 2 2" xfId="2565" xr:uid="{9B3D2EB1-246D-4EF1-B43A-5DF6F497D073}"/>
    <cellStyle name="Output 2 5 2 2 2" xfId="48558" xr:uid="{915B816C-241C-4E33-BC58-5A692B03F5BC}"/>
    <cellStyle name="Output 2 5 2 2_Apart tables" xfId="53033" xr:uid="{5ABE626C-3C42-4EC6-92E4-0B4261544386}"/>
    <cellStyle name="Output 2 5 2 3" xfId="48557" xr:uid="{9916A4FF-9C56-47F2-AB42-BBE1A0C1C495}"/>
    <cellStyle name="Output 2 5 2_3. Loans" xfId="30441" xr:uid="{1D1CA824-BE5E-40B9-A533-82466F5EE9AD}"/>
    <cellStyle name="Output 2 5 3" xfId="2566" xr:uid="{DAD89719-EFC2-4461-ACB9-22A4C8A94C7D}"/>
    <cellStyle name="Output 2 5 3 2" xfId="2567" xr:uid="{2B776BAA-5749-4CF3-B6FB-4E509BBC0D9B}"/>
    <cellStyle name="Output 2 5 3 2 2" xfId="48560" xr:uid="{02812BA2-8C09-4E68-8349-3F83FA4BA531}"/>
    <cellStyle name="Output 2 5 3 2_Apart tables" xfId="53034" xr:uid="{E1CAA284-564A-447B-928A-2CB548117F00}"/>
    <cellStyle name="Output 2 5 3 3" xfId="48559" xr:uid="{ECAF8724-FFD8-4E09-9F76-012DFC9A92A5}"/>
    <cellStyle name="Output 2 5 3_3. Loans" xfId="30442" xr:uid="{D678E751-C9FD-4E6B-86AC-D4810BF815B2}"/>
    <cellStyle name="Output 2 5 4" xfId="2568" xr:uid="{DA51117B-0750-4C22-B85E-292355FB7C63}"/>
    <cellStyle name="Output 2 5 4 2" xfId="2569" xr:uid="{AA80AE8B-6B7B-421D-BBC5-C4565F130529}"/>
    <cellStyle name="Output 2 5 4 2 2" xfId="48562" xr:uid="{3502BE17-401B-4A26-B7AE-428D4E3DCA9C}"/>
    <cellStyle name="Output 2 5 4 2_Apart tables" xfId="53035" xr:uid="{0DD8B71E-EB31-481B-AC12-CF80E8BAE471}"/>
    <cellStyle name="Output 2 5 4 3" xfId="48561" xr:uid="{672ED15F-774B-4CE6-A4DA-F3BE2943C861}"/>
    <cellStyle name="Output 2 5 4_3. Loans" xfId="30443" xr:uid="{D041DC20-DC4B-4A3B-8CEA-C9DB62F13794}"/>
    <cellStyle name="Output 2 5 5" xfId="2570" xr:uid="{DC6919C4-8202-440C-B2E1-41E3C9E026DD}"/>
    <cellStyle name="Output 2 5 5 2" xfId="2571" xr:uid="{28343A70-1BC2-4543-ADB5-9BD5386935C0}"/>
    <cellStyle name="Output 2 5 5 2 2" xfId="48564" xr:uid="{A05A0D5D-E882-4A13-A3EF-67576D38A9D2}"/>
    <cellStyle name="Output 2 5 5 2_Apart tables" xfId="53036" xr:uid="{E7E37087-AA66-47AA-A4CA-6AF8F877DE60}"/>
    <cellStyle name="Output 2 5 5 3" xfId="48563" xr:uid="{ED5379AB-379A-4EE4-9F08-86B78FC18589}"/>
    <cellStyle name="Output 2 5 5_3. Loans" xfId="30444" xr:uid="{6A435C46-0DFA-4C17-ABEC-A57976519B6C}"/>
    <cellStyle name="Output 2 5 6" xfId="2572" xr:uid="{39C048A4-B08A-46C7-BC55-4B8D6D4BB42D}"/>
    <cellStyle name="Output 2 5 6 2" xfId="48565" xr:uid="{12594767-3953-4260-BCFC-50F1E998D8B4}"/>
    <cellStyle name="Output 2 5 6_Apart tables" xfId="53037" xr:uid="{E4F125FB-AC07-42D3-94EA-53A3B7770AC9}"/>
    <cellStyle name="Output 2 5 7" xfId="48556" xr:uid="{9181BCAC-F161-478A-9DDA-5280C62B59DE}"/>
    <cellStyle name="Output 2 5_3. Loans" xfId="30445" xr:uid="{BE15B7F2-B412-44DE-B19E-7B4A2E5C1057}"/>
    <cellStyle name="Output 2 6" xfId="2573" xr:uid="{66872C4D-EBFF-48DD-BF85-585EEC5DD1E2}"/>
    <cellStyle name="Output 2 6 2" xfId="2574" xr:uid="{8BD27B6A-249D-430B-947E-3402965C8048}"/>
    <cellStyle name="Output 2 6 2 2" xfId="2575" xr:uid="{B36ED94F-63D4-475A-AA0B-F5DB647AFB71}"/>
    <cellStyle name="Output 2 6 2 2 2" xfId="47450" xr:uid="{A409DAC9-1450-47C6-927F-004E5B9C12AA}"/>
    <cellStyle name="Output 2 6 2 2 3" xfId="48568" xr:uid="{25E594FE-6777-4CBC-9814-C5A36017BC3A}"/>
    <cellStyle name="Output 2 6 2 2_Apart tables" xfId="53038" xr:uid="{3AD94AD4-7F93-427A-BBF6-595953FAC93C}"/>
    <cellStyle name="Output 2 6 2 3" xfId="47449" xr:uid="{D0C11E8A-599B-4E6B-8D83-7FB48600DB46}"/>
    <cellStyle name="Output 2 6 2 4" xfId="48567" xr:uid="{EA7C0FD2-256B-4062-A93D-2C846B6C71B9}"/>
    <cellStyle name="Output 2 6 2_3. Loans" xfId="30446" xr:uid="{BF206B56-DE87-4F55-8D7B-F9EEB6DFE75C}"/>
    <cellStyle name="Output 2 6 3" xfId="2576" xr:uid="{CB7D8840-DAC8-4B92-9987-9A67D9CECD9E}"/>
    <cellStyle name="Output 2 6 3 2" xfId="2577" xr:uid="{50F71483-258B-43E2-810E-796DB15883CF}"/>
    <cellStyle name="Output 2 6 3 2 2" xfId="47452" xr:uid="{AB4019E3-1D77-4CE7-BCBA-CC38CA21CD05}"/>
    <cellStyle name="Output 2 6 3 2 3" xfId="48570" xr:uid="{89046755-79DD-453A-8258-CF08F94B30B1}"/>
    <cellStyle name="Output 2 6 3 2_Apart tables" xfId="53039" xr:uid="{C790C9FE-BD22-4794-AFA6-B2848138E244}"/>
    <cellStyle name="Output 2 6 3 3" xfId="47451" xr:uid="{78F7C6FE-5E39-4E1D-8287-C4602828DC42}"/>
    <cellStyle name="Output 2 6 3 4" xfId="48569" xr:uid="{0482A66D-E659-4FE0-9368-9BC57C91B1C9}"/>
    <cellStyle name="Output 2 6 3_3. Loans" xfId="30447" xr:uid="{653F6D39-CD34-4E24-8A38-854E185780DE}"/>
    <cellStyle name="Output 2 6 4" xfId="2578" xr:uid="{DA4DC5CE-ED5F-47E0-B6DB-F97FD1DA1E3F}"/>
    <cellStyle name="Output 2 6 4 2" xfId="2579" xr:uid="{9A70B9F0-041A-4718-A802-7516B6315A30}"/>
    <cellStyle name="Output 2 6 4 2 2" xfId="48572" xr:uid="{9832A802-1C14-4796-B9DE-757B92D9B5D8}"/>
    <cellStyle name="Output 2 6 4 2_Apart tables" xfId="53040" xr:uid="{0FA2636D-7CC2-4606-AD2B-7481106A1C5C}"/>
    <cellStyle name="Output 2 6 4 3" xfId="47453" xr:uid="{813A1318-843E-40D6-B7A6-96F99DB3B6B5}"/>
    <cellStyle name="Output 2 6 4 4" xfId="48571" xr:uid="{80913DF6-37A0-44B6-80E1-03EF6CB7D0AF}"/>
    <cellStyle name="Output 2 6 4_3. Loans" xfId="30448" xr:uid="{B5E59A72-9F09-4CC1-AD00-1F691D4FE1D6}"/>
    <cellStyle name="Output 2 6 5" xfId="2580" xr:uid="{E6B9E220-26B4-4502-88FA-04920EEDF8ED}"/>
    <cellStyle name="Output 2 6 5 2" xfId="48573" xr:uid="{DC0C10BD-412D-4EE6-B264-CB50B16D4779}"/>
    <cellStyle name="Output 2 6 5_Apart tables" xfId="53041" xr:uid="{1897CBFE-416C-47A6-9324-D56EAC657578}"/>
    <cellStyle name="Output 2 6 6" xfId="47448" xr:uid="{372192F5-0DDB-4853-8549-0BF452A6C44C}"/>
    <cellStyle name="Output 2 6 7" xfId="48566" xr:uid="{8C908B97-FBD7-4064-AECE-CD99066A9CE9}"/>
    <cellStyle name="Output 2 6_3. Loans" xfId="30449" xr:uid="{9D38C8CA-9422-4A51-8F17-0C3626B4664C}"/>
    <cellStyle name="Output 2 7" xfId="2581" xr:uid="{8A6B2E00-10F8-4D2A-975C-B408A91E4AC2}"/>
    <cellStyle name="Output 2 7 2" xfId="2582" xr:uid="{939A5FB2-9D53-450E-A133-7E7A4160F51C}"/>
    <cellStyle name="Output 2 7 2 2" xfId="2583" xr:uid="{2E3F9316-CC03-4EEB-8424-1ECF1D6B4A36}"/>
    <cellStyle name="Output 2 7 2 2 2" xfId="47456" xr:uid="{BA2AC21A-6124-4CAC-8A7E-0CCA6BCFF01A}"/>
    <cellStyle name="Output 2 7 2 2 3" xfId="48576" xr:uid="{3AF6104D-8BA0-4285-8B9F-9FEB95EFEB82}"/>
    <cellStyle name="Output 2 7 2 2_Apart tables" xfId="53042" xr:uid="{6C05C59D-541F-4BE0-994E-C4D7E551A723}"/>
    <cellStyle name="Output 2 7 2 3" xfId="47455" xr:uid="{3FB381F7-2CD9-4B48-8AEB-324081AEC875}"/>
    <cellStyle name="Output 2 7 2 4" xfId="48575" xr:uid="{28F09EE5-C757-4D68-BA69-45B1D9EEE70A}"/>
    <cellStyle name="Output 2 7 2_3. Loans" xfId="30450" xr:uid="{3EE09ABB-EB68-432C-87F3-29C7A9B22373}"/>
    <cellStyle name="Output 2 7 3" xfId="2584" xr:uid="{2993B4EA-5157-44EA-A5F9-BDF2AE440508}"/>
    <cellStyle name="Output 2 7 3 2" xfId="2585" xr:uid="{1A2C829C-BFC3-4D12-86DE-A49063A42C9B}"/>
    <cellStyle name="Output 2 7 3 2 2" xfId="47458" xr:uid="{E6E6D4CA-5949-4840-8FB7-8EF6C927BE8A}"/>
    <cellStyle name="Output 2 7 3 2 3" xfId="48578" xr:uid="{E4927014-3D0E-4E12-BFCC-FD8FA444D915}"/>
    <cellStyle name="Output 2 7 3 2_Apart tables" xfId="53043" xr:uid="{F6F0E2A0-B71E-4F18-BB60-488C25F6459A}"/>
    <cellStyle name="Output 2 7 3 3" xfId="47457" xr:uid="{33BB2638-C73E-4C8B-A367-B4EEF577A4B0}"/>
    <cellStyle name="Output 2 7 3 4" xfId="48577" xr:uid="{F98E8C1B-9837-41E0-8465-01F30A9853A0}"/>
    <cellStyle name="Output 2 7 3_3. Loans" xfId="30451" xr:uid="{E259366E-1603-4A68-AEBE-AB0337232DA8}"/>
    <cellStyle name="Output 2 7 4" xfId="2586" xr:uid="{3018EC69-5FEC-473A-9386-C069B2B97868}"/>
    <cellStyle name="Output 2 7 4 2" xfId="2587" xr:uid="{EC784E31-AA94-4020-A9AF-7316255B082E}"/>
    <cellStyle name="Output 2 7 4 2 2" xfId="48580" xr:uid="{50E8F061-BB2F-4295-BD06-92AAB1D1B435}"/>
    <cellStyle name="Output 2 7 4 2_Apart tables" xfId="53044" xr:uid="{376516F0-5C98-47B3-8FA6-44E9DA1EFAF3}"/>
    <cellStyle name="Output 2 7 4 3" xfId="47459" xr:uid="{488854CA-2574-4DCC-9D34-554C4BEC7154}"/>
    <cellStyle name="Output 2 7 4 4" xfId="48579" xr:uid="{AE37EF69-7142-4A64-AFF0-ED0318E42729}"/>
    <cellStyle name="Output 2 7 4_3. Loans" xfId="30452" xr:uid="{7E47E3FD-8A36-4CC9-92A5-47FAF755E513}"/>
    <cellStyle name="Output 2 7 5" xfId="2588" xr:uid="{D73DE040-64E0-4CB2-AE1B-F41927299398}"/>
    <cellStyle name="Output 2 7 5 2" xfId="48581" xr:uid="{F9E2AB21-25E7-4687-B0E1-A4DC1EB96475}"/>
    <cellStyle name="Output 2 7 5_Apart tables" xfId="53045" xr:uid="{3DDF1090-3280-4C6E-8EB4-0AD083FA0563}"/>
    <cellStyle name="Output 2 7 6" xfId="47454" xr:uid="{2B975A2C-8581-4A7B-83EA-B6B72BF67AA2}"/>
    <cellStyle name="Output 2 7 7" xfId="48574" xr:uid="{FDEDA725-F0AA-439A-9ADE-EED5A865A316}"/>
    <cellStyle name="Output 2 7_3. Loans" xfId="30453" xr:uid="{37EC29AD-09EB-4DB4-BAC5-27E3F7508CF1}"/>
    <cellStyle name="Output 2 8" xfId="2589" xr:uid="{59F6E290-A304-48AC-9868-7B36BCA1C98E}"/>
    <cellStyle name="Output 2 8 2" xfId="2590" xr:uid="{1ED12FCB-E6AA-4D60-8226-857919FEFAFD}"/>
    <cellStyle name="Output 2 8 2 2" xfId="2591" xr:uid="{BCCE20CB-AE74-4E15-A147-6AF3CF3EA004}"/>
    <cellStyle name="Output 2 8 2 2 2" xfId="48584" xr:uid="{234AFC04-2139-44A0-BB1D-6B420E2E7861}"/>
    <cellStyle name="Output 2 8 2 2_Apart tables" xfId="53046" xr:uid="{31A7370A-190D-4499-A0AD-084619C2B109}"/>
    <cellStyle name="Output 2 8 2 3" xfId="47461" xr:uid="{5ABFD133-EF24-48D9-80D4-4D3A6A68DA1E}"/>
    <cellStyle name="Output 2 8 2 4" xfId="48583" xr:uid="{57326FC7-DF51-4028-8712-676ACED606F2}"/>
    <cellStyle name="Output 2 8 2_3. Loans" xfId="30454" xr:uid="{4D3520D8-718D-4D10-B2A4-18FF4B5DDEB2}"/>
    <cellStyle name="Output 2 8 3" xfId="2592" xr:uid="{C6F9528A-9F6F-4297-8277-6AA5518F6CE9}"/>
    <cellStyle name="Output 2 8 3 2" xfId="2593" xr:uid="{BEC11668-5EEC-4317-8E1B-A9F9ECC39572}"/>
    <cellStyle name="Output 2 8 3 2 2" xfId="48586" xr:uid="{C97C1C26-B3FF-41B8-BC1C-FE4BB62AD9C0}"/>
    <cellStyle name="Output 2 8 3 2_Apart tables" xfId="53047" xr:uid="{BB37F3E9-A460-4132-A48D-117316877583}"/>
    <cellStyle name="Output 2 8 3 3" xfId="48585" xr:uid="{1F5FE228-5B0F-4595-B4F1-DEDE8ADDAEC8}"/>
    <cellStyle name="Output 2 8 3_3. Loans" xfId="30455" xr:uid="{663933F3-3C7F-4883-B432-F972198D52DB}"/>
    <cellStyle name="Output 2 8 4" xfId="2594" xr:uid="{860E0E35-5672-4BB5-BD71-F85E183276EF}"/>
    <cellStyle name="Output 2 8 4 2" xfId="2595" xr:uid="{8A2A3459-7DA8-4D3C-A4E7-D9CA29EA845E}"/>
    <cellStyle name="Output 2 8 4 2 2" xfId="48588" xr:uid="{3D94ACD6-B144-434E-83F6-DFF0235FB2F2}"/>
    <cellStyle name="Output 2 8 4 2_Apart tables" xfId="53048" xr:uid="{D8607594-38EB-4454-BB2F-851DA2413F8D}"/>
    <cellStyle name="Output 2 8 4 3" xfId="48587" xr:uid="{3B54AEC2-6C26-4534-A5F5-37C234A4955F}"/>
    <cellStyle name="Output 2 8 4_3. Loans" xfId="30456" xr:uid="{F72B4E6E-AEFC-4034-A17D-2E30A36408E6}"/>
    <cellStyle name="Output 2 8 5" xfId="2596" xr:uid="{DE080140-F8F3-404D-99EF-B3C14E521A92}"/>
    <cellStyle name="Output 2 8 5 2" xfId="48589" xr:uid="{C1A0DF79-3171-47AE-83E6-04BC84E54112}"/>
    <cellStyle name="Output 2 8 5_Apart tables" xfId="53049" xr:uid="{0F3FBD28-1426-4846-970F-F881663DBD2F}"/>
    <cellStyle name="Output 2 8 6" xfId="47460" xr:uid="{5D0E6AA2-0150-480D-ABB1-3B6DD2ABC55D}"/>
    <cellStyle name="Output 2 8 7" xfId="48582" xr:uid="{EC3702FC-6E65-4392-91DB-EF7E3E687506}"/>
    <cellStyle name="Output 2 8_3. Loans" xfId="30457" xr:uid="{CF7A5BAA-6F54-48E2-86FA-0CF06A3C8C4D}"/>
    <cellStyle name="Output 2 9" xfId="2597" xr:uid="{6D33A6E8-D0E8-471D-800E-A1B0F3AA5EF8}"/>
    <cellStyle name="Output 2 9 2" xfId="2598" xr:uid="{CDF82233-4291-403C-BC7D-4344843EA58D}"/>
    <cellStyle name="Output 2 9 2 2" xfId="48591" xr:uid="{E4C289DB-B668-4A88-95C7-0C36AD0C6175}"/>
    <cellStyle name="Output 2 9 2_Apart tables" xfId="53050" xr:uid="{71458CD5-9181-473E-A2E6-9EDFED338876}"/>
    <cellStyle name="Output 2 9 3" xfId="48590" xr:uid="{7832D92B-C1FC-4410-B179-8352DD0C714A}"/>
    <cellStyle name="Output 2 9_3. Loans" xfId="30458" xr:uid="{A90ADD50-28C1-44ED-B740-016833CC1F6A}"/>
    <cellStyle name="Output 2_2. Property deals" xfId="30459" xr:uid="{33C5814B-BE49-4E1B-941F-2A69C039035D}"/>
    <cellStyle name="Output 3" xfId="2599" xr:uid="{8040DD55-EBD4-41BC-8B82-0FBD466B9130}"/>
    <cellStyle name="Output 3 10" xfId="2600" xr:uid="{553AB9D3-7E30-48BC-BEE2-20852FEAF290}"/>
    <cellStyle name="Output 3 10 2" xfId="2601" xr:uid="{D407C1B4-D0AC-4E4B-868D-1DAE426157DA}"/>
    <cellStyle name="Output 3 10 2 2" xfId="48594" xr:uid="{E6C94A88-EE88-4CC8-B274-CB062CDC92E2}"/>
    <cellStyle name="Output 3 10 2_Apart tables" xfId="53051" xr:uid="{29083F30-4337-4B7D-9226-808F98C66452}"/>
    <cellStyle name="Output 3 10 3" xfId="48593" xr:uid="{9803FDCC-AE49-4B3C-8020-11E7600D07FE}"/>
    <cellStyle name="Output 3 10_3. Loans" xfId="30460" xr:uid="{146955C3-0604-40D9-8337-980BBF731344}"/>
    <cellStyle name="Output 3 11" xfId="2602" xr:uid="{30063AF5-D3A7-4BB3-9B91-3B68D6285FBF}"/>
    <cellStyle name="Output 3 11 2" xfId="48595" xr:uid="{3D0851D4-7002-4ACF-A940-16612C1515A9}"/>
    <cellStyle name="Output 3 11_Apart tables" xfId="53052" xr:uid="{05210CA3-68F2-40D8-A3B5-84668ECD7954}"/>
    <cellStyle name="Output 3 12" xfId="34705" xr:uid="{5020C522-6DCC-4AA5-964B-F482336221A8}"/>
    <cellStyle name="Output 3 13" xfId="47462" xr:uid="{7FC5DB09-ACCE-48B3-BDFD-6F57E90C0489}"/>
    <cellStyle name="Output 3 14" xfId="48592" xr:uid="{1401CD58-1922-42A6-930B-1CBB1D5F1062}"/>
    <cellStyle name="Output 3 2" xfId="2603" xr:uid="{3976580A-53E8-4F46-8D7B-72BD71FD8FB5}"/>
    <cellStyle name="Output 3 2 2" xfId="2604" xr:uid="{9F77C3B9-310C-4148-A1B9-27D2FAADC9BE}"/>
    <cellStyle name="Output 3 2 2 2" xfId="2605" xr:uid="{58118C03-A86D-416F-B7C9-CEEE81DDF0B9}"/>
    <cellStyle name="Output 3 2 2 2 2" xfId="47465" xr:uid="{56B3868D-EEC1-4EC6-B99F-A65D3E7A106F}"/>
    <cellStyle name="Output 3 2 2 2 3" xfId="48598" xr:uid="{BDFDCC9A-2842-476F-A251-53D6CD95CC06}"/>
    <cellStyle name="Output 3 2 2 2_Apart tables" xfId="53053" xr:uid="{6898A591-5055-41B5-87B5-1202A911D9DA}"/>
    <cellStyle name="Output 3 2 2 3" xfId="47464" xr:uid="{EC337CAE-0D4D-4D3E-9D2E-FDAA47648E84}"/>
    <cellStyle name="Output 3 2 2 4" xfId="48597" xr:uid="{952E1145-3281-4A0E-B558-62FAB37C30C4}"/>
    <cellStyle name="Output 3 2 2_3. Loans" xfId="30461" xr:uid="{19C43594-237E-4713-90C6-C3DB6C30ABEE}"/>
    <cellStyle name="Output 3 2 3" xfId="2606" xr:uid="{1321ECFD-5525-4398-91ED-1658AD5C59E2}"/>
    <cellStyle name="Output 3 2 3 2" xfId="2607" xr:uid="{D8F2FEBC-EF34-4083-9618-A9522C88FAA9}"/>
    <cellStyle name="Output 3 2 3 2 2" xfId="47467" xr:uid="{9FB5FBF4-C29B-4377-9BE1-BDC8F792C819}"/>
    <cellStyle name="Output 3 2 3 2 3" xfId="48600" xr:uid="{B89E6D31-9788-4BE9-ACD1-D24EE298313E}"/>
    <cellStyle name="Output 3 2 3 2_Apart tables" xfId="53054" xr:uid="{CA19970C-7D4D-468E-BEDB-B248D558FE42}"/>
    <cellStyle name="Output 3 2 3 3" xfId="47466" xr:uid="{B7394812-C490-44B2-BE3B-BEED18F5E853}"/>
    <cellStyle name="Output 3 2 3 4" xfId="48599" xr:uid="{4B4BF8F9-48E0-4255-9654-5F1EC74D7DA5}"/>
    <cellStyle name="Output 3 2 3_3. Loans" xfId="30462" xr:uid="{F5F5E39E-282B-4306-B0A2-CF8D1F1C5479}"/>
    <cellStyle name="Output 3 2 4" xfId="2608" xr:uid="{3343ABCA-DEA5-4EB8-85AB-344179DFBB54}"/>
    <cellStyle name="Output 3 2 4 2" xfId="2609" xr:uid="{57505499-7621-4236-9234-431708CE52FB}"/>
    <cellStyle name="Output 3 2 4 2 2" xfId="47469" xr:uid="{AAF42D37-2431-4784-83CF-20B2EFB801DA}"/>
    <cellStyle name="Output 3 2 4 2 3" xfId="48602" xr:uid="{F2BE71FD-1C73-481D-A3D2-875B6B9097E4}"/>
    <cellStyle name="Output 3 2 4 2_Apart tables" xfId="53055" xr:uid="{3893392D-501A-41D6-B9D5-D5704E67C09A}"/>
    <cellStyle name="Output 3 2 4 3" xfId="47468" xr:uid="{C127F4D8-BF35-40A6-8E13-F5E19D13A211}"/>
    <cellStyle name="Output 3 2 4 4" xfId="48601" xr:uid="{4C03BC66-9333-484D-9C6B-114767405945}"/>
    <cellStyle name="Output 3 2 4_3. Loans" xfId="30463" xr:uid="{5C109CC0-3A4B-47AB-A483-EE0CE562FBCF}"/>
    <cellStyle name="Output 3 2 5" xfId="2610" xr:uid="{DEB95A0B-AEFD-44FE-AEA8-CAAA476A53C0}"/>
    <cellStyle name="Output 3 2 5 2" xfId="2611" xr:uid="{1BEDCDE8-9BE6-48FA-9B23-FF368F6422F6}"/>
    <cellStyle name="Output 3 2 5 2 2" xfId="48604" xr:uid="{46609A4B-A750-48D8-A25F-B3E7AB5C4FD3}"/>
    <cellStyle name="Output 3 2 5 2_Apart tables" xfId="53056" xr:uid="{9647C238-E6CE-4CFE-B455-944115D4F4E7}"/>
    <cellStyle name="Output 3 2 5 3" xfId="47470" xr:uid="{BAE286AB-1BE9-4721-9975-7671109B368B}"/>
    <cellStyle name="Output 3 2 5 4" xfId="48603" xr:uid="{78F96959-9711-44EF-8F9E-E2C4E7BBF247}"/>
    <cellStyle name="Output 3 2 5_3. Loans" xfId="30464" xr:uid="{F57E0203-ADF9-451D-8ABB-5CB55CE8BB88}"/>
    <cellStyle name="Output 3 2 6" xfId="2612" xr:uid="{F8134ACF-55F4-4335-B10C-F286EBAF86B9}"/>
    <cellStyle name="Output 3 2 6 2" xfId="48605" xr:uid="{F88A4764-8129-4EB9-8365-0722A7D39C9C}"/>
    <cellStyle name="Output 3 2 6_Apart tables" xfId="53057" xr:uid="{04A5CD11-AEAF-4905-8920-F0F9B953B96B}"/>
    <cellStyle name="Output 3 2 7" xfId="47463" xr:uid="{E5D78900-62A0-421E-9FCB-8E9600E211FE}"/>
    <cellStyle name="Output 3 2 8" xfId="48596" xr:uid="{E673C4A0-CFF1-421F-B562-37811FE93E1B}"/>
    <cellStyle name="Output 3 2_3. Loans" xfId="30465" xr:uid="{6964BB98-10A8-48BC-A158-9C74A6893EEA}"/>
    <cellStyle name="Output 3 3" xfId="2613" xr:uid="{A60EB87E-4BE2-4E96-9B06-892B12556210}"/>
    <cellStyle name="Output 3 3 2" xfId="2614" xr:uid="{D6A5726D-3590-4A81-A5D4-9F7B5666C913}"/>
    <cellStyle name="Output 3 3 2 2" xfId="2615" xr:uid="{D617F929-CCE7-4E20-9B38-EBC803C4C884}"/>
    <cellStyle name="Output 3 3 2 2 2" xfId="47473" xr:uid="{8A35BA53-C41A-4B08-9344-FF0C32A54AD4}"/>
    <cellStyle name="Output 3 3 2 2 3" xfId="48608" xr:uid="{B9CC77EA-B4C4-40F7-A8C9-0F67151CC6A6}"/>
    <cellStyle name="Output 3 3 2 2_Apart tables" xfId="53058" xr:uid="{867A0FCE-2F61-413E-8B8C-1D2AECC3B731}"/>
    <cellStyle name="Output 3 3 2 3" xfId="47472" xr:uid="{0720425B-7DAC-46EF-856B-249C8668587F}"/>
    <cellStyle name="Output 3 3 2 4" xfId="48607" xr:uid="{BB1FCD81-6A27-4DE6-B20D-A9A28596216A}"/>
    <cellStyle name="Output 3 3 2_3. Loans" xfId="30466" xr:uid="{58FBE38A-7658-48A1-8D26-38DF51B712BF}"/>
    <cellStyle name="Output 3 3 3" xfId="2616" xr:uid="{3703852F-5C82-47EF-A62D-E41CA73478CE}"/>
    <cellStyle name="Output 3 3 3 2" xfId="2617" xr:uid="{276EB88B-0953-425B-AB15-5A88EA3260CA}"/>
    <cellStyle name="Output 3 3 3 2 2" xfId="47475" xr:uid="{9AE5006E-6BD5-4F96-B637-149F682AB5EE}"/>
    <cellStyle name="Output 3 3 3 2 3" xfId="48610" xr:uid="{A1E672A6-B9DF-4EC8-9B7F-692F657FE9BC}"/>
    <cellStyle name="Output 3 3 3 2_Apart tables" xfId="53059" xr:uid="{C44320C7-7949-4D7A-8701-4D79D8F1B1B1}"/>
    <cellStyle name="Output 3 3 3 3" xfId="47474" xr:uid="{431EE568-8442-4968-9CF3-3B00E391F305}"/>
    <cellStyle name="Output 3 3 3 4" xfId="48609" xr:uid="{F16D2A2A-AB87-4D26-898F-5E19C5E4839C}"/>
    <cellStyle name="Output 3 3 3_3. Loans" xfId="30467" xr:uid="{DA42474C-6664-443C-9FB6-95272761DC2B}"/>
    <cellStyle name="Output 3 3 4" xfId="2618" xr:uid="{89D045E3-14D8-41F9-ACC7-0E52ED61AD73}"/>
    <cellStyle name="Output 3 3 4 2" xfId="2619" xr:uid="{9515E926-8454-4771-BE0E-4E59F2103AC7}"/>
    <cellStyle name="Output 3 3 4 2 2" xfId="48612" xr:uid="{2A9E022F-127F-40E4-B5D9-61C3D61E2A2A}"/>
    <cellStyle name="Output 3 3 4 2_Apart tables" xfId="53060" xr:uid="{E363D83A-090E-4DC2-B03F-3EE013B764BD}"/>
    <cellStyle name="Output 3 3 4 3" xfId="47476" xr:uid="{2CBB1B8A-6A35-4F07-8E7A-20BE44626556}"/>
    <cellStyle name="Output 3 3 4 4" xfId="48611" xr:uid="{66E91BAA-8BCA-428C-A8C1-611C9E9F50B4}"/>
    <cellStyle name="Output 3 3 4_3. Loans" xfId="30468" xr:uid="{80EB81D6-046F-41CF-8B86-E2D5579D2EB2}"/>
    <cellStyle name="Output 3 3 5" xfId="2620" xr:uid="{CD41A7A0-F629-4FF1-9485-52C9906C1F0C}"/>
    <cellStyle name="Output 3 3 5 2" xfId="2621" xr:uid="{22B508F0-AECD-42CD-8E8D-E538F532CD3A}"/>
    <cellStyle name="Output 3 3 5 2 2" xfId="48614" xr:uid="{6B716B94-1872-4E30-99FB-6790DD23EFB4}"/>
    <cellStyle name="Output 3 3 5 2_Apart tables" xfId="53061" xr:uid="{0A246AD7-2296-46EE-98FE-91CFB074B22A}"/>
    <cellStyle name="Output 3 3 5 3" xfId="48613" xr:uid="{97687E72-DEE1-4FDE-AB3D-78424F76B1BD}"/>
    <cellStyle name="Output 3 3 5_3. Loans" xfId="30469" xr:uid="{818792B1-CBD9-4207-8A92-4D1BBCAA07C1}"/>
    <cellStyle name="Output 3 3 6" xfId="2622" xr:uid="{7F4E212F-9605-4711-85A3-C19BD5A7A6A1}"/>
    <cellStyle name="Output 3 3 6 2" xfId="48615" xr:uid="{1CEDDA11-1465-4C93-B725-413009BC4A10}"/>
    <cellStyle name="Output 3 3 6_Apart tables" xfId="53062" xr:uid="{AE48A9D7-922F-4CEF-8657-B3EC409B9A50}"/>
    <cellStyle name="Output 3 3 7" xfId="47471" xr:uid="{34DA9E58-B4F1-4ED1-8E99-88EFDC93852B}"/>
    <cellStyle name="Output 3 3 8" xfId="48606" xr:uid="{9821760E-D676-496F-A146-B27A64B37C3D}"/>
    <cellStyle name="Output 3 3_3. Loans" xfId="30470" xr:uid="{2E14CCE3-8BEE-4FFD-9B2A-AC66B01B0816}"/>
    <cellStyle name="Output 3 4" xfId="2623" xr:uid="{A3C730A1-1682-4B59-8438-C31A81CD20C9}"/>
    <cellStyle name="Output 3 4 2" xfId="2624" xr:uid="{205D7934-E234-48C3-8AD9-1DD98C3C3112}"/>
    <cellStyle name="Output 3 4 2 2" xfId="40077" xr:uid="{97FA225D-FAA3-4630-9263-E87CE1FBE8CE}"/>
    <cellStyle name="Output 3 4 2 2 2" xfId="48618" xr:uid="{E21738D2-F9B9-469D-8250-F808BD206967}"/>
    <cellStyle name="Output 3 4 2 3" xfId="48617" xr:uid="{937BE4BE-BEE2-41A5-A8B5-F566F7ED1039}"/>
    <cellStyle name="Output 3 4 2_Apart tables" xfId="53063" xr:uid="{5CFA79E8-E718-4519-B58C-5D692C4A46D8}"/>
    <cellStyle name="Output 3 4 3" xfId="40078" xr:uid="{6F2730C3-8E85-4A42-86F3-C4FA05421BBD}"/>
    <cellStyle name="Output 3 4 3 2" xfId="40079" xr:uid="{24B85650-9A69-4F2F-BC8A-11A1C5EB52C5}"/>
    <cellStyle name="Output 3 4 3 2 2" xfId="48620" xr:uid="{9F52FC38-15B9-48C4-80B0-52EEE45DA152}"/>
    <cellStyle name="Output 3 4 3 3" xfId="48619" xr:uid="{F6D97942-C182-408E-9CB5-0E6E5695BB11}"/>
    <cellStyle name="Output 3 4 4" xfId="40080" xr:uid="{7A93068E-8B2D-44D7-B224-66142F23CCC7}"/>
    <cellStyle name="Output 3 4 4 2" xfId="48621" xr:uid="{D53A607B-4D1B-40F7-9009-F7635161CA2A}"/>
    <cellStyle name="Output 3 4 5" xfId="48616" xr:uid="{B59994DE-1816-4EE9-9B01-7593FAB8189B}"/>
    <cellStyle name="Output 3 4_3. Loans" xfId="30471" xr:uid="{941D8A82-9F70-4334-A941-DD7F4FB1427A}"/>
    <cellStyle name="Output 3 5" xfId="2625" xr:uid="{186AC958-0A0C-4CE2-9CBB-9346815ED004}"/>
    <cellStyle name="Output 3 5 2" xfId="2626" xr:uid="{70FC5E7B-7E95-496B-9C0E-AD159D7C30C0}"/>
    <cellStyle name="Output 3 5 2 2" xfId="40081" xr:uid="{49220F1E-4BE2-48CF-A5EC-C2721C567857}"/>
    <cellStyle name="Output 3 5 2 2 2" xfId="48624" xr:uid="{CEACD86C-5528-463E-AEFB-FA9121877509}"/>
    <cellStyle name="Output 3 5 2 3" xfId="48623" xr:uid="{2E6CE4CB-34C7-4135-97B7-2DFEDCC81864}"/>
    <cellStyle name="Output 3 5 2_Apart tables" xfId="53064" xr:uid="{1E4110E3-CE1E-4F54-95CA-05C14B2342CE}"/>
    <cellStyle name="Output 3 5 3" xfId="40082" xr:uid="{40C4D63D-3B10-4182-A9A8-B47EC21E18BF}"/>
    <cellStyle name="Output 3 5 3 2" xfId="40083" xr:uid="{779FCEFF-CDEB-4306-BF9A-ADEF70741739}"/>
    <cellStyle name="Output 3 5 3 2 2" xfId="48626" xr:uid="{A08A7911-3335-4037-9B5A-331506AB6604}"/>
    <cellStyle name="Output 3 5 3 3" xfId="48625" xr:uid="{2C05E1B2-97B2-483B-B428-8ACDDD245C25}"/>
    <cellStyle name="Output 3 5 4" xfId="40084" xr:uid="{710CAAF6-F6AD-4BDC-9C87-083E02F1E66E}"/>
    <cellStyle name="Output 3 5 4 2" xfId="48627" xr:uid="{01DA11AE-BFF7-4D1A-A7A8-61DA53D15062}"/>
    <cellStyle name="Output 3 5 5" xfId="48622" xr:uid="{1271D1B0-7860-4D8B-B56C-850026FA9887}"/>
    <cellStyle name="Output 3 5_3. Loans" xfId="30472" xr:uid="{585AF9D6-1C6B-4360-BF2D-4FCAD6E3506E}"/>
    <cellStyle name="Output 3 6" xfId="2627" xr:uid="{608D097F-36DE-4F1A-81BB-A45B8E757553}"/>
    <cellStyle name="Output 3 6 2" xfId="2628" xr:uid="{39014EE0-74DD-4446-A5D3-0162196B53BF}"/>
    <cellStyle name="Output 3 6 2 2" xfId="40085" xr:uid="{C4A084FD-F4C4-4F08-A1EA-1D5329AF6DBB}"/>
    <cellStyle name="Output 3 6 2 2 2" xfId="48630" xr:uid="{93A52B06-26F1-4F07-8BC5-471CC46FD333}"/>
    <cellStyle name="Output 3 6 2 3" xfId="48629" xr:uid="{52EF455A-40D2-4CE7-9BA1-DAA5CACE773B}"/>
    <cellStyle name="Output 3 6 2_Apart tables" xfId="53065" xr:uid="{AB285F2A-67C2-4CB1-83FF-9FB43D76EF54}"/>
    <cellStyle name="Output 3 6 3" xfId="40086" xr:uid="{4FFD17DF-F0CF-4F97-93C6-1DD5B0263950}"/>
    <cellStyle name="Output 3 6 3 2" xfId="40087" xr:uid="{18E14CDB-27B3-4ABF-A034-03D81ADF0077}"/>
    <cellStyle name="Output 3 6 3 2 2" xfId="48632" xr:uid="{A57C5DAA-A40A-4B96-B51D-0351BA48E75A}"/>
    <cellStyle name="Output 3 6 3 3" xfId="48631" xr:uid="{445F9B75-A7EC-4D08-B07C-EE5C7F209B54}"/>
    <cellStyle name="Output 3 6 4" xfId="40088" xr:uid="{740D10D8-2754-447B-BCFD-07698EF505F5}"/>
    <cellStyle name="Output 3 6 4 2" xfId="48633" xr:uid="{4670BEE5-8E19-4532-8E9D-23A006000C8E}"/>
    <cellStyle name="Output 3 6 5" xfId="48628" xr:uid="{D365CD65-5302-47D9-827B-907C246B99F1}"/>
    <cellStyle name="Output 3 6_3. Loans" xfId="30473" xr:uid="{1832EF54-0845-412D-AF48-D89AB09C6893}"/>
    <cellStyle name="Output 3 7" xfId="2629" xr:uid="{E3D65E6A-6BF0-4A38-A4B8-933DCEAB6CCD}"/>
    <cellStyle name="Output 3 7 2" xfId="2630" xr:uid="{9D3AD702-F6D7-4965-9145-CBF7DCDFB548}"/>
    <cellStyle name="Output 3 7 2 2" xfId="47478" xr:uid="{5003ED27-A08B-4B26-90DE-790913AA59C2}"/>
    <cellStyle name="Output 3 7 2 3" xfId="48635" xr:uid="{875BA544-974D-4EFF-97DF-AAB4C759AF98}"/>
    <cellStyle name="Output 3 7 2_Apart tables" xfId="53066" xr:uid="{FA8AC720-D26A-4D23-B855-84A514E64038}"/>
    <cellStyle name="Output 3 7 3" xfId="47477" xr:uid="{EFBE8090-8835-4DB7-AD15-4A28034326A9}"/>
    <cellStyle name="Output 3 7 4" xfId="48634" xr:uid="{964D992C-9CA7-44BB-96AE-D45CDBBDAED1}"/>
    <cellStyle name="Output 3 7_3. Loans" xfId="30474" xr:uid="{6D1856DA-F93B-46AA-988D-A01262DDEB32}"/>
    <cellStyle name="Output 3 8" xfId="2631" xr:uid="{8FCDA9E0-C07F-4FFC-B094-406FB0EC2A0D}"/>
    <cellStyle name="Output 3 8 2" xfId="2632" xr:uid="{A803A1EB-F27E-40B6-A897-9075D3630534}"/>
    <cellStyle name="Output 3 8 2 2" xfId="47480" xr:uid="{88FF791A-EF1C-4243-9C86-79EDFFB63FDB}"/>
    <cellStyle name="Output 3 8 2 3" xfId="48637" xr:uid="{D8E3CCD1-D955-49C8-AB35-3A1671006DF8}"/>
    <cellStyle name="Output 3 8 2_Apart tables" xfId="53067" xr:uid="{60864D71-BBC7-4530-98BB-1EB8B4BF76DB}"/>
    <cellStyle name="Output 3 8 3" xfId="47479" xr:uid="{FAEDCF60-48BB-4C7E-92C3-66E0011E4A93}"/>
    <cellStyle name="Output 3 8 4" xfId="48636" xr:uid="{2EE16DB8-F43B-496D-A5C8-61C77918FEE6}"/>
    <cellStyle name="Output 3 8_3. Loans" xfId="30475" xr:uid="{4B512F8B-1E13-4FE9-B617-F2338FDD22BA}"/>
    <cellStyle name="Output 3 9" xfId="2633" xr:uid="{D8F26E6D-16D7-46E2-92CB-58E2BA8B89E9}"/>
    <cellStyle name="Output 3 9 2" xfId="2634" xr:uid="{20F388F6-C3E5-4209-B3DE-0880E61B86A9}"/>
    <cellStyle name="Output 3 9 2 2" xfId="48639" xr:uid="{D3BADFDB-1758-4A59-8781-9265E4596F55}"/>
    <cellStyle name="Output 3 9 2_Apart tables" xfId="53068" xr:uid="{F6BBFEDC-4E47-4C09-B162-6F8FBA86AA82}"/>
    <cellStyle name="Output 3 9 3" xfId="47481" xr:uid="{7B549BDA-C551-444E-A066-58074279ACBA}"/>
    <cellStyle name="Output 3 9 4" xfId="48638" xr:uid="{0E8EA2D1-D86C-4908-A9B6-89640615E799}"/>
    <cellStyle name="Output 3 9_3. Loans" xfId="30476" xr:uid="{859579F5-B84E-4214-8B40-03D4EE0A0E95}"/>
    <cellStyle name="Output 3_2. Property deals" xfId="30477" xr:uid="{85AEE236-A506-494A-9DAA-A29032C4A989}"/>
    <cellStyle name="Output 4" xfId="2635" xr:uid="{29E72237-FF99-4B40-8564-1ABA7F52DAD9}"/>
    <cellStyle name="Output 4 2" xfId="2636" xr:uid="{B7C8C721-EA59-4EA0-9564-39B288BEFCD2}"/>
    <cellStyle name="Output 4 2 2" xfId="2637" xr:uid="{DD794646-F675-4176-B3D0-B917893717DD}"/>
    <cellStyle name="Output 4 2 2 2" xfId="47484" xr:uid="{BF4FA633-E71A-4A00-9AC7-519D83BA3329}"/>
    <cellStyle name="Output 4 2 2 3" xfId="48642" xr:uid="{5B014A02-8421-423D-8CEC-3B4CCA21CB88}"/>
    <cellStyle name="Output 4 2 2_Apart tables" xfId="53069" xr:uid="{1C276A4F-DB87-4C60-BBAB-6FE5C8633E7C}"/>
    <cellStyle name="Output 4 2 3" xfId="47483" xr:uid="{6A99FF57-4AB7-4042-8BBA-63DA8E318C1D}"/>
    <cellStyle name="Output 4 2 4" xfId="48641" xr:uid="{112EAFB5-5179-41BA-B389-226E341B5C2B}"/>
    <cellStyle name="Output 4 2_3. Loans" xfId="30478" xr:uid="{DCD763D7-FE15-4692-9A98-57DF1287E3EB}"/>
    <cellStyle name="Output 4 3" xfId="2638" xr:uid="{9228E9B9-FDE6-4F12-80A9-2AFFFCB68709}"/>
    <cellStyle name="Output 4 3 2" xfId="2639" xr:uid="{78F6A595-F3B5-4BA8-BDBD-00EC8DC0A4B1}"/>
    <cellStyle name="Output 4 3 2 2" xfId="47486" xr:uid="{14D52A98-8DBA-46D1-95E1-336A78D66E39}"/>
    <cellStyle name="Output 4 3 2 3" xfId="48644" xr:uid="{4E8F0528-BC02-456E-827A-CDF273647F23}"/>
    <cellStyle name="Output 4 3 2_Apart tables" xfId="53070" xr:uid="{D2654F99-4781-4BC1-891B-F2A13BDDF615}"/>
    <cellStyle name="Output 4 3 3" xfId="47485" xr:uid="{5ED038EC-B45F-4575-A23F-6824C3FF5337}"/>
    <cellStyle name="Output 4 3 4" xfId="48643" xr:uid="{FCB14AA6-53A6-4E31-905A-8EA7F6478560}"/>
    <cellStyle name="Output 4 3_3. Loans" xfId="30479" xr:uid="{6B147934-2C18-4825-8E47-FB46807C7670}"/>
    <cellStyle name="Output 4 4" xfId="2640" xr:uid="{321520C3-01A4-41F8-AB62-D134A93B4BE7}"/>
    <cellStyle name="Output 4 4 2" xfId="2641" xr:uid="{8AFD5562-31E7-40F2-8FB8-83CCB4D11A81}"/>
    <cellStyle name="Output 4 4 2 2" xfId="47488" xr:uid="{5032AB3A-FC1D-42F0-9A31-D5D3622D8881}"/>
    <cellStyle name="Output 4 4 2 3" xfId="48646" xr:uid="{BDBBA2FA-A3FE-4B86-A74A-81390164EA0E}"/>
    <cellStyle name="Output 4 4 2_Apart tables" xfId="53071" xr:uid="{9D1C980E-963D-4B58-9A54-03699D2BEA01}"/>
    <cellStyle name="Output 4 4 3" xfId="47487" xr:uid="{7BF9E04C-A86B-493C-9984-3AAEE4274297}"/>
    <cellStyle name="Output 4 4 4" xfId="48645" xr:uid="{08E3B6BE-929D-47A7-96B4-6EF28FC0C559}"/>
    <cellStyle name="Output 4 4_3. Loans" xfId="30480" xr:uid="{9458CA90-6C09-4904-87F4-91F6FB468682}"/>
    <cellStyle name="Output 4 5" xfId="2642" xr:uid="{5847F9D8-E21A-4B8F-8EBA-4AAD89ADA45E}"/>
    <cellStyle name="Output 4 5 2" xfId="2643" xr:uid="{3AA28375-99C6-403B-B34C-343D2DE18153}"/>
    <cellStyle name="Output 4 5 2 2" xfId="48648" xr:uid="{304BA199-7C89-4C34-A894-3AC451155E16}"/>
    <cellStyle name="Output 4 5 2_Apart tables" xfId="53072" xr:uid="{DD9C7A0D-73B3-4752-899F-5A8A0D144EE2}"/>
    <cellStyle name="Output 4 5 3" xfId="47489" xr:uid="{0183D7BB-2D5B-4D96-AF0E-AC5098F0643A}"/>
    <cellStyle name="Output 4 5 4" xfId="48647" xr:uid="{252B10D0-D58E-4514-A9B0-5E73962E54B7}"/>
    <cellStyle name="Output 4 5_3. Loans" xfId="30481" xr:uid="{637EAB38-7833-4344-B5F1-E74392981A49}"/>
    <cellStyle name="Output 4 6" xfId="2644" xr:uid="{04C2B7F5-9865-4B6D-806A-7731828696B3}"/>
    <cellStyle name="Output 4 6 2" xfId="48649" xr:uid="{628A805E-D16A-4A9E-8D0E-7C03DBD77160}"/>
    <cellStyle name="Output 4 6_Apart tables" xfId="53073" xr:uid="{C3B91ED6-7917-44E9-98A3-7DDAC1CB637D}"/>
    <cellStyle name="Output 4 7" xfId="47482" xr:uid="{C7958C4F-AAFE-4BB2-B1E9-4225754C1C0C}"/>
    <cellStyle name="Output 4 8" xfId="48640" xr:uid="{9118B64B-FF37-4603-9DC2-8AF1A9B4F1F3}"/>
    <cellStyle name="Output 4_3. Loans" xfId="30482" xr:uid="{AE0CEC9D-7AFF-44A0-8A99-A368A53A3A37}"/>
    <cellStyle name="Output 5" xfId="2645" xr:uid="{DBF29E2C-C32F-4E28-AA60-4F5DB869B131}"/>
    <cellStyle name="Output 5 2" xfId="2646" xr:uid="{1D3203AA-DD36-46EA-8B3E-3A383F576A50}"/>
    <cellStyle name="Output 5 2 2" xfId="2647" xr:uid="{84D0351C-520C-4304-B6C1-AB1926CB29BE}"/>
    <cellStyle name="Output 5 2 2 2" xfId="48652" xr:uid="{73F816DE-164A-4377-8BA0-A18CC5DDD23F}"/>
    <cellStyle name="Output 5 2 2_Apart tables" xfId="53074" xr:uid="{A2FA402B-5AD9-4568-878D-EB8357085BB3}"/>
    <cellStyle name="Output 5 2 3" xfId="47491" xr:uid="{2FB949C5-78F2-4028-8FE5-C8134B322912}"/>
    <cellStyle name="Output 5 2 4" xfId="48651" xr:uid="{61C1CD44-FB87-46E1-82C2-AAFCE225798D}"/>
    <cellStyle name="Output 5 2_3. Loans" xfId="30483" xr:uid="{2703D372-4569-4656-8281-03097F2159C5}"/>
    <cellStyle name="Output 5 3" xfId="2648" xr:uid="{A10A3428-9778-414E-8789-4CBE9167C4A5}"/>
    <cellStyle name="Output 5 3 2" xfId="2649" xr:uid="{B5F0ED46-A9D3-484B-B2AC-941855DF8749}"/>
    <cellStyle name="Output 5 3 2 2" xfId="48654" xr:uid="{40D2C549-B90B-4D5F-AC5E-1B935B31763B}"/>
    <cellStyle name="Output 5 3 2_Apart tables" xfId="53075" xr:uid="{7D94FB58-0B89-4AAF-85E3-68EB43C665DB}"/>
    <cellStyle name="Output 5 3 3" xfId="48653" xr:uid="{CB6EACA8-EDE0-446C-A2D1-10961DD2F255}"/>
    <cellStyle name="Output 5 3_3. Loans" xfId="30484" xr:uid="{CE81FFCF-3E3C-4E40-8275-3971B0AFEA62}"/>
    <cellStyle name="Output 5 4" xfId="2650" xr:uid="{AEB6B084-0050-4BEA-8EEC-9F68BA087898}"/>
    <cellStyle name="Output 5 4 2" xfId="2651" xr:uid="{EDA6AA13-18A9-4449-BD04-872A56614DE5}"/>
    <cellStyle name="Output 5 4 2 2" xfId="48656" xr:uid="{DD8E7B13-1A9E-4F0E-9B5A-68BDA098EC37}"/>
    <cellStyle name="Output 5 4 2_Apart tables" xfId="53076" xr:uid="{F43A1E4C-639F-4BAD-BD33-0A7C7DA46303}"/>
    <cellStyle name="Output 5 4 3" xfId="48655" xr:uid="{75E6D98A-5508-461A-B795-158CD5A574B0}"/>
    <cellStyle name="Output 5 4_3. Loans" xfId="30485" xr:uid="{27264EEC-2CC2-4460-8A56-6D1ED1153B30}"/>
    <cellStyle name="Output 5 5" xfId="2652" xr:uid="{88DC9512-117B-4739-8881-DC0CCBD1B1F8}"/>
    <cellStyle name="Output 5 5 2" xfId="48657" xr:uid="{8C09FE20-AB91-4BD5-81C8-1C3CA437C5D2}"/>
    <cellStyle name="Output 5 5_Apart tables" xfId="53077" xr:uid="{4FB8584F-634B-4008-9D17-83E850058F27}"/>
    <cellStyle name="Output 5 6" xfId="47490" xr:uid="{BE7B477C-6FE6-493C-8CF3-907AD3063559}"/>
    <cellStyle name="Output 5 7" xfId="48650" xr:uid="{99B78DA7-1FD7-45B8-A77A-FC1F373B785A}"/>
    <cellStyle name="Output 5_3. Loans" xfId="30486" xr:uid="{FC005933-B852-4D2E-9A5E-ED1A0900CBA1}"/>
    <cellStyle name="Output 6" xfId="2653" xr:uid="{85D18B71-D044-4124-9C4B-0565378C813F}"/>
    <cellStyle name="Output 6 2" xfId="2654" xr:uid="{BCC353DA-77D0-4658-B576-FC9D0F8BA490}"/>
    <cellStyle name="Output 6 2 2" xfId="2655" xr:uid="{A75F7E70-A5C0-4B64-928F-85A846B141E0}"/>
    <cellStyle name="Output 6 2 2 2" xfId="48660" xr:uid="{7541076C-D861-4B86-9215-D84B9991A4F1}"/>
    <cellStyle name="Output 6 2 2_Apart tables" xfId="53078" xr:uid="{98A8235C-AADD-448C-9772-4518081DC9D6}"/>
    <cellStyle name="Output 6 2 3" xfId="47493" xr:uid="{ABB20FEA-4599-4F4F-B5AE-47A38BBE920C}"/>
    <cellStyle name="Output 6 2 4" xfId="48659" xr:uid="{EC0ED755-ED9E-4014-87F4-8D9173A072AA}"/>
    <cellStyle name="Output 6 2_3. Loans" xfId="30487" xr:uid="{E848DA4E-6166-4027-836D-8C53AB4C833A}"/>
    <cellStyle name="Output 6 3" xfId="2656" xr:uid="{A9A75978-2C17-4527-B943-8D62C3F6C528}"/>
    <cellStyle name="Output 6 3 2" xfId="2657" xr:uid="{DD610992-A30E-4672-9920-F6F516A2C257}"/>
    <cellStyle name="Output 6 3 2 2" xfId="48662" xr:uid="{1228AEE6-EDE5-4ED9-A480-BF47DA15A5B2}"/>
    <cellStyle name="Output 6 3 2_Apart tables" xfId="53079" xr:uid="{0F572F0D-E58B-4ABC-8CBF-20F0AA5D3604}"/>
    <cellStyle name="Output 6 3 3" xfId="48661" xr:uid="{90762FEE-FBD8-40F5-8DF6-224E0D015BB1}"/>
    <cellStyle name="Output 6 3_3. Loans" xfId="30488" xr:uid="{E2C91046-4C2B-4991-BC12-9D8333886B73}"/>
    <cellStyle name="Output 6 4" xfId="2658" xr:uid="{8C74989F-85DA-409D-9834-1E3FC3B2CF8A}"/>
    <cellStyle name="Output 6 4 2" xfId="2659" xr:uid="{661900D2-EE00-42DC-AC03-D69F44022A06}"/>
    <cellStyle name="Output 6 4 2 2" xfId="48664" xr:uid="{D76A80F1-99CB-432A-89CC-C06250E988BD}"/>
    <cellStyle name="Output 6 4 2_Apart tables" xfId="53080" xr:uid="{2EE3D70B-FD5D-497F-9E57-3FA2C6564411}"/>
    <cellStyle name="Output 6 4 3" xfId="48663" xr:uid="{A90DCB64-83FC-409F-850D-6B0247EFA906}"/>
    <cellStyle name="Output 6 4_3. Loans" xfId="30489" xr:uid="{72FBEB8E-28D9-41DB-B2D7-F364EE7FDC79}"/>
    <cellStyle name="Output 6 5" xfId="2660" xr:uid="{6F8CF056-D196-4E44-9718-F3FC05EFCC9D}"/>
    <cellStyle name="Output 6 5 2" xfId="48665" xr:uid="{7AAA6E1C-8305-4014-8E4A-D921F3F52EF4}"/>
    <cellStyle name="Output 6 5_Apart tables" xfId="53081" xr:uid="{CB376732-FC4C-47E1-8AE1-A461206E2ECD}"/>
    <cellStyle name="Output 6 6" xfId="47492" xr:uid="{73E7E99B-ECE1-46F2-AE80-CD8F9E96DC5A}"/>
    <cellStyle name="Output 6 7" xfId="48658" xr:uid="{5B219220-DECB-4590-B998-CB2140863D9A}"/>
    <cellStyle name="Output 6_3. Loans" xfId="30490" xr:uid="{E881F545-3B9C-46FC-AB22-F3F72523DCF1}"/>
    <cellStyle name="Output 7" xfId="2661" xr:uid="{DADFB402-53C2-4FDE-A5D4-CF70B0C332EE}"/>
    <cellStyle name="Output 7 2" xfId="2662" xr:uid="{506DA637-D080-4B65-948B-A4B82E5AB7E1}"/>
    <cellStyle name="Output 7 2 2" xfId="2663" xr:uid="{EAED912A-71CF-466E-9053-83FDB6CA5DEC}"/>
    <cellStyle name="Output 7 2 2 2" xfId="48668" xr:uid="{379F0A59-7460-4CD2-B4BC-0D66D410BABD}"/>
    <cellStyle name="Output 7 2 2_Apart tables" xfId="53082" xr:uid="{7611AD96-781B-4383-8F07-7ED9413F8BAC}"/>
    <cellStyle name="Output 7 2 3" xfId="47495" xr:uid="{74399F39-F7A4-4859-AA79-516B368D48AD}"/>
    <cellStyle name="Output 7 2 4" xfId="48667" xr:uid="{22708C02-EB7F-46AF-A7BA-5B33040D3D28}"/>
    <cellStyle name="Output 7 2_3. Loans" xfId="30491" xr:uid="{E5708161-AE92-41A9-9FDB-2B6DD573DB9F}"/>
    <cellStyle name="Output 7 3" xfId="2664" xr:uid="{FD76FC6F-606B-4E22-AA61-9A3D37FA721B}"/>
    <cellStyle name="Output 7 3 2" xfId="2665" xr:uid="{9EDF9FD0-4885-44CC-A616-CA19CC8BFAD7}"/>
    <cellStyle name="Output 7 3 2 2" xfId="48670" xr:uid="{1C132206-CC7E-40A7-A758-F325909BA1B5}"/>
    <cellStyle name="Output 7 3 2_Apart tables" xfId="53083" xr:uid="{31F8F3E4-6A7D-4994-9D33-C8E6FAE36853}"/>
    <cellStyle name="Output 7 3 3" xfId="48669" xr:uid="{4D134E85-E688-4ADD-BF9C-09F2635B6439}"/>
    <cellStyle name="Output 7 3_3. Loans" xfId="30492" xr:uid="{2FBC598F-8626-4C81-97B7-C1C566ECE06C}"/>
    <cellStyle name="Output 7 4" xfId="2666" xr:uid="{AD70187D-77EF-46FB-B924-CBF327B10568}"/>
    <cellStyle name="Output 7 4 2" xfId="2667" xr:uid="{C852CA30-596B-48D0-8C74-4167464C1604}"/>
    <cellStyle name="Output 7 4 2 2" xfId="48672" xr:uid="{FBB4E375-2FCB-496A-A51F-E25E0AF0ED7D}"/>
    <cellStyle name="Output 7 4 2_Apart tables" xfId="53084" xr:uid="{8E82DCBD-A194-492B-A32D-494E7AA8AEA1}"/>
    <cellStyle name="Output 7 4 3" xfId="48671" xr:uid="{BBC13EC9-8345-4DA5-8C0C-6D05278570B0}"/>
    <cellStyle name="Output 7 4_3. Loans" xfId="30493" xr:uid="{0A0FC468-5F88-439D-AFCD-BE8F1FDDFF3B}"/>
    <cellStyle name="Output 7 5" xfId="2668" xr:uid="{E2E97C20-3B84-448A-9A19-43B612FFD3B3}"/>
    <cellStyle name="Output 7 5 2" xfId="48673" xr:uid="{11562F09-DD42-4846-9630-86D66643F68A}"/>
    <cellStyle name="Output 7 5_Apart tables" xfId="53085" xr:uid="{18D9C011-65D1-447D-A297-3EE8F9A39A7C}"/>
    <cellStyle name="Output 7 6" xfId="47494" xr:uid="{FA444C72-55E0-4CB1-8FD2-CA2A5C5FC936}"/>
    <cellStyle name="Output 7 7" xfId="48666" xr:uid="{387F429C-5625-4AB8-834A-F2A3040A3EFE}"/>
    <cellStyle name="Output 7_3. Loans" xfId="30494" xr:uid="{57E84601-520A-4B1A-9FCF-2A4E811B8A16}"/>
    <cellStyle name="Output 8" xfId="2669" xr:uid="{FE8236AE-6305-41CB-B029-CD3CB76FA11A}"/>
    <cellStyle name="Output 8 2" xfId="2670" xr:uid="{785EED77-8B5C-40F3-8407-EA60AC7CBE9E}"/>
    <cellStyle name="Output 8 2 2" xfId="2671" xr:uid="{B2067A86-F1F6-4882-A5ED-E539243B6B68}"/>
    <cellStyle name="Output 8 2 2 2" xfId="48676" xr:uid="{0E26AA37-9621-413C-81BD-40EE1B1A7001}"/>
    <cellStyle name="Output 8 2 2_Apart tables" xfId="53086" xr:uid="{F6FF83B2-FF7D-4944-A000-ADFAE1C91D6E}"/>
    <cellStyle name="Output 8 2 3" xfId="47497" xr:uid="{59121B0F-22E3-4F98-B432-CF58F55999A0}"/>
    <cellStyle name="Output 8 2 4" xfId="48675" xr:uid="{80B07C55-67DB-4B57-8287-416BCE1A2024}"/>
    <cellStyle name="Output 8 2_3. Loans" xfId="30495" xr:uid="{CDC6E9B4-AA0D-4476-994F-C7CBC5F93E09}"/>
    <cellStyle name="Output 8 3" xfId="2672" xr:uid="{16169219-BEDE-461D-A204-2027AA450028}"/>
    <cellStyle name="Output 8 3 2" xfId="2673" xr:uid="{53DC89CD-D74D-4C39-98E5-0BB3328E0C8B}"/>
    <cellStyle name="Output 8 3 2 2" xfId="48678" xr:uid="{B728C512-7CD5-43BC-86CC-DD175171E218}"/>
    <cellStyle name="Output 8 3 2_Apart tables" xfId="53087" xr:uid="{407B4767-FF5C-42A9-977F-91336761027D}"/>
    <cellStyle name="Output 8 3 3" xfId="48677" xr:uid="{4431A4BE-7C20-4C2F-B521-35FC13E9B44A}"/>
    <cellStyle name="Output 8 3_3. Loans" xfId="30496" xr:uid="{67142B48-92E4-415F-B44D-472A7F0843A4}"/>
    <cellStyle name="Output 8 4" xfId="2674" xr:uid="{5D8E9484-3362-452E-BF3C-3F8F2BA62C73}"/>
    <cellStyle name="Output 8 4 2" xfId="2675" xr:uid="{217A3A85-9857-4CF8-9780-1B4E8CEFBD26}"/>
    <cellStyle name="Output 8 4 2 2" xfId="48680" xr:uid="{85D7F6BD-B7E7-4BB7-96A1-DA4880825FB4}"/>
    <cellStyle name="Output 8 4 2_Apart tables" xfId="53088" xr:uid="{8DE705AA-1B42-4BBC-8F1C-CBA67FEE4480}"/>
    <cellStyle name="Output 8 4 3" xfId="48679" xr:uid="{83A6A095-F48D-421A-A76C-CBA9783CA09A}"/>
    <cellStyle name="Output 8 4_3. Loans" xfId="30497" xr:uid="{B1F92FE9-B114-4477-A7A8-C98094FF6CB4}"/>
    <cellStyle name="Output 8 5" xfId="2676" xr:uid="{FC7E272A-4383-411D-8C20-100A4F574AAF}"/>
    <cellStyle name="Output 8 5 2" xfId="48681" xr:uid="{68430745-100D-4B23-9872-4AA24283E670}"/>
    <cellStyle name="Output 8 5_Apart tables" xfId="53089" xr:uid="{3DC95D7D-5292-49D6-BF3F-3CD9622E88CB}"/>
    <cellStyle name="Output 8 6" xfId="47496" xr:uid="{5F724B12-06C1-4F73-ACE7-324BB4CD7E57}"/>
    <cellStyle name="Output 8 7" xfId="48674" xr:uid="{CA106336-929A-458D-B947-D0B24BABBA43}"/>
    <cellStyle name="Output 8_3. Loans" xfId="30498" xr:uid="{473FC4C2-494A-4EBC-ADDC-441217637EEB}"/>
    <cellStyle name="Output 9" xfId="2677" xr:uid="{F66F1CD1-0809-44F8-A717-38AF3A4D309A}"/>
    <cellStyle name="Output 9 2" xfId="2678" xr:uid="{C24F4AF4-517F-4DC5-9DC3-608AB3EEB552}"/>
    <cellStyle name="Output 9 2 2" xfId="47499" xr:uid="{F5DAFFE7-5BEC-47D8-BA62-E8CCBCEA4C43}"/>
    <cellStyle name="Output 9 2 3" xfId="48683" xr:uid="{45892C51-B8AB-482E-8AF3-62A72C8AF51D}"/>
    <cellStyle name="Output 9 2_Apart tables" xfId="53090" xr:uid="{6779BE96-1753-49BB-9D56-8CA117E7582B}"/>
    <cellStyle name="Output 9 3" xfId="47498" xr:uid="{CFCED765-B8E9-4233-87E2-359F4D552755}"/>
    <cellStyle name="Output 9 4" xfId="48682" xr:uid="{98A297C0-8D08-485D-A929-6C73DE07A855}"/>
    <cellStyle name="Output 9_3. Loans" xfId="30499" xr:uid="{D437E250-D517-400B-8106-87B406015461}"/>
    <cellStyle name="Output Amounts" xfId="2679" xr:uid="{1750B2FF-342B-4126-B13E-DBB938D93220}"/>
    <cellStyle name="Output Amounts 2" xfId="43275" xr:uid="{6E05196F-9B3F-4766-9DB3-221E9E08A15A}"/>
    <cellStyle name="Output Amounts_Apart tables" xfId="53091" xr:uid="{7633A720-1CD5-452B-947D-B9B4DB4BD2EF}"/>
    <cellStyle name="Output Column Headings" xfId="2680" xr:uid="{F7FBF653-160F-44C3-8318-1762577F9A4D}"/>
    <cellStyle name="Output Column Headings 2" xfId="2681" xr:uid="{DA8D2D47-6FA9-4F94-AD57-63702050AF4B}"/>
    <cellStyle name="Output Column Headings 3" xfId="2682" xr:uid="{4E39C2EB-DEB4-46D6-B728-A8458D213874}"/>
    <cellStyle name="Output Column Headings 4" xfId="2683" xr:uid="{4500B5C1-8C59-4A8D-A508-DC7EE4AB3F9F}"/>
    <cellStyle name="Output Column Headings 5" xfId="2684" xr:uid="{EF57BD69-6CDF-49AB-A3E6-967A3B247969}"/>
    <cellStyle name="Output Column Headings 6" xfId="2685" xr:uid="{702C3ED3-DB7D-4B1E-9167-F0C29C4F6DEB}"/>
    <cellStyle name="Output Column Headings 7" xfId="2686" xr:uid="{70F5A1EC-2E9A-4BE1-AEAC-EFF46BFF78AF}"/>
    <cellStyle name="Output Column Headings 8" xfId="2687" xr:uid="{FF2DBC40-5833-49CC-844B-461B1A2F4EF1}"/>
    <cellStyle name="Output Column Headings 9" xfId="43276" xr:uid="{59147795-CB0C-4439-96B1-94D5441ABE92}"/>
    <cellStyle name="Output Column Headings_3. Loans" xfId="30500" xr:uid="{34DFC55C-6E9C-4030-8FEB-02F34F7BB1B3}"/>
    <cellStyle name="Output Line Items" xfId="2688" xr:uid="{6A38AA17-B413-43F2-AAC1-1E94C077AFAE}"/>
    <cellStyle name="Output Line Items 2" xfId="2689" xr:uid="{66B099E1-4454-4D43-915A-B82E67FBD19B}"/>
    <cellStyle name="Output Line Items 3" xfId="2690" xr:uid="{ED61FF2E-835C-4488-82A3-432EE12A2E52}"/>
    <cellStyle name="Output Line Items 4" xfId="2691" xr:uid="{9073036D-89BA-4AE1-B407-B484215C9CC9}"/>
    <cellStyle name="Output Line Items 5" xfId="2692" xr:uid="{3F2AE404-5C70-4312-9D12-0892FC3EF4F0}"/>
    <cellStyle name="Output Line Items 6" xfId="2693" xr:uid="{6E7B711A-64B4-4CEC-A00D-713BF09A2CB6}"/>
    <cellStyle name="Output Line Items 7" xfId="2694" xr:uid="{DB2B3B9D-2F66-482E-9164-62C8898BB3B3}"/>
    <cellStyle name="Output Line Items 8" xfId="2695" xr:uid="{78454BB8-5E1E-41CD-92F9-23BF4FE2500E}"/>
    <cellStyle name="Output Line Items 9" xfId="43277" xr:uid="{6248BE8C-BDE6-42A4-B87F-A621053DB562}"/>
    <cellStyle name="Output Line Items_3. Loans" xfId="30501" xr:uid="{030BAE13-4ECB-467D-90D0-795B2C8E66B1}"/>
    <cellStyle name="Output Report Heading" xfId="2696" xr:uid="{67C380D4-ABE2-4686-BF4D-C05FA5DAB18A}"/>
    <cellStyle name="Output Report Heading 2" xfId="2697" xr:uid="{C4EB15F4-5CD1-4A01-8AA9-DBA8930FD2A7}"/>
    <cellStyle name="Output Report Heading 3" xfId="2698" xr:uid="{1EAA438E-446D-4585-A0A6-4C90AB6B1F2C}"/>
    <cellStyle name="Output Report Heading 4" xfId="2699" xr:uid="{3FB7D9BE-1E75-4C68-B62C-2E335D35506A}"/>
    <cellStyle name="Output Report Heading 5" xfId="2700" xr:uid="{104A144B-2F13-4E1D-B25F-CB814D014542}"/>
    <cellStyle name="Output Report Heading 6" xfId="2701" xr:uid="{A72AD304-03EC-40B5-A7E4-76E7D9BBB1C6}"/>
    <cellStyle name="Output Report Heading 7" xfId="2702" xr:uid="{DE54AE83-371C-40BD-9F0E-68F0F0B381E4}"/>
    <cellStyle name="Output Report Heading 8" xfId="2703" xr:uid="{A1BF770C-C7D0-4933-95EE-9272B96C4B43}"/>
    <cellStyle name="Output Report Heading 9" xfId="43278" xr:uid="{A9510BFA-DF72-4EBF-8144-1906DD18CA10}"/>
    <cellStyle name="Output Report Heading_3. Loans" xfId="30502" xr:uid="{92907CCB-CCB1-451B-9460-5EB37B020745}"/>
    <cellStyle name="Output Report Title" xfId="2704" xr:uid="{214F93AA-EF22-44A9-89A3-AFD74A129855}"/>
    <cellStyle name="Output Report Title 2" xfId="2705" xr:uid="{05BCA3A8-8E7A-4561-9F5C-AE3B244B53E8}"/>
    <cellStyle name="Output Report Title 3" xfId="2706" xr:uid="{5857C708-2C3A-4FFC-BCA4-B3DD6873DFE4}"/>
    <cellStyle name="Output Report Title 4" xfId="2707" xr:uid="{3D1EB4CF-1642-4D7F-BF6D-D626DBCB7676}"/>
    <cellStyle name="Output Report Title 5" xfId="2708" xr:uid="{5C2A18C0-ED17-4C2F-ABC9-D48DD3599690}"/>
    <cellStyle name="Output Report Title 6" xfId="2709" xr:uid="{8A94CC33-CC83-454A-8841-DC3C28F10DD7}"/>
    <cellStyle name="Output Report Title 7" xfId="2710" xr:uid="{CD121544-B0AB-4CCD-B3F8-5063FB97B515}"/>
    <cellStyle name="Output Report Title 8" xfId="2711" xr:uid="{533C69AB-91DF-4EE0-930B-2B11AC5F4992}"/>
    <cellStyle name="Output Report Title 9" xfId="43279" xr:uid="{E93B6793-8163-4959-90EC-F739753D1099}"/>
    <cellStyle name="Output Report Title_3. Loans" xfId="30503" xr:uid="{78F973D3-B7EE-4F3C-A670-096BD7DD4274}"/>
    <cellStyle name="OV" xfId="43280" xr:uid="{3325DD92-F3F8-4455-B44D-61A7A0D5F06B}"/>
    <cellStyle name="Overscore" xfId="52402" xr:uid="{47EF471B-A14C-4E3C-AD05-6AA6EDF0B8AB}"/>
    <cellStyle name="Overscore 2" xfId="52403" xr:uid="{F14E54A5-2244-421D-98AF-744ADDBCCC1F}"/>
    <cellStyle name="Overscore 3" xfId="52404" xr:uid="{291E07B9-9D74-4107-B886-FC9643A751EC}"/>
    <cellStyle name="Overunder" xfId="52405" xr:uid="{072C4764-C772-4273-8157-D8D65B083F75}"/>
    <cellStyle name="Overunder 2" xfId="52406" xr:uid="{BFDD3EA0-FA5B-431E-8809-BBC9E4D9094B}"/>
    <cellStyle name="Overunder 3" xfId="52407" xr:uid="{6E6983F9-C0CB-42AB-930E-642BB2ED7E56}"/>
    <cellStyle name="p" xfId="43281" xr:uid="{3C908700-A55D-43DE-AD4F-D806203FA6E8}"/>
    <cellStyle name="p_Cognos" xfId="43282" xr:uid="{A3D9C54D-0914-4D5F-80F7-C7729188AB7B}"/>
    <cellStyle name="Page header" xfId="43283" xr:uid="{F7BE97D7-4E13-435E-870C-C86C6E7D9C97}"/>
    <cellStyle name="Page header 2" xfId="43284" xr:uid="{44ED9261-6F47-4A45-9ADC-C0422E7BE758}"/>
    <cellStyle name="Page header_Cognos" xfId="43285" xr:uid="{A09B9B9C-9185-4A01-A37B-E53830120C7C}"/>
    <cellStyle name="Page Heading" xfId="43286" xr:uid="{3BEF57E9-95B9-4CE3-98F2-F8371DDE5B74}"/>
    <cellStyle name="PageSubtitle" xfId="43287" xr:uid="{1EB956D4-ED3D-4C71-9514-71A63E8E8AFE}"/>
    <cellStyle name="PageTitle" xfId="43288" xr:uid="{9309A78C-24A6-4144-85E4-DA6155021DED}"/>
    <cellStyle name="Pct w/ Pts" xfId="43289" xr:uid="{089E873E-3258-4101-B661-948CE29D0F92}"/>
    <cellStyle name="Pct w/ Pts 2" xfId="43290" xr:uid="{B3533EFE-62AD-4B65-9D0E-C5AB4B5DE69F}"/>
    <cellStyle name="Pct w/ Pts_Cognos" xfId="43291" xr:uid="{3DC8B7BB-57DE-49D1-81BB-B9E0113B999B}"/>
    <cellStyle name="Pct w/o Pts" xfId="43292" xr:uid="{3FBE49BF-9685-407C-BCD9-0C42EDAC23BA}"/>
    <cellStyle name="Pct w/o Pts 2" xfId="43293" xr:uid="{C89866F1-F031-4FB6-A30D-465E4A6F22DF}"/>
    <cellStyle name="Pct w/o Pts_Cognos" xfId="43294" xr:uid="{E434FF82-0C67-4344-A9E6-B2231DEC1DF0}"/>
    <cellStyle name="pe" xfId="43295" xr:uid="{1BE0D094-4264-40AD-8F46-9F305FFF97E8}"/>
    <cellStyle name="pe 2" xfId="43296" xr:uid="{F056CA5E-C3A7-474A-88B7-E233D91155C0}"/>
    <cellStyle name="pe_Cognos" xfId="43297" xr:uid="{7B772823-2B81-402B-AE2E-AC1E38AAE3DD}"/>
    <cellStyle name="per" xfId="43298" xr:uid="{32989153-F0E7-4B0B-8740-361019A90601}"/>
    <cellStyle name="per 2" xfId="43299" xr:uid="{13D6AD0B-FE7C-44DF-98AB-1117337AF5C9}"/>
    <cellStyle name="per.style" xfId="43300" xr:uid="{BD07CDE9-B5E4-48BB-A4E7-178F06AE37C8}"/>
    <cellStyle name="per.style 2" xfId="43301" xr:uid="{1DC571D9-BC56-4CDD-9B27-DAA860CCAD89}"/>
    <cellStyle name="per.style_Cognos" xfId="43302" xr:uid="{16BDC2E8-1F84-478D-9B1C-6F39B49E85AE}"/>
    <cellStyle name="per_Cognos" xfId="43303" xr:uid="{740FACA6-2DDD-4A41-9E07-57D2A7401FEB}"/>
    <cellStyle name="Percent" xfId="2" builtinId="5"/>
    <cellStyle name="Percent (0)" xfId="43304" xr:uid="{A66A417D-4A99-4A09-BE8B-C816B7FEFA17}"/>
    <cellStyle name="Percent (0) 2" xfId="43305" xr:uid="{438A3E2F-01C7-42AA-B503-ADD6DBF55106}"/>
    <cellStyle name="Percent (0)_Cognos" xfId="43306" xr:uid="{131A0490-23C7-4730-B0AE-6D3DB8226BEA}"/>
    <cellStyle name="Percent (0,0)" xfId="43307" xr:uid="{9CB843D1-9ED5-4104-A24F-1C905D59E46B}"/>
    <cellStyle name="Percent (0,0) 2" xfId="43308" xr:uid="{3CA1404E-4CB2-48A9-99BB-1C754CEF4189}"/>
    <cellStyle name="Percent (0,0) N/A" xfId="43309" xr:uid="{691C5538-C424-45ED-866E-E3E5A60ED52A}"/>
    <cellStyle name="Percent (0,0) N/A 2" xfId="43310" xr:uid="{56BE4CE8-B7E5-4892-BCD9-682F2CA1EAB0}"/>
    <cellStyle name="Percent (0,0) N/A_Cognos" xfId="43311" xr:uid="{8266171D-9C1D-4DE0-90E7-BBF77F067CE5}"/>
    <cellStyle name="Percent (0,0) TBD" xfId="43312" xr:uid="{CEE7A28F-9C4A-4204-9F62-899E34C7D0FC}"/>
    <cellStyle name="Percent (0,0) TBD 2" xfId="43313" xr:uid="{6150CD95-89A0-4A29-B9DB-30F7C53C239D}"/>
    <cellStyle name="Percent (0,0) TBD_Cognos" xfId="43314" xr:uid="{DA3D6612-2427-44E1-920C-0FB8C1755E5A}"/>
    <cellStyle name="Percent (0,0)_Buckslip" xfId="43315" xr:uid="{C2E76A24-2EAC-4EC0-9C5D-1524CF87D776}"/>
    <cellStyle name="Percent [0]" xfId="43316" xr:uid="{6B7CB097-9852-48AD-9D50-A9A37E72C329}"/>
    <cellStyle name="Percent [00]" xfId="43317" xr:uid="{689542E5-7E63-4429-8921-D2AB9A294F06}"/>
    <cellStyle name="Percent [00] 2" xfId="43318" xr:uid="{CB30E002-2D5C-4591-8520-8E6FC8A17942}"/>
    <cellStyle name="Percent [00]_090804_Total Production Cost CSP" xfId="43319" xr:uid="{9FD8FDC5-77E9-48B3-8513-8EFA3C3669F2}"/>
    <cellStyle name="Percent [1]" xfId="43320" xr:uid="{FEA809A1-43F8-46BB-8C6A-1A883F1F9C67}"/>
    <cellStyle name="Percent [1] 2" xfId="48230" xr:uid="{633522AD-E2D7-4E0A-A78E-487F02735A97}"/>
    <cellStyle name="Percent [2]" xfId="2712" xr:uid="{01790A49-3989-4D3D-9653-BF23EACC41AA}"/>
    <cellStyle name="Percent [2] 2" xfId="2713" xr:uid="{F8B6D38D-AD58-40EE-BC08-5FE7BEABD332}"/>
    <cellStyle name="Percent [2] 3" xfId="2714" xr:uid="{26B324EF-C256-4AEB-889E-228248A2A8A2}"/>
    <cellStyle name="Percent [2] 4" xfId="2715" xr:uid="{E4906145-858E-4680-B72D-7C73AA681A48}"/>
    <cellStyle name="Percent [2] 5" xfId="2716" xr:uid="{390C5F3B-808B-4874-A2AD-92C45943F812}"/>
    <cellStyle name="Percent [2] 6" xfId="2717" xr:uid="{1E197713-02C8-4958-AD86-8DE38D86DFF7}"/>
    <cellStyle name="Percent [2]_3. Loans" xfId="30504" xr:uid="{DF133FBD-FC29-4AC8-B649-6E6D12756716}"/>
    <cellStyle name="Percent 10" xfId="31212" xr:uid="{551AC276-9098-49A2-81B3-AF60E771DC94}"/>
    <cellStyle name="Percent 10 2" xfId="39608" xr:uid="{8B374EA4-C916-43D9-817A-A9BF7E290D70}"/>
    <cellStyle name="Percent 10 3" xfId="44891" xr:uid="{B19254BA-CC61-4F09-95FF-D30B06FB5A25}"/>
    <cellStyle name="Percent 10 4" xfId="47890" xr:uid="{FE729B20-AC56-411F-BA37-05972C50BCF2}"/>
    <cellStyle name="Percent 10_Apart tables" xfId="53092" xr:uid="{23149633-70B3-43EA-B328-D2017F27A3F1}"/>
    <cellStyle name="Percent 11" xfId="31213" xr:uid="{94A088FC-E20D-48BC-964D-62C0F770C7D7}"/>
    <cellStyle name="Percent 11 2" xfId="47891" xr:uid="{97B8A3FC-ED17-47CB-AC91-399202B339FA}"/>
    <cellStyle name="Percent 11_Apart tables" xfId="53093" xr:uid="{B5E960D3-CE3F-4DD4-99F3-F6E4BF70AAF2}"/>
    <cellStyle name="Percent 12" xfId="34844" xr:uid="{3650B556-675F-4166-854A-8974E3E250FF}"/>
    <cellStyle name="Percent 12 2" xfId="47892" xr:uid="{C32BAD85-9BB8-43A6-9756-6E2F7258651C}"/>
    <cellStyle name="Percent 12_Apart tables" xfId="53094" xr:uid="{4D847FFF-0271-4D4E-99B0-8FD9D1271BD8}"/>
    <cellStyle name="Percent 13" xfId="39537" xr:uid="{ADFAA88A-051F-4F51-82F8-CE5C1EADB25C}"/>
    <cellStyle name="Percent 13 2" xfId="47893" xr:uid="{7920CF38-C918-4682-90C8-8AC3D57BC5EF}"/>
    <cellStyle name="Percent 13_Apart tables" xfId="53095" xr:uid="{85271626-4CE2-4F07-AF02-FF8A213CEBBC}"/>
    <cellStyle name="Percent 14" xfId="39640" xr:uid="{6198EE10-9127-4B71-B401-E38C81F7F596}"/>
    <cellStyle name="Percent 14 2" xfId="52408" xr:uid="{DF3528A4-5FDF-4FD2-909B-FEC1AB68EEB8}"/>
    <cellStyle name="Percent 14 3" xfId="52409" xr:uid="{202C0BAB-8124-4B44-ACAA-5950071A9BA9}"/>
    <cellStyle name="Percent 14_Apart tables" xfId="53096" xr:uid="{5031B895-0D91-486C-8B19-63D38D4A90C4}"/>
    <cellStyle name="Percent 15" xfId="39641" xr:uid="{D9BE9AFC-5EC8-4BE7-8378-152EDCCE81AF}"/>
    <cellStyle name="Percent 15 2" xfId="52410" xr:uid="{09AED46A-A676-41E3-913D-8FC4D2072F8A}"/>
    <cellStyle name="Percent 15 3" xfId="52411" xr:uid="{0963B81B-2F08-4986-9053-ECAA8571837F}"/>
    <cellStyle name="Percent 15_Apart tables" xfId="53097" xr:uid="{22713039-9693-42C2-8412-1EEF7901E891}"/>
    <cellStyle name="Percent 16" xfId="44872" xr:uid="{77A2AB02-B68C-4594-9EB5-C8332D283DF6}"/>
    <cellStyle name="Percent 16 2" xfId="47926" xr:uid="{88FB14BD-6D0A-4338-9848-816BF723BD44}"/>
    <cellStyle name="Percent 16 3" xfId="52412" xr:uid="{38FAAFFD-48B0-4A2D-8C1A-3936AC103204}"/>
    <cellStyle name="Percent 16_Apart tables" xfId="53098" xr:uid="{AED306C5-23B7-4D94-B7B1-C0C6AB4B2341}"/>
    <cellStyle name="Percent 17" xfId="45618" xr:uid="{396E248B-B9AE-41B4-9829-4D8FA4FCE538}"/>
    <cellStyle name="Percent 17 2" xfId="52413" xr:uid="{AEC2292F-8A5F-4F90-84CA-E4597FCC9391}"/>
    <cellStyle name="Percent 17 3" xfId="52414" xr:uid="{ED4E83DC-1F90-40C7-9117-1C46BE5A74B6}"/>
    <cellStyle name="Percent 17_Apart tables" xfId="53099" xr:uid="{E01631A4-23EE-4591-AEC3-2B5194332984}"/>
    <cellStyle name="Percent 18" xfId="47691" xr:uid="{F7D3FD66-32CF-43AD-A306-57520A9091A4}"/>
    <cellStyle name="Percent 18 2" xfId="52415" xr:uid="{51586F53-00A3-40DB-A9D4-B2052FC04159}"/>
    <cellStyle name="Percent 18 3" xfId="52416" xr:uid="{1C9CCDE7-4D2D-4C1F-8E17-D08BDBA0139A}"/>
    <cellStyle name="Percent 18_Apart tables" xfId="53100" xr:uid="{2F1FA24D-2B1C-423C-AAFD-54ECE59FA2D7}"/>
    <cellStyle name="Percent 19" xfId="49560" xr:uid="{3E3B7B78-E365-4DA8-9227-470A5074ED9B}"/>
    <cellStyle name="Percent 19 2" xfId="52417" xr:uid="{9B6B5002-CD62-4E57-A9DF-7A625F9F201A}"/>
    <cellStyle name="Percent 19 3" xfId="52418" xr:uid="{E31767A3-26DC-4FD3-80D7-2EED313B6858}"/>
    <cellStyle name="Percent 19 4" xfId="53204" xr:uid="{01066910-F358-4360-9996-B96AA721EF8D}"/>
    <cellStyle name="Percent 19_Apart tables" xfId="53101" xr:uid="{4C601A86-9DC6-404E-80DC-F14FFF37E02D}"/>
    <cellStyle name="Percent 2" xfId="231" xr:uid="{1C7CF17B-A976-42CB-AAB2-AB5816CD3AB7}"/>
    <cellStyle name="Percent 2 10" xfId="47687" xr:uid="{90641C72-28BA-47BB-BA58-54795C772B88}"/>
    <cellStyle name="Percent 2 2" xfId="2718" xr:uid="{BC1BFD7B-5569-42C1-9C94-18A21C2261B6}"/>
    <cellStyle name="Percent 2 2 2" xfId="39417" xr:uid="{99B9DC76-28DF-46C3-8B3C-AACBF97F49C2}"/>
    <cellStyle name="Percent 2 2 3" xfId="52419" xr:uid="{D83FCEA8-E226-4984-A82F-DFE5202ACAA7}"/>
    <cellStyle name="Percent 2 2_Acquisition DB" xfId="52420" xr:uid="{6CE93043-0855-452E-A9DF-D0BF5C2A9C77}"/>
    <cellStyle name="Percent 2 3" xfId="2719" xr:uid="{8875D5D1-ED50-444A-A062-A83CCC40356E}"/>
    <cellStyle name="Percent 2 3 2" xfId="30505" xr:uid="{8364504C-01DF-4EE8-9C0E-B96CDE9E8D98}"/>
    <cellStyle name="Percent 2 3 3" xfId="47500" xr:uid="{0B54AABE-DEE1-4B2F-A7DA-979D59F3A5D4}"/>
    <cellStyle name="Percent 2 3_3. Loans" xfId="30506" xr:uid="{A77EA689-A912-4031-A69B-C1641C6CD9AA}"/>
    <cellStyle name="Percent 2 4" xfId="30507" xr:uid="{30016E4A-DB76-4F5D-AED3-FE31317CA794}"/>
    <cellStyle name="Percent 2 4 2" xfId="34706" xr:uid="{53A1EA94-5C12-4D71-BD2F-AD561E32B462}"/>
    <cellStyle name="Percent 2 4 3" xfId="47894" xr:uid="{19D5A41B-A76D-4054-B112-315B20BEE857}"/>
    <cellStyle name="Percent 2 4_ICR" xfId="49555" xr:uid="{55A65CF5-748D-4809-9F79-D0EBCF329865}"/>
    <cellStyle name="Percent 2 5" xfId="34707" xr:uid="{9BBB725C-7DA4-4E73-A242-344C21F980CD}"/>
    <cellStyle name="Percent 2 6" xfId="44770" xr:uid="{4D8D7647-EF28-48C4-8631-F0C57526EE38}"/>
    <cellStyle name="Percent 2 7" xfId="44836" xr:uid="{4EEDEAF3-62CC-40CC-9AD4-EB8822A20ADB}"/>
    <cellStyle name="Percent 2 8" xfId="44779" xr:uid="{57908CF5-A5B5-4440-A403-14F880B62538}"/>
    <cellStyle name="Percent 2 9" xfId="45622" xr:uid="{09B816BB-7D38-4C59-A45D-36A9AEF92340}"/>
    <cellStyle name="Percent 2_121231-130331" xfId="30508" xr:uid="{4DF6ADE9-AAD3-4E4C-AB5F-9E7A43DFA87A}"/>
    <cellStyle name="Percent 20" xfId="52421" xr:uid="{734C9B4E-EFAB-4B0F-A92D-7B6B80CA58D9}"/>
    <cellStyle name="Percent 20 2" xfId="52422" xr:uid="{165AE98B-B1A2-4AEF-AE13-823C7324579B}"/>
    <cellStyle name="Percent 20 3" xfId="52423" xr:uid="{1AA8D447-EB41-43E3-B036-EF8DBA52AB88}"/>
    <cellStyle name="Percent 21" xfId="52424" xr:uid="{3B9B5C4E-FD7B-459A-8D29-97177009BC0B}"/>
    <cellStyle name="Percent 21 2" xfId="52425" xr:uid="{12BFEE4F-E330-420F-822D-EC1B5D5A654D}"/>
    <cellStyle name="Percent 21 3" xfId="52426" xr:uid="{0D112D2C-2FD7-44CB-B4D1-5E39D261D6A2}"/>
    <cellStyle name="Percent 22" xfId="52427" xr:uid="{CF502A76-DE32-48C7-A61C-812DA9BBAF77}"/>
    <cellStyle name="Percent 23" xfId="52428" xr:uid="{07FAA6BB-E679-4812-8DC0-27E0C73593DD}"/>
    <cellStyle name="Percent 24" xfId="52429" xr:uid="{977C4899-6375-44E3-A7C6-A5D884F3BC01}"/>
    <cellStyle name="Percent 25" xfId="52430" xr:uid="{DBC90163-6677-4384-9092-23D487833454}"/>
    <cellStyle name="Percent 26" xfId="50335" xr:uid="{381D546C-7A78-492B-87DF-AD6FD0EAE4C6}"/>
    <cellStyle name="Percent 27" xfId="53252" xr:uid="{673E133D-0145-400A-AE42-03DDC0485D7D}"/>
    <cellStyle name="Percent 28" xfId="53282" xr:uid="{F766B219-06D9-4A37-9E61-7785DD30B597}"/>
    <cellStyle name="Percent 29" xfId="37" xr:uid="{488DC2D9-CC90-4D42-A768-DF689CD1964F}"/>
    <cellStyle name="Percent 3" xfId="2720" xr:uid="{4A93575F-DE21-495D-A17D-A42214E3DA6A}"/>
    <cellStyle name="Percent 3 10" xfId="39580" xr:uid="{7D75B7DB-422C-474B-9897-D441E2AFE1C9}"/>
    <cellStyle name="Percent 3 11" xfId="47501" xr:uid="{DDC4EB97-7E65-4F19-A2C2-270869ADC460}"/>
    <cellStyle name="Percent 3 2" xfId="2721" xr:uid="{D16E1154-A708-4CB0-8D5F-2E174244B039}"/>
    <cellStyle name="Percent 3 2 2" xfId="2722" xr:uid="{F05A51B5-9F8D-4EA4-B5D0-672AC5A442B7}"/>
    <cellStyle name="Percent 3 2 2 2" xfId="30509" xr:uid="{4CA83FFE-7A01-4577-851C-A8F089B55059}"/>
    <cellStyle name="Percent 3 2 2 2 2" xfId="30510" xr:uid="{82116A1C-ADB2-4918-9A4A-618271F6C69A}"/>
    <cellStyle name="Percent 3 2 2 2 3" xfId="47895" xr:uid="{EFBD0DC4-B238-4A54-B967-F73DBFDC8F55}"/>
    <cellStyle name="Percent 3 2 2 2_3. Loans" xfId="30511" xr:uid="{B946B776-4637-4BB8-ADE8-121F10B9C6CC}"/>
    <cellStyle name="Percent 3 2 2 3" xfId="30512" xr:uid="{4D8C27D6-F10E-4F04-9355-9B93F0B8CCC5}"/>
    <cellStyle name="Percent 3 2 2 4" xfId="47503" xr:uid="{5093CD41-BD17-4A4A-8910-BEE9E8FA34E4}"/>
    <cellStyle name="Percent 3 2 2_3. Loans" xfId="30513" xr:uid="{0F2DC9E1-F02E-404F-A245-2B415D78BBAC}"/>
    <cellStyle name="Percent 3 2 3" xfId="2723" xr:uid="{2AC59521-0A47-48B5-A2AA-F6B2D5ED6B1D}"/>
    <cellStyle name="Percent 3 2 3 2" xfId="30514" xr:uid="{C3715067-D96A-436E-BF62-E0A73A6E3C5F}"/>
    <cellStyle name="Percent 3 2 3 2 2" xfId="30515" xr:uid="{099E0729-20C6-444A-9728-FD24AD1F05E1}"/>
    <cellStyle name="Percent 3 2 3 2 3" xfId="47896" xr:uid="{73D58847-9AB8-4208-8998-5E1B3C9A39EB}"/>
    <cellStyle name="Percent 3 2 3 2_3. Loans" xfId="30516" xr:uid="{725EAD8C-4B4F-4A30-A670-56C5AFDDB430}"/>
    <cellStyle name="Percent 3 2 3 3" xfId="30517" xr:uid="{4DB26862-219D-4DB9-B1D2-8285F388571A}"/>
    <cellStyle name="Percent 3 2 3 4" xfId="47504" xr:uid="{28694B5E-4BD5-4679-B583-F052098B9AF0}"/>
    <cellStyle name="Percent 3 2 3_3. Loans" xfId="30518" xr:uid="{658D266B-D552-4A65-A0B6-90BA8324DD79}"/>
    <cellStyle name="Percent 3 2 4" xfId="30519" xr:uid="{7BAA8BE0-5E92-4743-BD1E-E403F61A0874}"/>
    <cellStyle name="Percent 3 2 4 2" xfId="30520" xr:uid="{896DDB91-F3A1-4459-B775-FCB0BFD9F85D}"/>
    <cellStyle name="Percent 3 2 4 3" xfId="47897" xr:uid="{2C02052C-7837-4682-9958-8740E356D99D}"/>
    <cellStyle name="Percent 3 2 4_3. Loans" xfId="30521" xr:uid="{DF8EB273-B493-4BB6-8B3B-4972BB6628DE}"/>
    <cellStyle name="Percent 3 2 5" xfId="30522" xr:uid="{CA10C9FB-9DAE-4576-927A-0855BA133D4B}"/>
    <cellStyle name="Percent 3 2 6" xfId="47502" xr:uid="{155E5E37-C6A1-4ED3-9C32-08C3B6A4E5EF}"/>
    <cellStyle name="Percent 3 2 7" xfId="48684" xr:uid="{3B54C5AB-BE47-491E-B50D-413B5A6E09E0}"/>
    <cellStyle name="Percent 3 2_3. Loans" xfId="30523" xr:uid="{AFD92FC8-3C4B-4604-9466-EC4369AA46FF}"/>
    <cellStyle name="Percent 3 3" xfId="2724" xr:uid="{736210EC-7C34-4FD9-8196-9FF514F762EF}"/>
    <cellStyle name="Percent 3 3 2" xfId="2725" xr:uid="{5C2715D9-24A4-4D0B-A184-B1DE980B8949}"/>
    <cellStyle name="Percent 3 3 2 2" xfId="30524" xr:uid="{C3743C4F-EA9C-4A35-8A69-6F77160162A6}"/>
    <cellStyle name="Percent 3 3 2 2 2" xfId="30525" xr:uid="{33708B98-1183-458C-932E-8633E40DE013}"/>
    <cellStyle name="Percent 3 3 2 2 3" xfId="47898" xr:uid="{C81A5CB1-277F-412A-BD27-B71F555B7BF7}"/>
    <cellStyle name="Percent 3 3 2 2_3. Loans" xfId="30526" xr:uid="{2672E7BE-B8C7-4789-AE31-B6F2A01FA984}"/>
    <cellStyle name="Percent 3 3 2 3" xfId="30527" xr:uid="{DA657E08-5FF1-493F-9F75-41019B8B1CB4}"/>
    <cellStyle name="Percent 3 3 2 4" xfId="47506" xr:uid="{0593BE1F-3DEF-4495-AB99-B101ECD46DA0}"/>
    <cellStyle name="Percent 3 3 2_3. Loans" xfId="30528" xr:uid="{79012C2C-635A-4087-B6CB-DE2249FC98E1}"/>
    <cellStyle name="Percent 3 3 3" xfId="2726" xr:uid="{16D84876-73B3-4B75-8165-68DD56617B0E}"/>
    <cellStyle name="Percent 3 3 3 2" xfId="30529" xr:uid="{7D114647-BAD6-46A9-A179-C7D9C912A035}"/>
    <cellStyle name="Percent 3 3 3 2 2" xfId="30530" xr:uid="{AA901A4B-EF39-47E0-844B-69C59D1492D5}"/>
    <cellStyle name="Percent 3 3 3 2 3" xfId="47899" xr:uid="{7BDF71BF-2711-4BE7-B192-2DC3A65C44DE}"/>
    <cellStyle name="Percent 3 3 3 2_3. Loans" xfId="30531" xr:uid="{E74DF504-58E1-48CB-9820-736E116052D4}"/>
    <cellStyle name="Percent 3 3 3 3" xfId="30532" xr:uid="{BAF4C21F-EEFA-44E1-B56B-ADD664404156}"/>
    <cellStyle name="Percent 3 3 3 4" xfId="47507" xr:uid="{8B606992-2ECF-4FEB-B7EF-3ED5C4E209C3}"/>
    <cellStyle name="Percent 3 3 3_3. Loans" xfId="30533" xr:uid="{DFA6FFFA-612D-477B-B448-098352B8B722}"/>
    <cellStyle name="Percent 3 3 4" xfId="30534" xr:uid="{19886EBB-BF69-483E-974D-00515A230721}"/>
    <cellStyle name="Percent 3 3 4 2" xfId="30535" xr:uid="{CCEB45F3-76D8-4654-BEE4-9F3D94A1A277}"/>
    <cellStyle name="Percent 3 3 4 3" xfId="47900" xr:uid="{90BC2527-4A9C-48C5-B1EF-17434E1A0CE4}"/>
    <cellStyle name="Percent 3 3 4_3. Loans" xfId="30536" xr:uid="{EAFF587B-C7D4-4045-9917-C00E960E78C6}"/>
    <cellStyle name="Percent 3 3 5" xfId="30537" xr:uid="{C3CF74F6-8097-44C6-B28E-FE44260DAD0E}"/>
    <cellStyle name="Percent 3 3 6" xfId="47505" xr:uid="{FA89A102-6953-4FB3-9E43-D24C10F27BD5}"/>
    <cellStyle name="Percent 3 3_3. Loans" xfId="30538" xr:uid="{48E978C3-8BEE-427E-A9DD-07A9645CD6DA}"/>
    <cellStyle name="Percent 3 4" xfId="2727" xr:uid="{C050284B-2E71-4E45-BF89-C9FD47307800}"/>
    <cellStyle name="Percent 3 4 2" xfId="2728" xr:uid="{92C9C2EE-49FE-49B1-95CA-EBA7D871811B}"/>
    <cellStyle name="Percent 3 4 2 2" xfId="30539" xr:uid="{0AB6418F-96D5-408C-AE8E-6B9C0B47499C}"/>
    <cellStyle name="Percent 3 4 2 2 2" xfId="30540" xr:uid="{9C727195-F0BC-4DF3-92D6-BEA5EBB68239}"/>
    <cellStyle name="Percent 3 4 2 2 3" xfId="47901" xr:uid="{64A4C465-E955-49A1-B253-23E4382377F5}"/>
    <cellStyle name="Percent 3 4 2 2_3. Loans" xfId="30541" xr:uid="{0C48A3F7-DE36-4DAB-A4A2-3D5FA71E278E}"/>
    <cellStyle name="Percent 3 4 2 3" xfId="30542" xr:uid="{5B33CAEE-8D1A-487F-A5F0-675FD92E6628}"/>
    <cellStyle name="Percent 3 4 2 4" xfId="47509" xr:uid="{29127BD2-4D36-42A1-A0E5-9F666F0A07C0}"/>
    <cellStyle name="Percent 3 4 2_3. Loans" xfId="30543" xr:uid="{FFDAD470-E567-4C1F-AF0A-8B78F68289CA}"/>
    <cellStyle name="Percent 3 4 3" xfId="2729" xr:uid="{F1804ECD-0BE7-49EB-8731-C70E89174456}"/>
    <cellStyle name="Percent 3 4 3 2" xfId="30544" xr:uid="{A5F31FB8-4CBC-4AB3-ADD4-1F637F406E0F}"/>
    <cellStyle name="Percent 3 4 3 2 2" xfId="30545" xr:uid="{5D5BD7FE-27F4-4B13-A0AB-AB0C5217B58D}"/>
    <cellStyle name="Percent 3 4 3 2 3" xfId="47902" xr:uid="{B8D5919A-68F2-433C-B6D8-CA094838DC2F}"/>
    <cellStyle name="Percent 3 4 3 2_3. Loans" xfId="30546" xr:uid="{5CAE04B0-F103-4E70-8313-F486BA05E631}"/>
    <cellStyle name="Percent 3 4 3 3" xfId="30547" xr:uid="{127B7698-3BAC-4E43-B475-8F4061413A5A}"/>
    <cellStyle name="Percent 3 4 3 4" xfId="47510" xr:uid="{6CEF6B41-16A5-4141-B438-3A6D186C9D72}"/>
    <cellStyle name="Percent 3 4 3_3. Loans" xfId="30548" xr:uid="{832C23E0-9F71-4FCF-A32E-5C73FA2B62E8}"/>
    <cellStyle name="Percent 3 4 4" xfId="30549" xr:uid="{B9A4EC6B-FC97-4DD8-8C5C-C892B517D934}"/>
    <cellStyle name="Percent 3 4 4 2" xfId="30550" xr:uid="{5CA4D5B6-3052-4262-AF9F-75DF6DA2DB05}"/>
    <cellStyle name="Percent 3 4 4 3" xfId="47903" xr:uid="{25377A8F-4494-4246-A105-0C7DEF10580B}"/>
    <cellStyle name="Percent 3 4 4_3. Loans" xfId="30551" xr:uid="{CDE0BDCA-5275-463A-B9C2-74839FDF6DDC}"/>
    <cellStyle name="Percent 3 4 5" xfId="30552" xr:uid="{79527CD6-46FB-4E7E-9556-C8FBB58A6453}"/>
    <cellStyle name="Percent 3 4 6" xfId="47508" xr:uid="{0CAA95F5-414A-4F22-892F-644F5CADF9C9}"/>
    <cellStyle name="Percent 3 4_3. Loans" xfId="30553" xr:uid="{CB390308-6988-4A77-9607-7D8A2C9AB3C8}"/>
    <cellStyle name="Percent 3 5" xfId="2730" xr:uid="{D8DAD239-A503-44C1-AC41-5DC99C859BCF}"/>
    <cellStyle name="Percent 3 5 2" xfId="2731" xr:uid="{1E9DFAAC-F29C-4F57-AEBC-B9672334B0EA}"/>
    <cellStyle name="Percent 3 5 2 2" xfId="30554" xr:uid="{47FBE6B6-1AFF-49A1-A45E-719D6C0AB2DE}"/>
    <cellStyle name="Percent 3 5 2 2 2" xfId="30555" xr:uid="{9E0544F2-307F-40BB-9D8E-D764A247231E}"/>
    <cellStyle name="Percent 3 5 2 2 3" xfId="47904" xr:uid="{E342C5AC-787B-40C7-B103-F0FFE13AFDC6}"/>
    <cellStyle name="Percent 3 5 2 2_3. Loans" xfId="30556" xr:uid="{FF8CCAA8-656F-4A2D-88A6-3092E5292209}"/>
    <cellStyle name="Percent 3 5 2 3" xfId="30557" xr:uid="{3D9F805C-804E-487B-B7B0-044B3ED76AF5}"/>
    <cellStyle name="Percent 3 5 2 4" xfId="47512" xr:uid="{7A9A1556-2BB2-4528-96FD-D6B223D3D932}"/>
    <cellStyle name="Percent 3 5 2_3. Loans" xfId="30558" xr:uid="{BDF7ABE6-0BDD-4B33-89B5-9007DD46FF89}"/>
    <cellStyle name="Percent 3 5 3" xfId="30559" xr:uid="{49DF6E65-4C90-4BE4-BBC7-30FAC902A041}"/>
    <cellStyle name="Percent 3 5 3 2" xfId="30560" xr:uid="{5C5179F5-1E70-40B5-A8A4-1A4C653A499E}"/>
    <cellStyle name="Percent 3 5 3 3" xfId="47905" xr:uid="{B2FE1B9C-C145-4F64-AB77-738C299B15F4}"/>
    <cellStyle name="Percent 3 5 3_3. Loans" xfId="30561" xr:uid="{9E436065-125D-4764-98F9-2E8B2A8E3A39}"/>
    <cellStyle name="Percent 3 5 4" xfId="30562" xr:uid="{65B38F63-9B97-4736-B1D2-F492CAE1C4F0}"/>
    <cellStyle name="Percent 3 5 5" xfId="47511" xr:uid="{D03BBFE2-0058-420E-9817-7DB3144A1931}"/>
    <cellStyle name="Percent 3 5_3. Loans" xfId="30563" xr:uid="{F5129524-8DD6-4973-BC40-345629099C83}"/>
    <cellStyle name="Percent 3 6" xfId="2732" xr:uid="{190D6537-DE17-43CD-B77B-8DBAF4C603D0}"/>
    <cellStyle name="Percent 3 6 2" xfId="30564" xr:uid="{CA40C4AA-E24C-4AE9-80BA-71C0BF296FAC}"/>
    <cellStyle name="Percent 3 6 2 2" xfId="30565" xr:uid="{9B00A183-DF03-4F6E-8677-1159A501E8E6}"/>
    <cellStyle name="Percent 3 6 2 3" xfId="47906" xr:uid="{55A8C72B-62B0-4114-928B-1E8F7DD5C952}"/>
    <cellStyle name="Percent 3 6 2_3. Loans" xfId="30566" xr:uid="{EE5BA33D-F933-4743-8106-940C3A22EAD3}"/>
    <cellStyle name="Percent 3 6 3" xfId="30567" xr:uid="{ECAF0331-75FE-444F-99D6-41392EFE9043}"/>
    <cellStyle name="Percent 3 6 4" xfId="47513" xr:uid="{B1D3DD51-4428-4639-A773-02DF18420B09}"/>
    <cellStyle name="Percent 3 6_3. Loans" xfId="30568" xr:uid="{13A965D0-5E79-4C4A-B8EA-77B656FFE7BA}"/>
    <cellStyle name="Percent 3 7" xfId="30569" xr:uid="{2F69C990-3085-4826-8099-1B6CA60D6DCE}"/>
    <cellStyle name="Percent 3 7 2" xfId="30570" xr:uid="{A0458E48-76B5-4394-9137-81C1A485FDA4}"/>
    <cellStyle name="Percent 3 7 3" xfId="47907" xr:uid="{24413E4F-3D68-46C2-86AC-4FDF92750555}"/>
    <cellStyle name="Percent 3 7_3. Loans" xfId="30571" xr:uid="{D8C4DEC4-8D61-46CD-9C5F-31F566D4C896}"/>
    <cellStyle name="Percent 3 8" xfId="30572" xr:uid="{9041617C-9A4A-49FD-9511-7F81F651BB18}"/>
    <cellStyle name="Percent 3 9" xfId="39418" xr:uid="{D03D9CDD-FE51-43D3-B813-DF58AC42FD7D}"/>
    <cellStyle name="Percent 3_3. Loans" xfId="30573" xr:uid="{EE5C6E69-3ACD-47C2-9165-179A96B7C955}"/>
    <cellStyle name="Percent 4" xfId="2733" xr:uid="{0CF88A34-372F-43D9-BBC2-7039EA380653}"/>
    <cellStyle name="Percent 4 2" xfId="34708" xr:uid="{6853E70A-80BA-4D79-8487-66178659989F}"/>
    <cellStyle name="Percent 4 2 2" xfId="47908" xr:uid="{BBFD7080-6E8B-4EAE-A214-7C7DCC73FEDD}"/>
    <cellStyle name="Percent 4 3" xfId="47934" xr:uid="{47442D9D-E510-43E8-8594-8B3B7674FF14}"/>
    <cellStyle name="Percent 4 4" xfId="47514" xr:uid="{59AB9AD8-FCD0-4405-8C40-B93FDDE3B79A}"/>
    <cellStyle name="Percent 4_Apart tables" xfId="53102" xr:uid="{BF35A602-EEA9-4C66-9FE0-BC533DD66C58}"/>
    <cellStyle name="Percent 5" xfId="2734" xr:uid="{3568C288-225B-4B92-9712-33211B61E621}"/>
    <cellStyle name="Percent 5 2" xfId="30574" xr:uid="{F7CFA136-E1C7-4083-BE66-1A2845A1F757}"/>
    <cellStyle name="Percent 5 2 2" xfId="30575" xr:uid="{77AD43E2-1DB8-4811-9593-95C3D329A138}"/>
    <cellStyle name="Percent 5 2 3" xfId="47909" xr:uid="{41D6997B-D392-4D5A-B168-BD4A1C61D86C}"/>
    <cellStyle name="Percent 5 2_3. Loans" xfId="30576" xr:uid="{B4620330-1EDC-4A67-8F1B-AA44BB8A946B}"/>
    <cellStyle name="Percent 5 3" xfId="30577" xr:uid="{F6D281F9-8B3C-406F-8A19-004473F07D17}"/>
    <cellStyle name="Percent 5 4" xfId="47515" xr:uid="{26F84377-F62C-4219-8D4A-54BD7F5A9EFE}"/>
    <cellStyle name="Percent 5 5" xfId="48685" xr:uid="{3A423AEB-C329-4033-B75B-417F12F95CCB}"/>
    <cellStyle name="Percent 5_3. Loans" xfId="30578" xr:uid="{A3C2A263-D942-4B7D-AE72-E9F554EFF907}"/>
    <cellStyle name="Percent 6" xfId="2735" xr:uid="{9D200EB5-A866-4C48-8D15-11215A6DA069}"/>
    <cellStyle name="Percent 6 2" xfId="30579" xr:uid="{8D7A7E64-0B60-4401-A268-A4F1DFDF229D}"/>
    <cellStyle name="Percent 6 2 2" xfId="30580" xr:uid="{8F0821C0-6AC9-4F7A-928A-621C47CBA668}"/>
    <cellStyle name="Percent 6 2 3" xfId="47910" xr:uid="{283DA733-6969-4C4D-9443-144A9E49A3A3}"/>
    <cellStyle name="Percent 6 2_3. Loans" xfId="30581" xr:uid="{7C53C1A4-C4AE-4B64-BF80-DAB0E502F4BC}"/>
    <cellStyle name="Percent 6 3" xfId="30582" xr:uid="{6731E2AF-F5C5-425F-8EDD-EAE9C930255B}"/>
    <cellStyle name="Percent 6 4" xfId="47516" xr:uid="{45B6359A-C4E3-4073-BA15-68C1E1208834}"/>
    <cellStyle name="Percent 6 5" xfId="48686" xr:uid="{DCB98B90-10B5-4BBE-8782-4E19CE6C7CFE}"/>
    <cellStyle name="Percent 6_3. Loans" xfId="30583" xr:uid="{A3CB6D15-81DE-4EC9-88C3-63F90C32A3DC}"/>
    <cellStyle name="Percent 7" xfId="2736" xr:uid="{FC734167-9ADE-4591-893A-85BE92B4F333}"/>
    <cellStyle name="Percent 7 2" xfId="30584" xr:uid="{9107C89A-93D7-46A1-AC67-A671331961B5}"/>
    <cellStyle name="Percent 7 2 2" xfId="30585" xr:uid="{8AB51680-CE01-446D-9541-688A951CE8B2}"/>
    <cellStyle name="Percent 7 2 3" xfId="47911" xr:uid="{54F8B360-5C76-4B99-BC46-4DD4DCFF476A}"/>
    <cellStyle name="Percent 7 2_3. Loans" xfId="30586" xr:uid="{1EF0591E-411B-450B-99C5-C7577E82AC8A}"/>
    <cellStyle name="Percent 7 3" xfId="30587" xr:uid="{DEB9882C-925D-4211-93C8-1CF466CEC468}"/>
    <cellStyle name="Percent 7 4" xfId="47517" xr:uid="{73BA0200-08D1-4B44-B125-2A384440DC18}"/>
    <cellStyle name="Percent 7 5" xfId="48687" xr:uid="{F9F18139-8EA8-44DC-9B14-4F26E0BED0C5}"/>
    <cellStyle name="Percent 7_3. Loans" xfId="30588" xr:uid="{9BDF3DB6-8CAF-4027-BE54-7D62DC40BF3D}"/>
    <cellStyle name="Percent 8" xfId="2737" xr:uid="{A482232D-7E70-4530-9D84-C14D38506741}"/>
    <cellStyle name="Percent 8 2" xfId="30589" xr:uid="{277B658A-8614-4C73-95E0-07A25A676449}"/>
    <cellStyle name="Percent 8 2 2" xfId="30590" xr:uid="{988E162B-2374-4B9F-BBB9-69D2137FA9F7}"/>
    <cellStyle name="Percent 8 2 3" xfId="47912" xr:uid="{D6925F74-DA9A-4887-A117-6F35E4227E41}"/>
    <cellStyle name="Percent 8 2_3. Loans" xfId="30591" xr:uid="{1EE40A48-B76D-4883-A810-984DAD7020A0}"/>
    <cellStyle name="Percent 8 3" xfId="30592" xr:uid="{E409282C-8762-4523-A745-39D7928C00D9}"/>
    <cellStyle name="Percent 8 4" xfId="47518" xr:uid="{B59FBD0C-80BE-4FC6-91B6-D199018D2745}"/>
    <cellStyle name="Percent 8_3. Loans" xfId="30593" xr:uid="{5DF542A8-8E71-4D7D-BFDD-70CB6445A596}"/>
    <cellStyle name="Percent 9" xfId="2961" xr:uid="{0106EC99-B90D-481C-996C-3077A8002476}"/>
    <cellStyle name="Percent 9 2" xfId="47913" xr:uid="{B16EAA92-3CA1-47A7-930A-104E9E74C2A3}"/>
    <cellStyle name="Percent 9_Acquisition DB" xfId="52431" xr:uid="{6F7D5A12-C591-4CA2-8B28-8FD56BFAFD3E}"/>
    <cellStyle name="Percent Hard" xfId="43321" xr:uid="{17D795DB-C134-4631-AD0A-3E382486515F}"/>
    <cellStyle name="Percent Hard 2" xfId="43322" xr:uid="{2A3C1D1F-3589-440C-B90B-810B4E6BCC05}"/>
    <cellStyle name="Percent Hard_Cognos" xfId="43323" xr:uid="{232D8A13-D8BD-4ABD-99A4-5B23AC85831E}"/>
    <cellStyle name="Percent w/o%" xfId="43324" xr:uid="{7F1D84C5-1072-4506-8623-64F5C6EB0041}"/>
    <cellStyle name="Percent w/o% 2" xfId="43325" xr:uid="{55184587-C314-4572-8715-799EF68C56B4}"/>
    <cellStyle name="Percent w/o%_Cognos" xfId="43326" xr:uid="{8B7765B1-43E0-4EC5-BBD9-F738E98976FF}"/>
    <cellStyle name="Percent%" xfId="43327" xr:uid="{5ABE82A2-CDF0-4FD9-9A9B-08963DC75018}"/>
    <cellStyle name="Percent% 2" xfId="43328" xr:uid="{4009C190-C16A-419E-A71B-99A3B3BC6382}"/>
    <cellStyle name="Percent%_Cognos" xfId="43329" xr:uid="{BE46B165-EAAB-47F1-8423-827E1D5950E8}"/>
    <cellStyle name="Percent0" xfId="43330" xr:uid="{6A1D3EDE-2A09-43D0-BEBB-C17BA87BA2F7}"/>
    <cellStyle name="Percentage delta" xfId="43331" xr:uid="{3867F8DE-7CB6-4A65-9B4A-0A0AED5CB29C}"/>
    <cellStyle name="Percentage Grand Total" xfId="43332" xr:uid="{31C6A6A5-8CAE-4E0A-8347-AF9FD404C546}"/>
    <cellStyle name="Percentage Grand Total 2" xfId="43333" xr:uid="{C0C39433-AA79-4D73-A7F8-FCEDDF2DEE73}"/>
    <cellStyle name="Percentage Grand Total 3" xfId="43334" xr:uid="{D3CCECE3-F14A-4B8F-980C-1B10BE0F1CD8}"/>
    <cellStyle name="Percentage Grand Total 4" xfId="43335" xr:uid="{7B994EDA-9ED2-47EE-8E9E-123B655D49D7}"/>
    <cellStyle name="Percentage Grand Total_Cognos" xfId="43336" xr:uid="{09B39A92-F316-4D0F-9406-329E4B42A16A}"/>
    <cellStyle name="Percentage Normal" xfId="43337" xr:uid="{4594A2C4-7AC8-4E99-8466-E249F45AF7C2}"/>
    <cellStyle name="Percentage Subtotal" xfId="43338" xr:uid="{273B5FA6-7189-4400-85D3-80603E57ABFC}"/>
    <cellStyle name="Percentage Subtotal 2" xfId="43339" xr:uid="{8673759D-A773-4625-B6A2-1B81F724ADA6}"/>
    <cellStyle name="Percentage Subtotal 3" xfId="43340" xr:uid="{4E9FF910-5B86-4243-B8D0-4BD77A651172}"/>
    <cellStyle name="Percentage Subtotal_Cognos" xfId="43341" xr:uid="{1A0C95B8-F90A-4D51-8883-C8A80B310347}"/>
    <cellStyle name="Percentage Total" xfId="43342" xr:uid="{DAD77847-1E01-439A-B9F0-A30B08FA54AA}"/>
    <cellStyle name="Pfeil" xfId="43343" xr:uid="{AFC29591-A9F7-4B71-B9E4-87A5B466542B}"/>
    <cellStyle name="PHC" xfId="43344" xr:uid="{56760423-BFC7-4387-AD20-980FB6F3BF26}"/>
    <cellStyle name="PHL" xfId="43345" xr:uid="{9A24EB9F-A158-4E58-93ED-83C3B5DEEB96}"/>
    <cellStyle name="Pilkku_120SuurimmanJoukossa" xfId="30594" xr:uid="{9C6BCE6E-B978-4315-9FE8-64E03519610E}"/>
    <cellStyle name="PL" xfId="43346" xr:uid="{05FA3D99-15DC-496C-8DA1-F3B0217C6EE4}"/>
    <cellStyle name="Porcentual 2" xfId="40089" xr:uid="{E3EAD039-EC57-4316-AECE-44A6090E783F}"/>
    <cellStyle name="Porcentual 3" xfId="40090" xr:uid="{59BEBE89-CC9E-4441-96EE-AACECA67F754}"/>
    <cellStyle name="Pound" xfId="43347" xr:uid="{643A93AB-33A1-408B-AD67-9414FD8827E7}"/>
    <cellStyle name="Pound [1]" xfId="43348" xr:uid="{341FE5AA-B434-445B-88A4-7AAEFDF138CB}"/>
    <cellStyle name="Pound [2]" xfId="43349" xr:uid="{2AAC6380-1F8B-4787-9593-E6AE5AAB608E}"/>
    <cellStyle name="Pound_Cognos" xfId="43350" xr:uid="{FFA90A00-4B8D-4B62-AD89-C26D5B2F6684}"/>
    <cellStyle name="POURCEN" xfId="43351" xr:uid="{901ACAD6-29E0-4B43-A41D-5AF066B7A3CB}"/>
    <cellStyle name="Pourcentage 2" xfId="39642" xr:uid="{1DFF4583-F478-40F3-8E9D-AB74E9DA4969}"/>
    <cellStyle name="Pourcentage 2 2" xfId="48231" xr:uid="{688264A9-6652-4646-B26D-075038DB3B7F}"/>
    <cellStyle name="Pourcentage 2 3" xfId="48232" xr:uid="{2F09061C-40FA-447A-868E-BC7CF6EF2DE1}"/>
    <cellStyle name="Pourcentage 2 4" xfId="48233" xr:uid="{07A69E68-949E-40E9-8E4C-02A51A4BA940}"/>
    <cellStyle name="Pourcentage 3" xfId="39643" xr:uid="{545DA951-38FD-4263-B96A-80AAEDF63944}"/>
    <cellStyle name="Pourcentage 3 2" xfId="48234" xr:uid="{8150EC10-9487-42E0-B25B-6CD17E56C1DB}"/>
    <cellStyle name="Pourcentage 4" xfId="48235" xr:uid="{5F5DDD4B-2843-42BD-A0C5-13AE77A3D971}"/>
    <cellStyle name="Pourcentage 5" xfId="48236" xr:uid="{4366A5AB-E5D9-4C35-BA2A-9B7732906AF7}"/>
    <cellStyle name="Pourcentage 6" xfId="48237" xr:uid="{78A51756-F595-495C-8BC3-EB4FABE33578}"/>
    <cellStyle name="PrePop Currency (0)" xfId="43352" xr:uid="{285CD875-E7C6-487B-8939-C8F02F06AE03}"/>
    <cellStyle name="PrePop Currency (2)" xfId="43353" xr:uid="{545B1503-1501-40C5-B92B-265DA354C171}"/>
    <cellStyle name="PrePop Units (0)" xfId="43354" xr:uid="{663DB27D-C63D-4BEA-BFC1-D553340D0B0B}"/>
    <cellStyle name="PrePop Units (1)" xfId="43355" xr:uid="{3AB716EC-F5CF-4956-9363-05968BBEA9F7}"/>
    <cellStyle name="PrePop Units (2)" xfId="43356" xr:uid="{A7CF353C-902D-4F2A-B91A-987DD00CE926}"/>
    <cellStyle name="Price" xfId="43357" xr:uid="{B30ABB18-50A5-4745-84A9-8B768A73C3EB}"/>
    <cellStyle name="Price 2" xfId="43358" xr:uid="{E3472924-564E-4377-ADA8-04D6B331FCE0}"/>
    <cellStyle name="Price_Cognos" xfId="43359" xr:uid="{7A96A76E-6814-4C85-8EF2-3105FDF01CE2}"/>
    <cellStyle name="Proc en dec" xfId="232" xr:uid="{5278906A-0C3F-420D-81F0-1CA6813C7BE4}"/>
    <cellStyle name="Proc en dec 2" xfId="30595" xr:uid="{A8123A73-F34A-473E-9DA8-FAA29CA77495}"/>
    <cellStyle name="Proc en dec 2 2" xfId="30596" xr:uid="{D45170A2-231E-4D91-997A-8BFA9ECB54C5}"/>
    <cellStyle name="Proc en dec 2_AAL 2014-06" xfId="45569" xr:uid="{8A2177EB-BFBA-43DE-8106-0640D273F480}"/>
    <cellStyle name="Proc en dec_3. Loans" xfId="30597" xr:uid="{36ED7DF0-829C-4A6E-A316-DEF6FF5F9245}"/>
    <cellStyle name="Procent 2" xfId="2738" xr:uid="{684B5B3B-F0DD-4475-B75D-D460FC65EF76}"/>
    <cellStyle name="Procent 2 10" xfId="36457" xr:uid="{FD654C5F-C62C-4120-A746-FBF94288CDBF}"/>
    <cellStyle name="Procent 2 11" xfId="47519" xr:uid="{C3B2ADC7-B3EA-47F6-83AB-E0098AD98164}"/>
    <cellStyle name="Procent 2 2" xfId="2739" xr:uid="{480C1465-7C0D-4A60-B417-1B3F82F109F0}"/>
    <cellStyle name="Procent 2 2 10" xfId="34709" xr:uid="{B0A4449F-89D6-4122-BD28-314320F166BE}"/>
    <cellStyle name="Procent 2 2 11" xfId="36458" xr:uid="{2F305550-D4DF-4DB0-B94A-263047A3B0A4}"/>
    <cellStyle name="Procent 2 2 12" xfId="47520" xr:uid="{AC5235D8-BF59-49FC-A58C-25794E300718}"/>
    <cellStyle name="Procent 2 2 2" xfId="30598" xr:uid="{23DFE5BA-7C26-4F17-B503-ACDB5FFDE94B}"/>
    <cellStyle name="Procent 2 2 2 10" xfId="49060" xr:uid="{E5E06DFC-39C5-4A90-A501-191BEBFA8556}"/>
    <cellStyle name="Procent 2 2 2 2" xfId="30599" xr:uid="{A727E625-D4F6-46E3-93FD-225A61CAB4A6}"/>
    <cellStyle name="Procent 2 2 2 2 2" xfId="30600" xr:uid="{FD4BB70B-B83C-4335-B444-7CF18EEACA59}"/>
    <cellStyle name="Procent 2 2 2 2 2 2" xfId="30601" xr:uid="{4E1ED3D1-DAF8-403E-ADB4-1822369E4D42}"/>
    <cellStyle name="Procent 2 2 2 2 2_121231-130331" xfId="30602" xr:uid="{948316EF-90D6-452E-A86B-D4257885AE29}"/>
    <cellStyle name="Procent 2 2 2 2 3" xfId="30603" xr:uid="{F194A71A-E886-4C81-B885-A4C3755FCCDA}"/>
    <cellStyle name="Procent 2 2 2 2 4" xfId="34710" xr:uid="{713B8FF9-ED35-4E44-9E1E-1C8830D651D9}"/>
    <cellStyle name="Procent 2 2 2 2_121231-130331" xfId="30604" xr:uid="{01B64D65-5738-4A08-A9D6-2BCF9D1603A9}"/>
    <cellStyle name="Procent 2 2 2 3" xfId="30605" xr:uid="{AC134306-85B3-46E8-A0C1-5770B8AE4C91}"/>
    <cellStyle name="Procent 2 2 2 3 2" xfId="30606" xr:uid="{04C13DC2-CB7E-4105-8CA1-AAC91F32BD3C}"/>
    <cellStyle name="Procent 2 2 2 3_121231-130331" xfId="30607" xr:uid="{7C2808EF-981E-47F9-A4A7-ADC1FE3C9DF9}"/>
    <cellStyle name="Procent 2 2 2 4" xfId="30608" xr:uid="{5288BB1B-9923-4A15-9326-7368C321C6CB}"/>
    <cellStyle name="Procent 2 2 2 5" xfId="30609" xr:uid="{A5FBD4DF-4B9C-41AB-91B1-C5228E08A456}"/>
    <cellStyle name="Procent 2 2 2 6" xfId="34711" xr:uid="{AB9F8F5F-1C3A-477C-A82C-661287CB9FEE}"/>
    <cellStyle name="Procent 2 2 2 7" xfId="36459" xr:uid="{39327C83-E15A-40A9-BA89-57E7CD0B73C9}"/>
    <cellStyle name="Procent 2 2 2 8" xfId="38409" xr:uid="{CF85C215-0E7A-408A-8F58-28E4BC32344D}"/>
    <cellStyle name="Procent 2 2 2 9" xfId="47914" xr:uid="{D4D897D7-FA78-4D47-8DF4-44529802361A}"/>
    <cellStyle name="Procent 2 2 2_121231-130331" xfId="30610" xr:uid="{3B524D18-3E96-4553-B20B-FBBDCF27D87B}"/>
    <cellStyle name="Procent 2 2 3" xfId="30611" xr:uid="{BCCC7B60-4AD7-4A96-BE2D-DF6D2E8D9ABE}"/>
    <cellStyle name="Procent 2 2 3 2" xfId="30612" xr:uid="{6ED52E02-C596-404A-9E2D-155726FFAF35}"/>
    <cellStyle name="Procent 2 2 3 2 2" xfId="30613" xr:uid="{A1B02E98-B6E3-4404-B485-BE2C173EB415}"/>
    <cellStyle name="Procent 2 2 3 2 2 2" xfId="30614" xr:uid="{87DB6BC1-69A7-43E6-B2F3-9E66CCC80349}"/>
    <cellStyle name="Procent 2 2 3 2 2_121231-130331" xfId="30615" xr:uid="{9443F787-E64E-4DFF-8ADC-D09C61A50552}"/>
    <cellStyle name="Procent 2 2 3 2 3" xfId="30616" xr:uid="{4C4275CA-E3F1-4294-92BB-02E16E9CD6DE}"/>
    <cellStyle name="Procent 2 2 3 2 4" xfId="34712" xr:uid="{FBCE09C5-BDD5-4CAF-B5AC-D968A01A6DEF}"/>
    <cellStyle name="Procent 2 2 3 2_121231-130331" xfId="30617" xr:uid="{CED9CEA6-6BC2-4526-B745-B789E66F2D33}"/>
    <cellStyle name="Procent 2 2 3 3" xfId="30618" xr:uid="{F5257406-3B18-44F3-9DC3-97FDA4738FB2}"/>
    <cellStyle name="Procent 2 2 3 3 2" xfId="30619" xr:uid="{84101690-EAAD-4402-8C92-BD99482FC5A5}"/>
    <cellStyle name="Procent 2 2 3 3_121231-130331" xfId="30620" xr:uid="{7948B75E-B4FB-478C-BB7D-8CA44F5F9096}"/>
    <cellStyle name="Procent 2 2 3 4" xfId="30621" xr:uid="{11B20634-9579-4152-A3EE-C33CF615F9A0}"/>
    <cellStyle name="Procent 2 2 3 5" xfId="30622" xr:uid="{50049ADA-9C16-4630-99C4-34A167698F74}"/>
    <cellStyle name="Procent 2 2 3 6" xfId="34713" xr:uid="{54457536-FE57-45F4-B230-226D176F826C}"/>
    <cellStyle name="Procent 2 2 3 7" xfId="36460" xr:uid="{1DC6AF71-067A-47E7-80FE-892C790C5546}"/>
    <cellStyle name="Procent 2 2 3 8" xfId="38408" xr:uid="{47D0E4EC-918A-4D77-9CAA-2F20E9621CF7}"/>
    <cellStyle name="Procent 2 2 3_121231-130331" xfId="30623" xr:uid="{715ADF51-F8B8-4FE9-9675-C14E91BB3C51}"/>
    <cellStyle name="Procent 2 2 4" xfId="30624" xr:uid="{65C85FE1-2A0C-4967-896D-58EEBE132AF5}"/>
    <cellStyle name="Procent 2 2 4 2" xfId="30625" xr:uid="{8EE5CB65-55A9-44DD-82B5-8E04E202A171}"/>
    <cellStyle name="Procent 2 2 4 2 2" xfId="30626" xr:uid="{532A9A53-4A3E-4974-8E09-115F766FAF13}"/>
    <cellStyle name="Procent 2 2 4 2 2 2" xfId="30627" xr:uid="{57B35BB3-BD9C-4E8E-A496-07D8130F09B4}"/>
    <cellStyle name="Procent 2 2 4 2 2_121231-130331" xfId="30628" xr:uid="{9D506C3A-B79E-432D-8FC2-7D42235F33E5}"/>
    <cellStyle name="Procent 2 2 4 2 3" xfId="30629" xr:uid="{12F95F10-BCB2-47D6-BB3E-7B1EDF5667D5}"/>
    <cellStyle name="Procent 2 2 4 2 4" xfId="34714" xr:uid="{93F8E934-D1D3-41A1-81F5-4C2A078EFF78}"/>
    <cellStyle name="Procent 2 2 4 2_121231-130331" xfId="30630" xr:uid="{1A0AC4EA-DB1C-4F79-83D1-BC9EC30C583F}"/>
    <cellStyle name="Procent 2 2 4 3" xfId="30631" xr:uid="{BE4825A4-F5E6-45BD-8801-695D474ED0A0}"/>
    <cellStyle name="Procent 2 2 4 3 2" xfId="30632" xr:uid="{80483BCC-79A4-4394-89B1-E05681732524}"/>
    <cellStyle name="Procent 2 2 4 3_121231-130331" xfId="30633" xr:uid="{78A3AE0E-8999-4968-BF7E-A8FA928955D1}"/>
    <cellStyle name="Procent 2 2 4 4" xfId="30634" xr:uid="{4296A352-C6CB-4E8E-BDD4-89F14BAC7FDA}"/>
    <cellStyle name="Procent 2 2 4 5" xfId="30635" xr:uid="{CB986027-EDFF-4621-9181-5C8CB7B13AA6}"/>
    <cellStyle name="Procent 2 2 4 6" xfId="34715" xr:uid="{91FF4867-DDA0-4232-89F6-149294C7CFA4}"/>
    <cellStyle name="Procent 2 2 4 7" xfId="36461" xr:uid="{AB3E06F2-2BF5-40A8-A79D-87B21C99E681}"/>
    <cellStyle name="Procent 2 2 4 8" xfId="38407" xr:uid="{1EFB6500-5BCD-488A-A1ED-6AF9B2E2F497}"/>
    <cellStyle name="Procent 2 2 4_121231-130331" xfId="30636" xr:uid="{936B4BAC-1AA1-4F1D-B7FE-D9146266107F}"/>
    <cellStyle name="Procent 2 2 5" xfId="30637" xr:uid="{5087E9FF-1FB4-40F4-9A55-1FF327C5D249}"/>
    <cellStyle name="Procent 2 2 5 2" xfId="30638" xr:uid="{885CD97D-DA80-4F12-ADA1-4F6644926C38}"/>
    <cellStyle name="Procent 2 2 5 2 2" xfId="30639" xr:uid="{FDAEC1A6-3A77-4040-8505-3089E0DE5534}"/>
    <cellStyle name="Procent 2 2 5 2 3" xfId="34716" xr:uid="{A1634745-A715-4175-87B3-E6B5EF25C50B}"/>
    <cellStyle name="Procent 2 2 5 2_121231-130331" xfId="30640" xr:uid="{681C9D96-7D52-41A1-B387-BF6B76C64786}"/>
    <cellStyle name="Procent 2 2 5 3" xfId="30641" xr:uid="{C8934877-4B74-4968-9004-5188240F1C69}"/>
    <cellStyle name="Procent 2 2 5 3 2" xfId="30642" xr:uid="{88E9A1F9-0858-4090-8082-0B60D013AAD7}"/>
    <cellStyle name="Procent 2 2 5 3_121231-130331" xfId="30643" xr:uid="{BC8A51D5-D6F3-4A68-8C24-A9EB1DE21E63}"/>
    <cellStyle name="Procent 2 2 5 4" xfId="30644" xr:uid="{21C5DC44-01C5-4347-9E1D-5137676B0ACD}"/>
    <cellStyle name="Procent 2 2 5 5" xfId="30645" xr:uid="{F6345A8C-5FF5-435A-8C95-CD05515AB287}"/>
    <cellStyle name="Procent 2 2 5 6" xfId="34717" xr:uid="{A0840863-38F3-4653-A629-A88F3FF71F00}"/>
    <cellStyle name="Procent 2 2 5 7" xfId="36462" xr:uid="{8D37D1F7-5350-4A69-A97B-BC4560E80E13}"/>
    <cellStyle name="Procent 2 2 5 8" xfId="38406" xr:uid="{FD8DFC86-80E0-48BF-9E35-D6087E399A27}"/>
    <cellStyle name="Procent 2 2 5_121231-130331" xfId="30646" xr:uid="{7EC51634-6DC1-409A-9114-B3312DF441A3}"/>
    <cellStyle name="Procent 2 2 6" xfId="30647" xr:uid="{6A4DB670-A8D5-4906-941B-AF9DB3D31A40}"/>
    <cellStyle name="Procent 2 2 6 2" xfId="30648" xr:uid="{BD64AFD9-7828-4243-9E55-466A7BE249A3}"/>
    <cellStyle name="Procent 2 2 6 2 2" xfId="30649" xr:uid="{5D07C053-41B5-4600-BFA1-1CB41A15DCC5}"/>
    <cellStyle name="Procent 2 2 6 2_121231-130331" xfId="30650" xr:uid="{4E3D1CA1-A982-4F85-9B0F-7D97BA886400}"/>
    <cellStyle name="Procent 2 2 6 3" xfId="30651" xr:uid="{AAE98A3A-9FBD-4DB9-9E4E-EBC5598A59B5}"/>
    <cellStyle name="Procent 2 2 6 4" xfId="34718" xr:uid="{2268EBDC-1C69-4377-B630-5A4573D8A591}"/>
    <cellStyle name="Procent 2 2 6_121231-130331" xfId="30652" xr:uid="{D0E3CBBE-8713-4A24-98F0-BC81706FA53A}"/>
    <cellStyle name="Procent 2 2 7" xfId="30653" xr:uid="{6BF50F60-92C2-459D-AF2D-E31C9B3FC30A}"/>
    <cellStyle name="Procent 2 2 7 2" xfId="30654" xr:uid="{75DF18EF-9586-47AB-AC5E-0ADF03E4A9BC}"/>
    <cellStyle name="Procent 2 2 7_121231-130331" xfId="30655" xr:uid="{A960F199-DECF-430E-A16A-6C60993EF40F}"/>
    <cellStyle name="Procent 2 2 8" xfId="30656" xr:uid="{5EDF4660-36C4-4FA5-8809-2009AF7D361A}"/>
    <cellStyle name="Procent 2 2 9" xfId="30657" xr:uid="{A7EB9C76-FFD6-49B6-BE68-43861D87AE2E}"/>
    <cellStyle name="Procent 2 2_121231-130331" xfId="30658" xr:uid="{6C1BAAEA-C703-45B3-B589-9856D2C158E1}"/>
    <cellStyle name="Procent 2 3" xfId="30659" xr:uid="{5C7E4529-1F7B-4B84-B5A2-DD0A9F221AC6}"/>
    <cellStyle name="Procent 2 3 10" xfId="34719" xr:uid="{76A155A6-A6A6-4C31-8BFB-A8A338025B91}"/>
    <cellStyle name="Procent 2 3 11" xfId="36463" xr:uid="{40751C6D-BC89-4B1B-A857-48D022110DDC}"/>
    <cellStyle name="Procent 2 3 12" xfId="47915" xr:uid="{ADC8FF5B-2F1D-4D5B-98D1-F72D6DDA65AF}"/>
    <cellStyle name="Procent 2 3 2" xfId="30660" xr:uid="{781521B0-BA14-41CF-929F-4CF2FD487873}"/>
    <cellStyle name="Procent 2 3 2 2" xfId="30661" xr:uid="{28975A5F-03B0-4A55-8F72-46D376A50FC8}"/>
    <cellStyle name="Procent 2 3 2 2 2" xfId="30662" xr:uid="{FBEBAB57-A531-4E35-8F31-73CC1FFC7057}"/>
    <cellStyle name="Procent 2 3 2 2 2 2" xfId="30663" xr:uid="{FFE1AA89-6E1E-4CFD-87FA-E7FD11F3F089}"/>
    <cellStyle name="Procent 2 3 2 2 2_121231-130331" xfId="30664" xr:uid="{BBEED136-3C87-4C9C-BD0A-104166941F7A}"/>
    <cellStyle name="Procent 2 3 2 2 3" xfId="30665" xr:uid="{C5781C4F-D939-465B-9291-1914239291E9}"/>
    <cellStyle name="Procent 2 3 2 2 4" xfId="34720" xr:uid="{D2F3A719-A79A-4C70-9D62-84FE43C1A6BD}"/>
    <cellStyle name="Procent 2 3 2 2_121231-130331" xfId="30666" xr:uid="{CCB9A25C-2EAF-4B3E-AE4E-8A2D9F6D21A8}"/>
    <cellStyle name="Procent 2 3 2 3" xfId="30667" xr:uid="{DD4E0506-B58F-46B0-A095-24E022FBE8F3}"/>
    <cellStyle name="Procent 2 3 2 3 2" xfId="30668" xr:uid="{3731C37B-6743-4F52-82A1-F07DC215CAC5}"/>
    <cellStyle name="Procent 2 3 2 3_121231-130331" xfId="30669" xr:uid="{60F19571-B41F-4E2F-B5C5-D3FE1078A20A}"/>
    <cellStyle name="Procent 2 3 2 4" xfId="30670" xr:uid="{8DA44D65-617C-4ED9-B232-2DB8DCB41583}"/>
    <cellStyle name="Procent 2 3 2 5" xfId="30671" xr:uid="{657EC8B5-BB11-437F-859B-05409AE5D3A4}"/>
    <cellStyle name="Procent 2 3 2 6" xfId="34721" xr:uid="{3F01D5B2-38A8-41CB-8303-DACF1E640687}"/>
    <cellStyle name="Procent 2 3 2 7" xfId="36464" xr:uid="{B2B06E20-FCFB-40BC-B719-7EF869D173C5}"/>
    <cellStyle name="Procent 2 3 2 8" xfId="38405" xr:uid="{09ECAF40-9FC9-4932-82CB-4978A49C6F3E}"/>
    <cellStyle name="Procent 2 3 2_121231-130331" xfId="30672" xr:uid="{C4DF489E-8185-4953-9E6D-AF8CF7610527}"/>
    <cellStyle name="Procent 2 3 3" xfId="30673" xr:uid="{A562307C-DEC1-4E34-848E-36D4D05FCFB5}"/>
    <cellStyle name="Procent 2 3 3 2" xfId="30674" xr:uid="{98D1C66F-25EF-4E29-864E-330F8A546C91}"/>
    <cellStyle name="Procent 2 3 3 2 2" xfId="30675" xr:uid="{10AF018C-71C7-4CAD-A707-EDE33697089F}"/>
    <cellStyle name="Procent 2 3 3 2 2 2" xfId="30676" xr:uid="{8A40FC97-CBE1-4958-AF50-BF10A273F1BB}"/>
    <cellStyle name="Procent 2 3 3 2 2_121231-130331" xfId="30677" xr:uid="{ABF7AF0B-4174-41A5-B084-D07A801EA4C3}"/>
    <cellStyle name="Procent 2 3 3 2 3" xfId="30678" xr:uid="{E57A5357-F727-463D-82C2-116811BBA222}"/>
    <cellStyle name="Procent 2 3 3 2 4" xfId="34722" xr:uid="{6EEB7742-EEB3-4FE1-9B7C-D23342B83690}"/>
    <cellStyle name="Procent 2 3 3 2_121231-130331" xfId="30679" xr:uid="{DFAF0128-A9EF-47B0-948A-845B098C8AA2}"/>
    <cellStyle name="Procent 2 3 3 3" xfId="30680" xr:uid="{0073E7E9-595B-4755-9F52-A7A174053190}"/>
    <cellStyle name="Procent 2 3 3 3 2" xfId="30681" xr:uid="{0AE41FA5-B988-4A25-8E8E-BA7485775A90}"/>
    <cellStyle name="Procent 2 3 3 3_121231-130331" xfId="30682" xr:uid="{21326CFE-1B0B-4427-B870-AA70E63EB57F}"/>
    <cellStyle name="Procent 2 3 3 4" xfId="30683" xr:uid="{41A9AA71-0D39-4D0D-9630-E057907B8CFE}"/>
    <cellStyle name="Procent 2 3 3 5" xfId="30684" xr:uid="{02943307-A662-4360-B065-3AA64E0E37F4}"/>
    <cellStyle name="Procent 2 3 3 6" xfId="34723" xr:uid="{91295E00-C79A-4063-80C2-BAE4961524D2}"/>
    <cellStyle name="Procent 2 3 3 7" xfId="36465" xr:uid="{BFD48A96-18FD-4FA4-BC2A-A4C7C16F2352}"/>
    <cellStyle name="Procent 2 3 3 8" xfId="38404" xr:uid="{EEC86A14-9394-4BD8-A67D-3A51AE21881D}"/>
    <cellStyle name="Procent 2 3 3_121231-130331" xfId="30685" xr:uid="{87B67E48-50AE-4134-B2E4-C8208CAB7646}"/>
    <cellStyle name="Procent 2 3 4" xfId="30686" xr:uid="{1E8F5A64-12AD-45FA-B3AC-F9FA1BCC82BA}"/>
    <cellStyle name="Procent 2 3 4 2" xfId="30687" xr:uid="{434A9B97-31A7-4BFB-B382-2880CC267090}"/>
    <cellStyle name="Procent 2 3 4 2 2" xfId="30688" xr:uid="{01B86937-E34D-4DAC-9EDC-067097291750}"/>
    <cellStyle name="Procent 2 3 4 2 2 2" xfId="30689" xr:uid="{9BBDD8E6-A4F9-4C2B-AC4D-DA0AD9741842}"/>
    <cellStyle name="Procent 2 3 4 2 2_121231-130331" xfId="30690" xr:uid="{5785B311-96AF-402C-BD90-88FAAB2E4AB7}"/>
    <cellStyle name="Procent 2 3 4 2 3" xfId="30691" xr:uid="{42672104-C4A6-432B-82A3-193462531B10}"/>
    <cellStyle name="Procent 2 3 4 2 4" xfId="34724" xr:uid="{43E5FB93-8FD2-4701-9B2E-77331FD56FC6}"/>
    <cellStyle name="Procent 2 3 4 2_121231-130331" xfId="30692" xr:uid="{0715E649-7CD1-4916-89F1-AC8A423E9890}"/>
    <cellStyle name="Procent 2 3 4 3" xfId="30693" xr:uid="{E666CDEC-7E5A-43C4-8537-724ECBE14DD8}"/>
    <cellStyle name="Procent 2 3 4 3 2" xfId="30694" xr:uid="{CBA7104D-3728-4AE4-8550-AFCF58AE1607}"/>
    <cellStyle name="Procent 2 3 4 3_121231-130331" xfId="30695" xr:uid="{9C23C488-16B1-48DC-8889-9326153C6BF2}"/>
    <cellStyle name="Procent 2 3 4 4" xfId="30696" xr:uid="{4902D6C3-0A99-41BF-BE88-2E0FB2F1CF2B}"/>
    <cellStyle name="Procent 2 3 4 5" xfId="30697" xr:uid="{2DE7B343-C519-4C88-95AD-4E3EB2408EA8}"/>
    <cellStyle name="Procent 2 3 4 6" xfId="34725" xr:uid="{95DA5783-08C5-42DB-BFF8-5161233006AF}"/>
    <cellStyle name="Procent 2 3 4 7" xfId="36466" xr:uid="{57E811A5-6645-4C98-8AAD-C6D5AD484751}"/>
    <cellStyle name="Procent 2 3 4 8" xfId="38403" xr:uid="{FBA4811D-32AB-4194-9E6B-E67E9696B227}"/>
    <cellStyle name="Procent 2 3 4_121231-130331" xfId="30698" xr:uid="{42B501F9-BA03-474D-96BC-8C9A976C9769}"/>
    <cellStyle name="Procent 2 3 5" xfId="30699" xr:uid="{B7B5015C-18C8-444F-8333-4E4865B57DC1}"/>
    <cellStyle name="Procent 2 3 5 2" xfId="30700" xr:uid="{7517AD1C-3174-46EE-AA51-B0D4666D154B}"/>
    <cellStyle name="Procent 2 3 5 2 2" xfId="30701" xr:uid="{46A90988-3203-4E02-B355-B10A6E33DB95}"/>
    <cellStyle name="Procent 2 3 5 2 3" xfId="34726" xr:uid="{292F05ED-D754-4A51-9D13-9F31D3DF784C}"/>
    <cellStyle name="Procent 2 3 5 2_121231-130331" xfId="30702" xr:uid="{CD85214D-8FC3-43CC-8CE9-4C7CBF1476B5}"/>
    <cellStyle name="Procent 2 3 5 3" xfId="30703" xr:uid="{02A89AC1-F31C-41CB-8890-43AE219F736C}"/>
    <cellStyle name="Procent 2 3 5 3 2" xfId="30704" xr:uid="{5EDB82B2-B38E-4DF4-80E8-A4D7A52587CC}"/>
    <cellStyle name="Procent 2 3 5 3_121231-130331" xfId="30705" xr:uid="{EA87DCAD-1FCC-4AB0-8667-7FDC20149736}"/>
    <cellStyle name="Procent 2 3 5 4" xfId="30706" xr:uid="{CE222E95-F504-49E3-9A3D-5A2EECB4F40C}"/>
    <cellStyle name="Procent 2 3 5 5" xfId="30707" xr:uid="{27FE1C7F-3763-431F-A6E3-5EEB92B1F8EA}"/>
    <cellStyle name="Procent 2 3 5 6" xfId="34727" xr:uid="{714CA543-634F-4ADD-BDE9-0B1602D9D620}"/>
    <cellStyle name="Procent 2 3 5 7" xfId="36467" xr:uid="{8CF4DA97-B8ED-4A18-A1A2-0086C1282677}"/>
    <cellStyle name="Procent 2 3 5 8" xfId="38402" xr:uid="{9481807A-8CC7-4D20-B60D-FEA3AFCD9698}"/>
    <cellStyle name="Procent 2 3 5_121231-130331" xfId="30708" xr:uid="{68674D47-14E0-414B-84EB-FB75858DF674}"/>
    <cellStyle name="Procent 2 3 6" xfId="30709" xr:uid="{65877347-3A5D-4256-A318-87C744F7A5C7}"/>
    <cellStyle name="Procent 2 3 6 2" xfId="30710" xr:uid="{3614FFED-BB76-404E-93CF-7D49E1164C48}"/>
    <cellStyle name="Procent 2 3 6 2 2" xfId="30711" xr:uid="{7DE22548-62AC-4BE9-9601-0838AFDA7D7E}"/>
    <cellStyle name="Procent 2 3 6 2_121231-130331" xfId="30712" xr:uid="{EBA15BF0-E5B2-4322-80F5-A18362C3E77E}"/>
    <cellStyle name="Procent 2 3 6 3" xfId="30713" xr:uid="{E9677EAF-5F85-4341-81F7-CDB5F51B3A20}"/>
    <cellStyle name="Procent 2 3 6 4" xfId="34728" xr:uid="{1D6EF873-9284-4898-AF88-3478C46BE14B}"/>
    <cellStyle name="Procent 2 3 6_121231-130331" xfId="30714" xr:uid="{B4A3B990-5D1F-4DF4-A6AF-465D8FDA4277}"/>
    <cellStyle name="Procent 2 3 7" xfId="30715" xr:uid="{B571EADD-A3D4-4A97-B6B9-D445B36C012C}"/>
    <cellStyle name="Procent 2 3 7 2" xfId="30716" xr:uid="{2656F8AF-FADD-4BF7-9E10-A9A9713D6045}"/>
    <cellStyle name="Procent 2 3 7_121231-130331" xfId="30717" xr:uid="{D845AE91-89CE-429E-9186-923677ABE95E}"/>
    <cellStyle name="Procent 2 3 8" xfId="30718" xr:uid="{B7F2AAB4-FDFE-494E-B98E-B87E85B67A93}"/>
    <cellStyle name="Procent 2 3 9" xfId="30719" xr:uid="{48A7066F-0932-4088-88D7-87364C80D0FE}"/>
    <cellStyle name="Procent 2 3_121231-130331" xfId="30720" xr:uid="{437A7084-D73F-4540-B975-96A737DB4E07}"/>
    <cellStyle name="Procent 2 4" xfId="30721" xr:uid="{36072B05-BE2D-4848-A02A-1A9BEF9ACBC5}"/>
    <cellStyle name="Procent 2 4 10" xfId="34729" xr:uid="{03D7B43D-49BE-47BC-A56D-06F0387594E9}"/>
    <cellStyle name="Procent 2 4 11" xfId="36468" xr:uid="{D73EE6BE-DAB7-4869-BEE3-F6875B468C31}"/>
    <cellStyle name="Procent 2 4 12" xfId="47916" xr:uid="{B27BC3C8-2C83-40FC-9B03-1385C32A4A81}"/>
    <cellStyle name="Procent 2 4 2" xfId="30722" xr:uid="{63F92F23-938A-4833-B5A0-D23C141D315D}"/>
    <cellStyle name="Procent 2 4 2 2" xfId="30723" xr:uid="{C47F3074-5C20-4C94-ADFF-CEBD60D9DC3A}"/>
    <cellStyle name="Procent 2 4 2 2 2" xfId="30724" xr:uid="{270B0F80-B8DF-41BD-BF67-821FA496C521}"/>
    <cellStyle name="Procent 2 4 2 2 2 2" xfId="30725" xr:uid="{54FED6F2-152B-436B-A29B-73E53DE41EDF}"/>
    <cellStyle name="Procent 2 4 2 2 2_121231-130331" xfId="30726" xr:uid="{1694CC45-DDE5-4D63-BD9D-19A559E6233F}"/>
    <cellStyle name="Procent 2 4 2 2 3" xfId="30727" xr:uid="{63A82B35-4510-4191-9E0B-9E69F3116D93}"/>
    <cellStyle name="Procent 2 4 2 2 4" xfId="34730" xr:uid="{007D17B8-81EE-49BA-9CB3-4C877975DDAF}"/>
    <cellStyle name="Procent 2 4 2 2_121231-130331" xfId="30728" xr:uid="{E27BAB25-16F2-4E17-A138-364FC8E0A892}"/>
    <cellStyle name="Procent 2 4 2 3" xfId="30729" xr:uid="{7E4EB3D8-6A79-44CD-9B61-3407E2BCCBD8}"/>
    <cellStyle name="Procent 2 4 2 3 2" xfId="30730" xr:uid="{6472E819-F7FE-4D26-B892-349E80EC1593}"/>
    <cellStyle name="Procent 2 4 2 3_121231-130331" xfId="30731" xr:uid="{B90DC574-9E6E-44AC-8E54-B0B82E575443}"/>
    <cellStyle name="Procent 2 4 2 4" xfId="30732" xr:uid="{D55F543C-F3C1-4742-88A2-5681CF07A350}"/>
    <cellStyle name="Procent 2 4 2 5" xfId="30733" xr:uid="{9AEBEC34-E171-4F86-A476-0EC0778B38CF}"/>
    <cellStyle name="Procent 2 4 2 6" xfId="34731" xr:uid="{F7F0BDF6-54D7-4EAA-B47E-0C19A2C5C01E}"/>
    <cellStyle name="Procent 2 4 2 7" xfId="36469" xr:uid="{843F1F86-0B68-4F12-A442-09F8CA7DC026}"/>
    <cellStyle name="Procent 2 4 2 8" xfId="38401" xr:uid="{1E23DDAD-8382-436F-A448-6F53FC27F1D9}"/>
    <cellStyle name="Procent 2 4 2_121231-130331" xfId="30734" xr:uid="{D4780A39-ED3E-48CD-AF49-BF1BAECD4E96}"/>
    <cellStyle name="Procent 2 4 3" xfId="30735" xr:uid="{381B9FB3-035A-460F-AA65-63049255279A}"/>
    <cellStyle name="Procent 2 4 3 2" xfId="30736" xr:uid="{EE6C9469-7506-4D8D-923E-44617A66C3F9}"/>
    <cellStyle name="Procent 2 4 3 2 2" xfId="30737" xr:uid="{733ED54D-BE3C-44E4-8592-2B2B64CDB6C1}"/>
    <cellStyle name="Procent 2 4 3 2 2 2" xfId="30738" xr:uid="{42A6AB87-B56D-4C52-8980-8DFD69CF404F}"/>
    <cellStyle name="Procent 2 4 3 2 2_121231-130331" xfId="30739" xr:uid="{E2CA3232-5958-464D-A1D2-5F45A42DF55F}"/>
    <cellStyle name="Procent 2 4 3 2 3" xfId="30740" xr:uid="{840733F8-DB53-4AD1-8A21-31989E8004FF}"/>
    <cellStyle name="Procent 2 4 3 2 4" xfId="34732" xr:uid="{56357334-83D3-4762-8832-8CC8D7098E14}"/>
    <cellStyle name="Procent 2 4 3 2_121231-130331" xfId="30741" xr:uid="{EE61A0E2-DEA5-4F2F-8C9E-FCEB63E790D9}"/>
    <cellStyle name="Procent 2 4 3 3" xfId="30742" xr:uid="{22D69172-BC26-4829-A363-B5FEE300567B}"/>
    <cellStyle name="Procent 2 4 3 3 2" xfId="30743" xr:uid="{63610A35-D922-4956-93A5-5B7C2F49C523}"/>
    <cellStyle name="Procent 2 4 3 3_121231-130331" xfId="30744" xr:uid="{0A0FBFB7-EA8D-4041-967B-8364380BFE30}"/>
    <cellStyle name="Procent 2 4 3 4" xfId="30745" xr:uid="{4D83FC8D-4668-4E2E-83C7-4F51DB72E4A8}"/>
    <cellStyle name="Procent 2 4 3 5" xfId="30746" xr:uid="{8D7745AE-CEBF-43BF-B939-84288AE58791}"/>
    <cellStyle name="Procent 2 4 3 6" xfId="34733" xr:uid="{AB8C2E07-4CA6-454A-8835-61AF5228B08E}"/>
    <cellStyle name="Procent 2 4 3 7" xfId="36470" xr:uid="{D001FBAC-7920-4BBB-BA48-378C6499FF30}"/>
    <cellStyle name="Procent 2 4 3 8" xfId="38400" xr:uid="{13F90D22-840B-4D90-BD8D-B81F9A43E8FD}"/>
    <cellStyle name="Procent 2 4 3_121231-130331" xfId="30747" xr:uid="{3554EE6F-4E15-49E1-8DCD-167F2843403E}"/>
    <cellStyle name="Procent 2 4 4" xfId="30748" xr:uid="{5687CFC1-2A94-4CAC-8F78-116C18D2AFB1}"/>
    <cellStyle name="Procent 2 4 4 2" xfId="30749" xr:uid="{6F82CC56-7A1D-48D7-8583-03AAF641F57E}"/>
    <cellStyle name="Procent 2 4 4 2 2" xfId="30750" xr:uid="{8FB6A40D-CFC6-4DD3-B0A8-355DAE26D0FB}"/>
    <cellStyle name="Procent 2 4 4 2 2 2" xfId="30751" xr:uid="{04E96CDF-42F3-4C86-8326-0A74EB9622CF}"/>
    <cellStyle name="Procent 2 4 4 2 2_121231-130331" xfId="30752" xr:uid="{17DD801A-D55C-4FAC-80C8-041C2FB8E567}"/>
    <cellStyle name="Procent 2 4 4 2 3" xfId="30753" xr:uid="{144FABDA-B47B-4452-B290-523CFBFFC77F}"/>
    <cellStyle name="Procent 2 4 4 2 4" xfId="34734" xr:uid="{F1E1E2C6-1A57-4E44-ACCC-A9D17C6B63E6}"/>
    <cellStyle name="Procent 2 4 4 2_121231-130331" xfId="30754" xr:uid="{808749A5-F972-4F6D-87C1-1AFD532CBB74}"/>
    <cellStyle name="Procent 2 4 4 3" xfId="30755" xr:uid="{03DD00C4-2190-4B01-BCA7-7546932E7DA5}"/>
    <cellStyle name="Procent 2 4 4 3 2" xfId="30756" xr:uid="{13151801-47DC-40AB-966E-C37B5A6E1DF8}"/>
    <cellStyle name="Procent 2 4 4 3_121231-130331" xfId="30757" xr:uid="{5814D40A-D155-444C-B8CD-BFEE1BDDE67D}"/>
    <cellStyle name="Procent 2 4 4 4" xfId="30758" xr:uid="{6065E4B2-3B24-469A-8411-AF1196ED3B18}"/>
    <cellStyle name="Procent 2 4 4 5" xfId="30759" xr:uid="{0A2ADA3A-F39B-4545-BA12-7E9D65416CF1}"/>
    <cellStyle name="Procent 2 4 4 6" xfId="34735" xr:uid="{B9E247DF-36D9-4210-8C42-671FCCFAEA99}"/>
    <cellStyle name="Procent 2 4 4 7" xfId="36471" xr:uid="{1715E1D5-7D11-43F6-AE4B-98489C188C90}"/>
    <cellStyle name="Procent 2 4 4 8" xfId="38399" xr:uid="{AB42A4F3-3FB0-4CE9-B7CE-76B97C9212DD}"/>
    <cellStyle name="Procent 2 4 4_121231-130331" xfId="30760" xr:uid="{078604B4-231A-4F2C-B99F-46B1C2B4CB9A}"/>
    <cellStyle name="Procent 2 4 5" xfId="30761" xr:uid="{932473A6-336A-437B-A227-1D82C3E343D3}"/>
    <cellStyle name="Procent 2 4 5 2" xfId="30762" xr:uid="{CA90CA5C-56C7-41EA-BEE2-43ACB10B87F9}"/>
    <cellStyle name="Procent 2 4 5 2 2" xfId="30763" xr:uid="{7B990652-68BE-4F48-82F5-F8096ACD0F2C}"/>
    <cellStyle name="Procent 2 4 5 2 3" xfId="34736" xr:uid="{B0F7F4CA-495D-45B5-B589-6C87FBBC39ED}"/>
    <cellStyle name="Procent 2 4 5 2_121231-130331" xfId="30764" xr:uid="{2536A511-D1FE-42BD-914D-52FA45BBA8C7}"/>
    <cellStyle name="Procent 2 4 5 3" xfId="30765" xr:uid="{18D5F0BA-6612-4D5A-A8A6-8121C78B0BB0}"/>
    <cellStyle name="Procent 2 4 5 3 2" xfId="30766" xr:uid="{54721A30-6201-46D2-8537-3A3B0E657E3C}"/>
    <cellStyle name="Procent 2 4 5 3_121231-130331" xfId="30767" xr:uid="{EFAF5675-6256-485B-8D2C-730C9DF9E87D}"/>
    <cellStyle name="Procent 2 4 5 4" xfId="30768" xr:uid="{A74E496D-0938-44C1-8438-4BA314FEBE4C}"/>
    <cellStyle name="Procent 2 4 5 5" xfId="30769" xr:uid="{6BDB75A1-D11E-4760-8C77-071B5B05797C}"/>
    <cellStyle name="Procent 2 4 5 6" xfId="34737" xr:uid="{4E4C5C48-4D9D-4A59-9A34-8EC846ACD733}"/>
    <cellStyle name="Procent 2 4 5 7" xfId="36472" xr:uid="{B810CF76-B9FF-47AF-B136-D63B607EE123}"/>
    <cellStyle name="Procent 2 4 5 8" xfId="38398" xr:uid="{8548EF93-7CC6-480E-997E-9E89D63EEDEE}"/>
    <cellStyle name="Procent 2 4 5_121231-130331" xfId="30770" xr:uid="{3796EC0C-A1C2-49DA-AAC3-E1AF9134F532}"/>
    <cellStyle name="Procent 2 4 6" xfId="30771" xr:uid="{BD96E777-D239-480E-8C7A-A297B5C5DFCC}"/>
    <cellStyle name="Procent 2 4 6 2" xfId="30772" xr:uid="{45677F73-7285-4C48-994A-52F779CA0D54}"/>
    <cellStyle name="Procent 2 4 6 2 2" xfId="30773" xr:uid="{57C1AEB8-1F30-4D12-BF14-8BACF50CCBBB}"/>
    <cellStyle name="Procent 2 4 6 2_121231-130331" xfId="30774" xr:uid="{E31AFABD-82ED-4A85-BE66-CF781DC47713}"/>
    <cellStyle name="Procent 2 4 6 3" xfId="30775" xr:uid="{921A6572-F078-4E94-8E8F-B0C03AF0DDB3}"/>
    <cellStyle name="Procent 2 4 6 4" xfId="34738" xr:uid="{6A7F49C0-3D09-47B9-AC23-7CCED99C18BE}"/>
    <cellStyle name="Procent 2 4 6_121231-130331" xfId="30776" xr:uid="{AD0D53C9-9733-445F-9F1B-E191D86DACD3}"/>
    <cellStyle name="Procent 2 4 7" xfId="30777" xr:uid="{07567251-68DF-4044-9312-1F26CE075318}"/>
    <cellStyle name="Procent 2 4 7 2" xfId="30778" xr:uid="{F1D7DDD5-6BC8-4B71-8E61-9C520A9E5780}"/>
    <cellStyle name="Procent 2 4 7_121231-130331" xfId="30779" xr:uid="{561B6ABC-4B68-4252-9866-4B0EAE9A0E41}"/>
    <cellStyle name="Procent 2 4 8" xfId="30780" xr:uid="{69ECA2E5-0E48-4272-85B3-489B7095FCE7}"/>
    <cellStyle name="Procent 2 4 9" xfId="30781" xr:uid="{9433508B-9A2B-4E10-B7E9-F75ED8CBD393}"/>
    <cellStyle name="Procent 2 4_121231-130331" xfId="30782" xr:uid="{EC019D8D-09B1-464A-B9FB-4753846EF0B3}"/>
    <cellStyle name="Procent 2 5" xfId="30783" xr:uid="{9233D81D-C1F4-482A-96B9-69EDD1148CDD}"/>
    <cellStyle name="Procent 2 5 10" xfId="34739" xr:uid="{DCB42914-8FFD-4D8B-ADE4-7C422AC12B29}"/>
    <cellStyle name="Procent 2 5 11" xfId="36473" xr:uid="{F70FC6CA-7512-496A-9A06-68DEB845E8BD}"/>
    <cellStyle name="Procent 2 5 2" xfId="30784" xr:uid="{51FCC498-2E0B-4056-8BFC-B366F6591C3A}"/>
    <cellStyle name="Procent 2 5 2 2" xfId="30785" xr:uid="{2DFCB8F2-303F-44BD-8AAC-B62FDFA9F497}"/>
    <cellStyle name="Procent 2 5 2 2 2" xfId="30786" xr:uid="{8E2627AA-DC5D-415B-B001-B25766916A1C}"/>
    <cellStyle name="Procent 2 5 2 2 2 2" xfId="30787" xr:uid="{30E864B7-F2DC-4CC2-A934-18B17831FAD8}"/>
    <cellStyle name="Procent 2 5 2 2 2_121231-130331" xfId="30788" xr:uid="{CB619FB6-92F9-4284-8B0A-3F716EEE3EF5}"/>
    <cellStyle name="Procent 2 5 2 2 3" xfId="30789" xr:uid="{B992BC05-E436-44FA-B76B-2EF1321E1C7D}"/>
    <cellStyle name="Procent 2 5 2 2 4" xfId="34740" xr:uid="{291919A7-5CEC-4A66-97B2-98C14D3449C8}"/>
    <cellStyle name="Procent 2 5 2 2_121231-130331" xfId="30790" xr:uid="{6F5F2925-EE4D-455D-9687-CC03FB67F904}"/>
    <cellStyle name="Procent 2 5 2 3" xfId="30791" xr:uid="{FDBA42B4-5DA8-4E6F-BC20-16AB8ED59D9A}"/>
    <cellStyle name="Procent 2 5 2 3 2" xfId="30792" xr:uid="{92519A69-E150-420E-AA15-574028BAF98A}"/>
    <cellStyle name="Procent 2 5 2 3_121231-130331" xfId="30793" xr:uid="{BD49A7BF-7530-470E-922C-D456351599E0}"/>
    <cellStyle name="Procent 2 5 2 4" xfId="30794" xr:uid="{16AA66AF-02D5-4210-B329-FE76C06F9FF0}"/>
    <cellStyle name="Procent 2 5 2 5" xfId="30795" xr:uid="{AB5B43E2-D5D4-4A0E-AA07-62086FBCBB97}"/>
    <cellStyle name="Procent 2 5 2 6" xfId="34741" xr:uid="{7BD5A0C6-991F-4FA5-B26E-BBC1590C9C53}"/>
    <cellStyle name="Procent 2 5 2 7" xfId="36474" xr:uid="{93F9B37D-D675-41A2-80A9-ED4F9C74802C}"/>
    <cellStyle name="Procent 2 5 2 8" xfId="38397" xr:uid="{1F40FDBB-8CC6-4833-B514-A9CD08FC5997}"/>
    <cellStyle name="Procent 2 5 2_121231-130331" xfId="30796" xr:uid="{FFA71B1F-13A5-44AD-A600-3F48C061EED2}"/>
    <cellStyle name="Procent 2 5 3" xfId="30797" xr:uid="{FB855B61-C3B9-4405-BDEE-62D67450589F}"/>
    <cellStyle name="Procent 2 5 3 2" xfId="30798" xr:uid="{488C0E58-62CE-4F3E-9931-D640D69B5D00}"/>
    <cellStyle name="Procent 2 5 3 2 2" xfId="30799" xr:uid="{F6DE0E3C-A04D-4BBF-8C76-E52F7E1C961E}"/>
    <cellStyle name="Procent 2 5 3 2 2 2" xfId="30800" xr:uid="{334132DC-CB1E-4D72-983D-F50A44578B44}"/>
    <cellStyle name="Procent 2 5 3 2 2_121231-130331" xfId="30801" xr:uid="{479726E7-5A68-47BB-827D-52792D6500F6}"/>
    <cellStyle name="Procent 2 5 3 2 3" xfId="30802" xr:uid="{D6D39728-31F8-4EE3-8F65-68A0B2D81FF2}"/>
    <cellStyle name="Procent 2 5 3 2 4" xfId="34742" xr:uid="{E8926256-703C-4DEF-B093-C7992B13442F}"/>
    <cellStyle name="Procent 2 5 3 2_121231-130331" xfId="30803" xr:uid="{570B6A06-7434-4739-9B05-D5DC89B7FC2F}"/>
    <cellStyle name="Procent 2 5 3 3" xfId="30804" xr:uid="{E9686FAD-9A43-40A4-9491-483A972B2D75}"/>
    <cellStyle name="Procent 2 5 3 3 2" xfId="30805" xr:uid="{CC548695-3D28-48AD-93C5-9014994CF854}"/>
    <cellStyle name="Procent 2 5 3 3_121231-130331" xfId="30806" xr:uid="{82762E8B-5F4D-4968-94A9-FBCE457A61FA}"/>
    <cellStyle name="Procent 2 5 3 4" xfId="30807" xr:uid="{F416AE5E-0E1F-4ADD-B883-38FD5D17C33F}"/>
    <cellStyle name="Procent 2 5 3 5" xfId="30808" xr:uid="{7594504F-1840-463A-A303-1F17BB4172B7}"/>
    <cellStyle name="Procent 2 5 3 6" xfId="34743" xr:uid="{279990FD-69CF-46EB-8870-74C4EFA66337}"/>
    <cellStyle name="Procent 2 5 3 7" xfId="36475" xr:uid="{5863455A-AEFC-4959-B544-188B531211EB}"/>
    <cellStyle name="Procent 2 5 3 8" xfId="38396" xr:uid="{6C2A1E3E-6D54-462B-BE3B-FD66BFDC87B8}"/>
    <cellStyle name="Procent 2 5 3_121231-130331" xfId="30809" xr:uid="{08F5FD3C-F04E-40EB-A957-1E7B0742F52E}"/>
    <cellStyle name="Procent 2 5 4" xfId="30810" xr:uid="{D0F8BBA1-8E9D-41F5-8525-F56D2030FFB2}"/>
    <cellStyle name="Procent 2 5 4 2" xfId="30811" xr:uid="{BA7BCD0C-4694-4A9A-AA2B-73179DC43A2D}"/>
    <cellStyle name="Procent 2 5 4 2 2" xfId="30812" xr:uid="{85586E41-EEC3-4956-939C-528B9A63423B}"/>
    <cellStyle name="Procent 2 5 4 2 2 2" xfId="30813" xr:uid="{CE27F98C-652C-48D3-AE91-C30512310002}"/>
    <cellStyle name="Procent 2 5 4 2 2_121231-130331" xfId="30814" xr:uid="{C13CD595-264D-4E92-AF50-9C61D98D8BFB}"/>
    <cellStyle name="Procent 2 5 4 2 3" xfId="30815" xr:uid="{CA9FDD42-3A32-4115-BBBC-0AAACB093402}"/>
    <cellStyle name="Procent 2 5 4 2 4" xfId="34744" xr:uid="{2657D590-2843-4D8A-8215-1351C2BDF250}"/>
    <cellStyle name="Procent 2 5 4 2_121231-130331" xfId="30816" xr:uid="{DF2A6939-E366-477C-B2D7-90A8EE58919B}"/>
    <cellStyle name="Procent 2 5 4 3" xfId="30817" xr:uid="{26789F7B-9275-45DD-8330-C05C02115758}"/>
    <cellStyle name="Procent 2 5 4 3 2" xfId="30818" xr:uid="{6CD3E3ED-CF1D-42DC-899F-A3D369D04A69}"/>
    <cellStyle name="Procent 2 5 4 3_121231-130331" xfId="30819" xr:uid="{65112494-C6BE-4C8E-802E-9A6EFDD49A4C}"/>
    <cellStyle name="Procent 2 5 4 4" xfId="30820" xr:uid="{00E51CEF-026C-4155-A30A-36D156343C90}"/>
    <cellStyle name="Procent 2 5 4 5" xfId="30821" xr:uid="{A38B18D4-735A-40EA-9D34-EF89AC09C912}"/>
    <cellStyle name="Procent 2 5 4 6" xfId="34745" xr:uid="{3971E51A-C0B3-4AC6-859A-7AFBFA546167}"/>
    <cellStyle name="Procent 2 5 4 7" xfId="36476" xr:uid="{BEE5B75C-756C-4724-96B9-2E608A203876}"/>
    <cellStyle name="Procent 2 5 4 8" xfId="38395" xr:uid="{EB3EE0F6-7092-42F5-A274-09D6E8A848D6}"/>
    <cellStyle name="Procent 2 5 4_121231-130331" xfId="30822" xr:uid="{F38818A2-7970-4408-812F-91A4A8F45060}"/>
    <cellStyle name="Procent 2 5 5" xfId="30823" xr:uid="{0EDA7BD5-6134-4407-8CAA-5BEBDCE3413A}"/>
    <cellStyle name="Procent 2 5 5 2" xfId="30824" xr:uid="{F0DBBAB5-2C23-433D-8B57-26919310AD0C}"/>
    <cellStyle name="Procent 2 5 5 2 2" xfId="30825" xr:uid="{4F72CD58-CC10-4C01-81D0-A059BBC6F494}"/>
    <cellStyle name="Procent 2 5 5 2 3" xfId="34746" xr:uid="{74CA2F6A-4637-45AF-A0CC-42AA34C3FEDC}"/>
    <cellStyle name="Procent 2 5 5 2_121231-130331" xfId="30826" xr:uid="{C803E5B8-9A65-48FA-A19D-E9B26AB17D1B}"/>
    <cellStyle name="Procent 2 5 5 3" xfId="30827" xr:uid="{7A8F0AA5-A9A3-4658-816D-5760529B0857}"/>
    <cellStyle name="Procent 2 5 5 3 2" xfId="30828" xr:uid="{1291AD6D-2AE1-4239-9765-1AA4509C63E3}"/>
    <cellStyle name="Procent 2 5 5 3_121231-130331" xfId="30829" xr:uid="{020E7F92-3A6B-454D-92F3-D7C3C10B805E}"/>
    <cellStyle name="Procent 2 5 5 4" xfId="30830" xr:uid="{56F7ED54-6CF2-4576-B235-9FE7402CC64C}"/>
    <cellStyle name="Procent 2 5 5 5" xfId="30831" xr:uid="{0E7A4ACE-934B-4809-8197-2FF50CD29C22}"/>
    <cellStyle name="Procent 2 5 5 6" xfId="34747" xr:uid="{9D1D24FE-79D8-4676-BB00-2C25E3F6AD32}"/>
    <cellStyle name="Procent 2 5 5 7" xfId="36477" xr:uid="{8E466040-BDAA-4B86-B6BC-DA71D0A2A9E2}"/>
    <cellStyle name="Procent 2 5 5 8" xfId="38394" xr:uid="{9B4500C9-F97C-4998-9155-14162FFBBD21}"/>
    <cellStyle name="Procent 2 5 5_121231-130331" xfId="30832" xr:uid="{144DBDBC-69B7-4261-A8FE-198070CECB45}"/>
    <cellStyle name="Procent 2 5 6" xfId="30833" xr:uid="{FB003E5D-2495-4DB7-84EC-6FBA6AA0585C}"/>
    <cellStyle name="Procent 2 5 6 2" xfId="30834" xr:uid="{40FDC2A2-E3C9-4D0B-8948-B71E0E22EBD6}"/>
    <cellStyle name="Procent 2 5 6 2 2" xfId="30835" xr:uid="{1400F916-B330-4A82-9CCF-6B5CA6C9C5B7}"/>
    <cellStyle name="Procent 2 5 6 2_121231-130331" xfId="30836" xr:uid="{1089BC47-FB92-4EA3-B95B-F010632C27C4}"/>
    <cellStyle name="Procent 2 5 6 3" xfId="30837" xr:uid="{A5D171DA-E51A-4A31-A58E-A88E5AB22D48}"/>
    <cellStyle name="Procent 2 5 6 4" xfId="34748" xr:uid="{2301EABB-0537-473F-B9FB-FCE346D641BB}"/>
    <cellStyle name="Procent 2 5 6_121231-130331" xfId="30838" xr:uid="{A974C9EC-94A2-4BC0-B5F2-8B2E52D84E67}"/>
    <cellStyle name="Procent 2 5 7" xfId="30839" xr:uid="{D87DC6D9-98C4-44DD-9E41-E4738787E50A}"/>
    <cellStyle name="Procent 2 5 7 2" xfId="30840" xr:uid="{90B508F1-03D6-4DA8-AC35-4103B8272EB7}"/>
    <cellStyle name="Procent 2 5 7_121231-130331" xfId="30841" xr:uid="{DBB28FD4-D1BB-4C00-9034-A3FBB55D93FB}"/>
    <cellStyle name="Procent 2 5 8" xfId="30842" xr:uid="{2A648AD8-2076-4C5B-8DF4-3C108351362A}"/>
    <cellStyle name="Procent 2 5 9" xfId="30843" xr:uid="{9B86F49C-E139-4B67-8338-84674A4CA80E}"/>
    <cellStyle name="Procent 2 5_121231-130331" xfId="30844" xr:uid="{5FE4A223-2117-478F-B3B8-28106C6FB815}"/>
    <cellStyle name="Procent 2 6" xfId="30845" xr:uid="{B1851990-CABC-4DC4-A2E8-8146F10E8945}"/>
    <cellStyle name="Procent 2 6 2" xfId="34749" xr:uid="{CB83A4CA-A943-42B9-A543-8E95D1B5334E}"/>
    <cellStyle name="Procent 2 6 3" xfId="34750" xr:uid="{05EFA677-2A8C-4177-995C-9183BC37A545}"/>
    <cellStyle name="Procent 2 6 4" xfId="47521" xr:uid="{618C28C3-E348-47E1-84C1-4146747F0809}"/>
    <cellStyle name="Procent 2 6_AAL 2014-06" xfId="45570" xr:uid="{4F9AC878-C926-444F-BB47-BEBCE6FA71C8}"/>
    <cellStyle name="Procent 2 7" xfId="30846" xr:uid="{CE1C8723-734E-41B3-85B1-6B0D6A775A42}"/>
    <cellStyle name="Procent 2 8" xfId="34751" xr:uid="{DD12FCF8-67E8-453C-838E-88D66F2699FF}"/>
    <cellStyle name="Procent 2 9" xfId="34752" xr:uid="{D0BC1BB8-4380-4E40-B29B-8AFC8AAF598E}"/>
    <cellStyle name="Procent 2_121231-130331" xfId="30847" xr:uid="{7B0C47CB-B2C2-473C-BA43-1FE4629524B5}"/>
    <cellStyle name="Procent 3" xfId="30848" xr:uid="{1462A951-EDC0-48BF-9A8F-EAC371D26CDA}"/>
    <cellStyle name="Procent 3 2" xfId="30849" xr:uid="{EBDAC41A-D7BD-4FD9-99EA-77B313FBE738}"/>
    <cellStyle name="Procent 3 2 2" xfId="34753" xr:uid="{05AE18EF-2279-4B22-A54B-B0B0DFEE6AE3}"/>
    <cellStyle name="Procent 3 2 3" xfId="47523" xr:uid="{4848A1EF-4793-4C74-B160-6883604BBD4F}"/>
    <cellStyle name="Procent 3 2_AAL 2014-06" xfId="45571" xr:uid="{2861F512-B9C8-4EEF-8305-49297320E24C}"/>
    <cellStyle name="Procent 3 3" xfId="34754" xr:uid="{01A11683-C3E3-440A-828F-0C132F51D1AA}"/>
    <cellStyle name="Procent 3 4" xfId="36478" xr:uid="{B10DDD43-590C-4515-91B6-A1444B589B72}"/>
    <cellStyle name="Procent 3 5" xfId="47522" xr:uid="{91A44327-9917-4AD0-9AB1-8B74599CA685}"/>
    <cellStyle name="Procent 3_3. Loans" xfId="30850" xr:uid="{D77DB703-C10F-4E65-AF2B-362B32D008EA}"/>
    <cellStyle name="Procent 4" xfId="30851" xr:uid="{F0EFCACB-E602-4982-B6CB-F9E8365C16DB}"/>
    <cellStyle name="Procent 4 2" xfId="30852" xr:uid="{3B4E0628-A82E-4F2E-99D6-4A7B20E22C63}"/>
    <cellStyle name="Procent 4 2 2" xfId="34755" xr:uid="{9803D3E0-8212-4C31-A66F-F1241BFB322A}"/>
    <cellStyle name="Procent 4 2 3" xfId="47525" xr:uid="{E0379A41-24D1-47F5-8C3F-AA5CE76AA705}"/>
    <cellStyle name="Procent 4 2_MGMT_REP" xfId="40091" xr:uid="{74186C80-B17A-42CE-9368-9EBA8DCA294D}"/>
    <cellStyle name="Procent 4 3" xfId="34756" xr:uid="{E3B0302E-DBBF-420E-A4DD-9281F52C548A}"/>
    <cellStyle name="Procent 4 4" xfId="47524" xr:uid="{008F48F1-CA17-4435-9378-708F32164F10}"/>
    <cellStyle name="Procent 4_7. Number of apartments_EoP" xfId="50305" xr:uid="{5AB8C5A0-150E-431F-BD7C-DF4090550982}"/>
    <cellStyle name="Procent 5" xfId="30853" xr:uid="{94B80A39-6931-4DF9-A50F-B683104E5297}"/>
    <cellStyle name="Procent 5 2" xfId="30854" xr:uid="{87B4FBCD-A1BD-4FFB-8C60-3088925BEF1F}"/>
    <cellStyle name="Procent 5 2 2" xfId="47527" xr:uid="{07D2AF3B-E11B-40DE-AA3A-23954612A057}"/>
    <cellStyle name="Procent 5 3" xfId="34757" xr:uid="{97326395-C02E-4A3D-B447-CB847219688C}"/>
    <cellStyle name="Procent 5 4" xfId="47526" xr:uid="{8D22D3A6-FB87-47D5-A005-46E76C3248EA}"/>
    <cellStyle name="Procent 5_7. Number of apartments_EoP" xfId="50306" xr:uid="{B4985969-EDA7-4A44-973D-5D51EBA4425F}"/>
    <cellStyle name="Procent 6" xfId="30855" xr:uid="{7FD305F1-2050-4211-972A-F12A624CFC89}"/>
    <cellStyle name="Procent 6 2" xfId="45572" xr:uid="{925A12BC-EE42-46CE-9BFD-99EE2B2BB906}"/>
    <cellStyle name="Procent 6_ARPAB 2015-03" xfId="45573" xr:uid="{1E630EB0-A452-4824-AC08-D66FE2544977}"/>
    <cellStyle name="Promille ZS" xfId="43360" xr:uid="{929EA8D5-4068-4EC6-B631-DC9A1CF13987}"/>
    <cellStyle name="Promille ZS 2" xfId="43361" xr:uid="{EBC4C345-1203-402A-8116-337A1BE50867}"/>
    <cellStyle name="Promille ZS_Cognos" xfId="43362" xr:uid="{AFB2F6F0-E1E0-4C4D-AC83-B353FEE82146}"/>
    <cellStyle name="Prozent [1] ZS" xfId="43363" xr:uid="{55818E61-122D-44C2-9EAE-DB68942D95A8}"/>
    <cellStyle name="Prozent [1] ZS 2" xfId="43364" xr:uid="{388E0749-45B2-429B-8D82-F7B76AF54285}"/>
    <cellStyle name="Prozent [1] ZS_Cognos" xfId="43365" xr:uid="{82A0B8D2-D5F3-45AA-8BF9-EAD4180813C6}"/>
    <cellStyle name="Prozent 10" xfId="43366" xr:uid="{9A42029B-1307-40B3-849B-DB97397E27E1}"/>
    <cellStyle name="Prozent 11" xfId="43367" xr:uid="{F5923AD2-46E8-4C29-AE53-3E63606FAE2D}"/>
    <cellStyle name="Prozent 12" xfId="43368" xr:uid="{D1DB5086-DB21-4B52-86DD-F8545B33B616}"/>
    <cellStyle name="Prozent 13" xfId="43369" xr:uid="{52AA1F5F-5A4A-4558-8892-435CF7F9A7D5}"/>
    <cellStyle name="Prozent 14" xfId="43370" xr:uid="{C71B3272-B293-4989-AC4C-21DF2A5663F7}"/>
    <cellStyle name="Prozent 15" xfId="43371" xr:uid="{48C04B82-E992-405D-83AF-251FA75A52D1}"/>
    <cellStyle name="Prozent 16" xfId="43372" xr:uid="{00B65989-1FA1-414C-ACF4-29F2130FB407}"/>
    <cellStyle name="Prozent 17" xfId="43373" xr:uid="{3E4AD3E2-852D-42EF-90AC-8636ECD5E783}"/>
    <cellStyle name="Prozent 18" xfId="43374" xr:uid="{CF2B5602-6BEB-412B-9E8B-0AB551AEEBB5}"/>
    <cellStyle name="Prozent 19" xfId="43375" xr:uid="{A9F6152B-91B6-4029-A8F2-BA4B6ECD4EDE}"/>
    <cellStyle name="Prozent 2" xfId="233" xr:uid="{BFE80040-C05E-4D68-AE46-2755998DDA6E}"/>
    <cellStyle name="Prozent 2 10" xfId="30856" xr:uid="{7FB47CB0-6D0C-4E7E-B7A0-470E893F465C}"/>
    <cellStyle name="Prozent 2 11" xfId="44837" xr:uid="{0FD3FA9E-1EA9-4781-8D67-13DCD588C51F}"/>
    <cellStyle name="Prozent 2 2" xfId="234" xr:uid="{AA305103-6FD6-4D77-B03B-2E9E2DFA2C58}"/>
    <cellStyle name="Prozent 2 2 2" xfId="40092" xr:uid="{D84A6DAD-F62B-47A9-9A81-5FB65F381E00}"/>
    <cellStyle name="Prozent 2 2 2 2" xfId="47529" xr:uid="{51D742FA-8812-405F-8308-90FEDA8D49F7}"/>
    <cellStyle name="Prozent 2 2 2_Apart tables" xfId="50308" xr:uid="{624B3A9D-6847-402E-B7BC-8AE50A28231D}"/>
    <cellStyle name="Prozent 2 2 3" xfId="40093" xr:uid="{33CE78B3-7BE5-4A28-BE2B-79D0C9BC73D9}"/>
    <cellStyle name="Prozent 2 2 3 2" xfId="47530" xr:uid="{0D0B3D8D-B0F0-4251-BC2C-25A3B847B3C2}"/>
    <cellStyle name="Prozent 2 2 3_Apart tables" xfId="50309" xr:uid="{2F3AAE4D-A061-4B7C-A08B-B8AFA4D1D4D8}"/>
    <cellStyle name="Prozent 2 2 4" xfId="47528" xr:uid="{E2FC4212-83B9-44AB-9839-67D72ECDB2FC}"/>
    <cellStyle name="Prozent 2 2_Apart tables" xfId="50307" xr:uid="{468D02E2-6751-4208-9C32-0941EF5D3EAB}"/>
    <cellStyle name="Prozent 2 3" xfId="235" xr:uid="{D500E9AF-48AF-4677-993E-6C7AF40600FB}"/>
    <cellStyle name="Prozent 2 3 2" xfId="30857" xr:uid="{9437E314-9DE1-451B-8329-D21AB9F402FB}"/>
    <cellStyle name="Prozent 2 3 3" xfId="47531" xr:uid="{097076E2-B145-4AF5-B1A6-9D052F8D9EE5}"/>
    <cellStyle name="Prozent 2 3_3. Loans" xfId="30858" xr:uid="{A26DDF2D-3C09-4C4C-B9DB-A30F38ECF663}"/>
    <cellStyle name="Prozent 2 4" xfId="30859" xr:uid="{46A07654-F808-480E-BDD8-79B0B1620A20}"/>
    <cellStyle name="Prozent 2 4 2" xfId="30860" xr:uid="{3A9CA7BC-E6C8-4B1D-971D-6D59FB559029}"/>
    <cellStyle name="Prozent 2 4 3" xfId="47917" xr:uid="{7F4136F9-0C73-443A-B345-E1614C8C5FF9}"/>
    <cellStyle name="Prozent 2 4_3. Loans" xfId="30861" xr:uid="{7A6A1FBA-3394-4024-AC4B-7261CECEC59A}"/>
    <cellStyle name="Prozent 2 5" xfId="30862" xr:uid="{E944418A-291E-43CA-98BF-716625C274A7}"/>
    <cellStyle name="Prozent 2 6" xfId="43376" xr:uid="{8436EF91-3E47-4B16-BE2F-BD0207A1314D}"/>
    <cellStyle name="Prozent 2 7" xfId="43377" xr:uid="{D1C1B41A-60A1-4583-849D-1167525906E5}"/>
    <cellStyle name="Prozent 2 8" xfId="43378" xr:uid="{99589235-EE1F-4283-BD4A-64457FD98E3E}"/>
    <cellStyle name="Prozent 2 9" xfId="44772" xr:uid="{C2965897-EB20-4B2B-A721-090598EACBBE}"/>
    <cellStyle name="Prozent 2_3. Loans" xfId="30863" xr:uid="{C0723002-9713-410A-AFA1-0065F04CB612}"/>
    <cellStyle name="Prozent 20" xfId="43379" xr:uid="{7F7F1022-A9E2-4DC3-9B1C-B4C9463F2CB1}"/>
    <cellStyle name="Prozent 21" xfId="43380" xr:uid="{A6E73F6F-D628-434F-B644-98AA678316BE}"/>
    <cellStyle name="Prozent 22" xfId="43381" xr:uid="{E49A5073-B34E-48F0-BED7-F4E5BB2E164A}"/>
    <cellStyle name="Prozent 23" xfId="43382" xr:uid="{0522285F-F39F-4EF2-B410-8E268189EE4A}"/>
    <cellStyle name="Prozent 24" xfId="43383" xr:uid="{031F850A-7A76-471B-8832-1B387549130F}"/>
    <cellStyle name="Prozent 25" xfId="43384" xr:uid="{AFFE48B2-F7B5-4B11-804D-9DF4F70A1321}"/>
    <cellStyle name="Prozent 26" xfId="43385" xr:uid="{31174C61-539C-4347-BF82-70A64F93AEE1}"/>
    <cellStyle name="Prozent 27" xfId="43386" xr:uid="{76386CDF-E1F3-48FF-92C0-24D19340A204}"/>
    <cellStyle name="Prozent 28" xfId="43387" xr:uid="{E4508B28-EE0D-4E4A-8E2D-07386C6EA7F8}"/>
    <cellStyle name="Prozent 29" xfId="43388" xr:uid="{826F6B6C-84E7-4F74-AB4E-CDC7C8E5A431}"/>
    <cellStyle name="Prozent 3" xfId="2740" xr:uid="{734762F1-C03E-4971-84B9-1422A645FE7F}"/>
    <cellStyle name="Prozent 3 2" xfId="30864" xr:uid="{FCC6FDDD-2B31-44DD-9826-C47E7065A020}"/>
    <cellStyle name="Prozent 3 2 2" xfId="40094" xr:uid="{6329C6AC-950A-4878-BC0C-B86FFE0B260A}"/>
    <cellStyle name="Prozent 3 2 2 2" xfId="47534" xr:uid="{01F9A2B6-14E2-4332-9307-1F7F28A797BB}"/>
    <cellStyle name="Prozent 3 2 2_Apart tables" xfId="50310" xr:uid="{8E6480F1-FB0F-4A0C-8BCC-749C8DAD9938}"/>
    <cellStyle name="Prozent 3 2 3" xfId="40095" xr:uid="{010F5B91-2F28-4278-BDE1-3DE393F2FD57}"/>
    <cellStyle name="Prozent 3 2 3 2" xfId="47535" xr:uid="{0AEAFD4E-8D72-4AD4-B27E-DD93010AA97D}"/>
    <cellStyle name="Prozent 3 2 3_Apart tables" xfId="50311" xr:uid="{CA523593-067D-4D8E-90CB-9D071B05D148}"/>
    <cellStyle name="Prozent 3 2 4" xfId="47533" xr:uid="{61EC56E6-7959-45DE-A73D-89E745281D1A}"/>
    <cellStyle name="Prozent 3 2_Bought properties" xfId="52432" xr:uid="{EE603B23-2A43-49C5-A305-A878AC0EB101}"/>
    <cellStyle name="Prozent 3 3" xfId="40096" xr:uid="{5D0B9D9C-4F9E-4DA4-B4CA-A0A0D4689DF6}"/>
    <cellStyle name="Prozent 3 3 2" xfId="47536" xr:uid="{C49ACB38-BC2C-4931-8E48-C80F258608BB}"/>
    <cellStyle name="Prozent 3 3_Apart tables" xfId="50312" xr:uid="{651FE749-AF41-41DE-8676-A3D54BED5CCC}"/>
    <cellStyle name="Prozent 3 4" xfId="40097" xr:uid="{71A72C41-F7F4-4539-97FC-596BE84E7B2E}"/>
    <cellStyle name="Prozent 3 4 2" xfId="47537" xr:uid="{080049D2-603E-4C07-9263-E93A76283752}"/>
    <cellStyle name="Prozent 3 4_Apart tables" xfId="50313" xr:uid="{8FDCDE40-6381-4402-85E7-8956C374CD5E}"/>
    <cellStyle name="Prozent 3 5" xfId="47532" xr:uid="{E7D4B02B-D5F7-470D-B7A5-2EC9509E8629}"/>
    <cellStyle name="Prozent 3_3. Loans" xfId="30865" xr:uid="{DCD2B139-E9EF-42C3-8EBE-9BB611F6CEF7}"/>
    <cellStyle name="Prozent 30" xfId="43389" xr:uid="{28A2BDCD-1ED4-4964-8ABF-FADAB98440AC}"/>
    <cellStyle name="Prozent 4" xfId="30866" xr:uid="{7AC9AC27-1BFA-4EBD-8970-97769D04DE2F}"/>
    <cellStyle name="Prozent 4 2" xfId="43390" xr:uid="{864F1037-45F4-48B3-90EB-E5D316122BB1}"/>
    <cellStyle name="Prozent 4 3" xfId="47918" xr:uid="{C38DEE23-FD40-45C6-83C7-D6108B02F9F1}"/>
    <cellStyle name="Prozent 4_Cognos" xfId="43391" xr:uid="{BA6929D2-F48E-4D8D-BC5A-E208694D95D0}"/>
    <cellStyle name="Prozent 5" xfId="43392" xr:uid="{C9540586-E16D-4DA4-842C-A76BBAE58522}"/>
    <cellStyle name="Prozent 6" xfId="43393" xr:uid="{F677E244-9F3A-48A6-AEA8-F8767315504E}"/>
    <cellStyle name="Prozent 7" xfId="43394" xr:uid="{6DFE2B15-EABA-4A39-8C12-7D744D3517C1}"/>
    <cellStyle name="Prozent 8" xfId="43395" xr:uid="{02FF74FB-6430-4085-BD49-5AD06CC81548}"/>
    <cellStyle name="Prozent 9" xfId="43396" xr:uid="{96848F5C-594F-4B2E-8318-BFC6B2538AC1}"/>
    <cellStyle name="Prozent Abweichung" xfId="43397" xr:uid="{34415690-6989-4D06-B3D2-6A141D1BB03C}"/>
    <cellStyle name="Prozent Neu" xfId="43398" xr:uid="{31AC7E76-988F-42AF-818F-5123AA55BF2C}"/>
    <cellStyle name="PSChar" xfId="43399" xr:uid="{74EA9641-21C4-422E-9DA1-4898B706B077}"/>
    <cellStyle name="PSChar 2" xfId="43400" xr:uid="{438E0769-9B0C-4A36-AFB5-DAF7866EEFE4}"/>
    <cellStyle name="PSChar_Cognos" xfId="43401" xr:uid="{D11E223C-89EE-4F81-9F13-ECE094CAA4F2}"/>
    <cellStyle name="PSDate" xfId="43402" xr:uid="{F5223413-FE45-4CD5-865A-2021D59928C6}"/>
    <cellStyle name="PSDate 2" xfId="43403" xr:uid="{6F75C1CF-ABC3-4366-9F8A-9BFFAB100FD4}"/>
    <cellStyle name="PSDate_Cognos" xfId="43404" xr:uid="{94D6B4AD-23BC-403F-A15B-CF61E47C6D96}"/>
    <cellStyle name="PSDec" xfId="43405" xr:uid="{5585D20B-B697-4CCF-82D8-0142B46764BC}"/>
    <cellStyle name="PSDec 2" xfId="43406" xr:uid="{62EF7CDD-8B87-4D7B-9565-4DA9C734EA96}"/>
    <cellStyle name="PSDec_Cognos" xfId="43407" xr:uid="{7D4229C3-744E-42AF-97CF-CBDA1A200BDC}"/>
    <cellStyle name="PSHeading" xfId="43408" xr:uid="{46BEED85-7524-4D2D-A102-CE53C508E2C4}"/>
    <cellStyle name="PSHeading 2" xfId="43409" xr:uid="{B31E7C9B-27EE-4255-8326-459C63F67494}"/>
    <cellStyle name="PSHeading_Cognos" xfId="43410" xr:uid="{257609D6-8D16-4BCF-80F3-32A8B07D4225}"/>
    <cellStyle name="PSInt" xfId="43411" xr:uid="{68ADF87F-2D18-421D-AA95-EB267BFFF58C}"/>
    <cellStyle name="PSInt 2" xfId="43412" xr:uid="{FACA9F4F-5142-440F-A56D-E849C6A6E291}"/>
    <cellStyle name="PSInt_Cognos" xfId="43413" xr:uid="{08AA6711-69C2-4D50-8B9B-9039CE0E003C}"/>
    <cellStyle name="PSSpacer" xfId="43414" xr:uid="{5DA103CC-86A9-4DB9-AFC2-55132C5A77AD}"/>
    <cellStyle name="PSSpacer 2" xfId="43415" xr:uid="{0C010ECF-4929-4C52-84E8-1A12178576DF}"/>
    <cellStyle name="PSSpacer_Cognos" xfId="43416" xr:uid="{B92E8CFE-7EA0-4D71-BB8F-81ABB27E2135}"/>
    <cellStyle name="PT" xfId="43417" xr:uid="{2D067E2E-5E9C-46BC-A25F-6DD1BCA71C6F}"/>
    <cellStyle name="ptit" xfId="43418" xr:uid="{7D732F6F-341B-4E00-B236-33838375A132}"/>
    <cellStyle name="ptit 2" xfId="43419" xr:uid="{DE6AD866-CF72-4EAE-B078-A6A07BA48399}"/>
    <cellStyle name="ptit 2 2" xfId="43420" xr:uid="{675EE322-8306-4F6F-994E-39806AAA185E}"/>
    <cellStyle name="ptit 2 3" xfId="43421" xr:uid="{B8D311E1-D04A-4AC4-96F8-8846E58F75BD}"/>
    <cellStyle name="ptit 2_Cognos" xfId="43422" xr:uid="{BD685416-A253-4DB4-B786-586967E76C19}"/>
    <cellStyle name="ptit 3" xfId="43423" xr:uid="{37EBEA15-F102-4F61-80FB-908058F15249}"/>
    <cellStyle name="ptit 4" xfId="43424" xr:uid="{190E921C-9412-4CCB-B007-E5D905A9CD5F}"/>
    <cellStyle name="ptit_Cognos" xfId="43425" xr:uid="{CB916282-24D6-4E02-9F73-BABF26E176B0}"/>
    <cellStyle name="Punkt" xfId="43426" xr:uid="{6E23F4D1-C644-46A4-8C88-1E81CDC22442}"/>
    <cellStyle name="Punkt (0)" xfId="43427" xr:uid="{D905BB4E-AD3D-4DCC-BAAD-DA0818634FC0}"/>
    <cellStyle name="Punkt (2)" xfId="43428" xr:uid="{275A2BEE-F21B-408D-B670-76C319B0F2C4}"/>
    <cellStyle name="Punkt_Cognos" xfId="43429" xr:uid="{445A0F91-ED2D-40C0-AD62-A98D92B6C15D}"/>
    <cellStyle name="PV" xfId="43430" xr:uid="{CA3F762B-005D-4C20-A27C-817DFFB26041}"/>
    <cellStyle name="Pyör. luku_120SuurimmanJoukossa" xfId="30867" xr:uid="{DB157D5E-2ADB-47B3-A36B-7856C88C90F4}"/>
    <cellStyle name="Pyör. valuutta_120SuurimmanJoukossa" xfId="30868" xr:uid="{E32362C3-6D53-43D6-B0F3-794AE8686AA8}"/>
    <cellStyle name="q_dbout" xfId="43431" xr:uid="{CD1F2A3F-8160-4054-BF2E-1464B264E796}"/>
    <cellStyle name="q_dbout 2" xfId="43432" xr:uid="{4267DE09-10B9-462B-AEF2-531BAD4B9AB1}"/>
    <cellStyle name="q_dbout 2_Cognos" xfId="43433" xr:uid="{24AABB14-7E35-4706-AF54-8E981EC2616D}"/>
    <cellStyle name="q_dbout_Cognos" xfId="43434" xr:uid="{0F7EE99F-BC29-4EF0-B6F7-3BE453644896}"/>
    <cellStyle name="rat" xfId="43435" xr:uid="{9BD48BBE-3224-4D43-95E8-768D0B6E8C14}"/>
    <cellStyle name="rat 2" xfId="43436" xr:uid="{04075A9F-503E-4928-9811-6093210D6B97}"/>
    <cellStyle name="rat_Cognos" xfId="43437" xr:uid="{B054FC15-3A2E-40EF-B17D-679E70C4277E}"/>
    <cellStyle name="rate" xfId="43438" xr:uid="{0487AB8E-DB77-4258-8E23-4B1F39F7C7FA}"/>
    <cellStyle name="rate 2" xfId="43439" xr:uid="{5EA5DFB2-130C-4FAF-BB59-FE617E5504F9}"/>
    <cellStyle name="rate_Cognos" xfId="43440" xr:uid="{D41D0034-6A9D-4970-AE76-6890D8E0B613}"/>
    <cellStyle name="ratio" xfId="43441" xr:uid="{308D4D86-4294-4ECE-A783-7EFB67E8E77A}"/>
    <cellStyle name="Ratios" xfId="43442" xr:uid="{7F76487D-9989-46A0-9A40-5B14B9688D13}"/>
    <cellStyle name="Ratios 2" xfId="43443" xr:uid="{F61C2CE0-5E51-4355-9856-EAAE9B513EB9}"/>
    <cellStyle name="Ratios_Cognos" xfId="43444" xr:uid="{0F4F6F98-9C61-46DF-A454-A5F7BF2135C9}"/>
    <cellStyle name="Reference" xfId="43445" xr:uid="{0E9A55A5-E979-4D43-81A9-12DA1170CC6C}"/>
    <cellStyle name="Reference (O%)" xfId="43446" xr:uid="{3B84C583-E01A-4A48-8F50-0614ABB38957}"/>
    <cellStyle name="Reference_8.0_BP_SP_v1_05-03-30" xfId="43447" xr:uid="{777B0989-F6E7-410C-8212-BF126D247269}"/>
    <cellStyle name="Reg1" xfId="52433" xr:uid="{2511CDD0-8977-48FF-95BF-744180BA4AC4}"/>
    <cellStyle name="Reg2" xfId="52434" xr:uid="{A1E4579B-1F19-4E1C-9707-17F73085A97C}"/>
    <cellStyle name="Reg3" xfId="52435" xr:uid="{DE569C76-7E60-4BED-A0F6-1407EC006A4A}"/>
    <cellStyle name="Reg4" xfId="52436" xr:uid="{7A0B6AE5-EF44-4CA1-853C-39601F4C76E6}"/>
    <cellStyle name="Reg5" xfId="52437" xr:uid="{1EA24063-1A0E-42EF-B79E-FFE07BB7D03A}"/>
    <cellStyle name="Reg6" xfId="52438" xr:uid="{4350BDB3-B360-4863-81EC-C1965736B211}"/>
    <cellStyle name="Reg7" xfId="52439" xr:uid="{DCC7154C-4F46-4A03-931A-213167026917}"/>
    <cellStyle name="Reg8" xfId="52440" xr:uid="{AC5A4F25-E458-4300-8EC5-B4960E60E5E5}"/>
    <cellStyle name="Reg9" xfId="52441" xr:uid="{D9DD7E6D-8CAB-45EC-8838-B64C9B6E399E}"/>
    <cellStyle name="Resultat" xfId="43448" xr:uid="{C2711403-B7BE-4273-AB97-1A1A79FC60FF}"/>
    <cellStyle name="Reuters Cells" xfId="43449" xr:uid="{9AAC2385-0156-4CC8-B4AE-2FDF163DC129}"/>
    <cellStyle name="Reuters Cells 2" xfId="43450" xr:uid="{6E625B74-4DC1-4027-B5E5-EEC073505BAB}"/>
    <cellStyle name="Reuters Cells 2 2" xfId="43451" xr:uid="{915CF66A-E5D8-4492-86E6-0057004D581B}"/>
    <cellStyle name="Reuters Cells 2 3" xfId="43452" xr:uid="{2279EBF9-A1A4-45DC-BEA5-709A13F9AF53}"/>
    <cellStyle name="Reuters Cells 2_Cognos" xfId="43453" xr:uid="{164A68F3-EE4D-4DCA-9035-1B5FE6921E70}"/>
    <cellStyle name="Reuters Cells 3" xfId="43454" xr:uid="{624AA170-F743-49E3-9AB1-9AC694554279}"/>
    <cellStyle name="Reuters Cells 4" xfId="43455" xr:uid="{D5E19783-CE6A-4B0B-B8CC-CBC86DDAC64C}"/>
    <cellStyle name="Reuters Cells_Cognos" xfId="43456" xr:uid="{B628194A-BA59-42C5-93A6-77E938BEA6E3}"/>
    <cellStyle name="RevList" xfId="2741" xr:uid="{E2EAE801-4466-4AE2-83EE-DE9601824638}"/>
    <cellStyle name="Row Header Grand Total" xfId="43457" xr:uid="{48681A70-B473-4278-B591-ECCE39197E36}"/>
    <cellStyle name="Row Header Grand Total 2" xfId="43458" xr:uid="{A9C736F7-0E33-42CC-A2A4-3E3D17F001E3}"/>
    <cellStyle name="Row Header Grand Total 3" xfId="43459" xr:uid="{04EBB24D-B428-4D27-BD9D-AADF911B6E08}"/>
    <cellStyle name="Row Header Grand Total 4" xfId="43460" xr:uid="{7002E4C5-F445-4695-A152-9C129804C9C2}"/>
    <cellStyle name="Row Header Grand Total_Cognos" xfId="43461" xr:uid="{4749C206-7C89-4944-AD93-0D629F6CDE1F}"/>
    <cellStyle name="Row Header Normal" xfId="43462" xr:uid="{3BB2816F-5A76-4207-B9A2-CD1D22D32FBF}"/>
    <cellStyle name="Row Header Percentage delta" xfId="43463" xr:uid="{E0AF8D39-82AD-47C3-BE18-ED6C2E799BAC}"/>
    <cellStyle name="Row Header Percentage delta 2" xfId="43464" xr:uid="{B2AEEE46-191F-4158-A601-FCA56A187E95}"/>
    <cellStyle name="Row Header Percentage delta 3" xfId="43465" xr:uid="{D595289C-B365-46F3-8009-E90B3DA7E7BB}"/>
    <cellStyle name="Row Header Percentage delta_Cognos" xfId="43466" xr:uid="{C4CEACAB-793C-4CF6-A482-1DB64D718D6E}"/>
    <cellStyle name="Row Header Section" xfId="43467" xr:uid="{F735CA84-7863-4B1C-BBA8-3DFE54EF28F1}"/>
    <cellStyle name="Row Header Subtotal" xfId="43468" xr:uid="{A848F8A9-377C-48ED-8AF0-0A4548BD837B}"/>
    <cellStyle name="Row Header Subtotal 2" xfId="43469" xr:uid="{B23352B2-DCE6-44CB-AC03-1EF9154CD62B}"/>
    <cellStyle name="Row Header Subtotal 3" xfId="43470" xr:uid="{D71BFB15-43ED-432E-B53B-FCC843AABCB7}"/>
    <cellStyle name="Row Header Subtotal_Cognos" xfId="43471" xr:uid="{E976A248-C488-49FF-A1E5-F9EF5C531FF7}"/>
    <cellStyle name="Row Header Total" xfId="43472" xr:uid="{D8569AA8-3A00-4261-A3D4-55C8D1B8AE25}"/>
    <cellStyle name="Row neuer Bereich" xfId="43473" xr:uid="{6C70635C-7008-4CCD-9D2C-447CD29E7BBE}"/>
    <cellStyle name="Row neuer Bereich 2" xfId="43474" xr:uid="{A5098926-CF4C-4609-A5DA-10F8A39EDE0A}"/>
    <cellStyle name="Row neuer Bereich 3" xfId="43475" xr:uid="{D763213A-718B-4B22-97F8-7E6F5EA60E36}"/>
    <cellStyle name="Row neuer Bereich_Cognos" xfId="43476" xr:uid="{372C755F-2A3A-4FD9-9E6E-B9113501CDAC}"/>
    <cellStyle name="Rubrik" xfId="38" xr:uid="{741FB704-FFDD-4DFA-B180-D165C3810AC1}"/>
    <cellStyle name="Rubrik 1" xfId="52442" xr:uid="{58829505-5167-45FD-A27B-17B839E6A872}"/>
    <cellStyle name="Rubrik 1 2" xfId="236" xr:uid="{C02B4F1D-4B05-46EE-A6BA-7222F445FB1F}"/>
    <cellStyle name="Rubrik 1 2 2" xfId="30869" xr:uid="{F1009B10-784B-4C60-B746-917AB1B37EB5}"/>
    <cellStyle name="Rubrik 1 2 2 2" xfId="34758" xr:uid="{2EE963C4-B3B4-49AD-A1C1-0262F4E40BF8}"/>
    <cellStyle name="Rubrik 1 2 3" xfId="36479" xr:uid="{EDADD7F6-BB94-43CA-AE8F-D4CD43B8DF3B}"/>
    <cellStyle name="Rubrik 1 2_3. Loans" xfId="30870" xr:uid="{2CA9AA23-C73A-4945-8A35-2E6C2DE46EB3}"/>
    <cellStyle name="Rubrik 1 3" xfId="237" xr:uid="{25A605F1-0953-4D48-995E-C230F0710A92}"/>
    <cellStyle name="Rubrik 1 3 2" xfId="34759" xr:uid="{9ADA93C9-D2C5-4007-BF9B-70AC7F724946}"/>
    <cellStyle name="Rubrik 1 3 3" xfId="36480" xr:uid="{BEB42726-8D74-4034-A11A-05DD93575F0D}"/>
    <cellStyle name="Rubrik 1 3_AAL 2014-06" xfId="45574" xr:uid="{027071A1-BB48-4F3A-B7BE-DC9C58F7FD54}"/>
    <cellStyle name="Rubrik 1 4" xfId="30871" xr:uid="{CF6A22B0-8490-4D6F-A86C-28EBBAAD102C}"/>
    <cellStyle name="Rubrik 1 4 2" xfId="30872" xr:uid="{BCFBD42E-885D-4310-9389-231927A5D349}"/>
    <cellStyle name="Rubrik 1 4 2 2" xfId="34760" xr:uid="{3FB1BE5E-AC82-4FA3-B322-EA10B70F543E}"/>
    <cellStyle name="Rubrik 1 4_AAL 2014-06" xfId="45575" xr:uid="{39EE718F-CB58-4DF4-8449-0CAD72E311B7}"/>
    <cellStyle name="Rubrik 1 5" xfId="30873" xr:uid="{2AA8C364-3AA6-499E-980C-9679FBABE7D9}"/>
    <cellStyle name="Rubrik 1 5 2" xfId="30874" xr:uid="{549C1636-C1F6-4998-9A2C-F016C2412A42}"/>
    <cellStyle name="Rubrik 1 5 2 2" xfId="34761" xr:uid="{9ED2AD4E-89CD-4F43-8EC0-171F8B27B75C}"/>
    <cellStyle name="Rubrik 1 5_AAL 2014-06" xfId="45576" xr:uid="{F474C6FB-F19F-40E8-946E-7C5143F0C45C}"/>
    <cellStyle name="Rubrik 2" xfId="52443" xr:uid="{D9A3D32A-7E45-4B79-B714-F2181371FA75}"/>
    <cellStyle name="Rubrik 2 2" xfId="238" xr:uid="{08436158-F0DE-44E4-962A-039E89798FC5}"/>
    <cellStyle name="Rubrik 2 2 2" xfId="30875" xr:uid="{097E64EE-B2D2-4E7A-A152-D47204832423}"/>
    <cellStyle name="Rubrik 2 2 2 2" xfId="34762" xr:uid="{D79F7B96-AB06-45F3-80FE-53965EF4BC4C}"/>
    <cellStyle name="Rubrik 2 2 3" xfId="36481" xr:uid="{16C0F5E2-F5E6-493B-BD5A-C284B210C379}"/>
    <cellStyle name="Rubrik 2 2_3. Loans" xfId="30876" xr:uid="{00E38FD2-D089-495C-B1B9-D096B15EA804}"/>
    <cellStyle name="Rubrik 2 3" xfId="239" xr:uid="{ED294EE7-5818-4255-8633-D9AF04404AFA}"/>
    <cellStyle name="Rubrik 2 3 2" xfId="34763" xr:uid="{A0FEFF10-258E-49E1-AA30-E8FE5BDF9FDC}"/>
    <cellStyle name="Rubrik 2 3 3" xfId="36482" xr:uid="{E4412CE4-481B-412D-829B-2DA187CE2125}"/>
    <cellStyle name="Rubrik 2 3_AAL 2014-06" xfId="45577" xr:uid="{2C1E2479-26D4-43C7-A8BC-726850E31D90}"/>
    <cellStyle name="Rubrik 2 4" xfId="30877" xr:uid="{99D05EEF-C194-415D-A6ED-5B53E87EF5E3}"/>
    <cellStyle name="Rubrik 2 4 2" xfId="30878" xr:uid="{77F19F45-9DC6-426F-B9D2-78E95B2ACA06}"/>
    <cellStyle name="Rubrik 2 4 2 2" xfId="34764" xr:uid="{45FC1E36-8177-43EF-A8DB-E2982326D047}"/>
    <cellStyle name="Rubrik 2 4_AAL 2014-06" xfId="45578" xr:uid="{7B032F4F-FB3A-42AB-9F98-F73D2BDF5CA9}"/>
    <cellStyle name="Rubrik 2 5" xfId="30879" xr:uid="{AE6D9726-5B43-4CCE-B885-601707D1E164}"/>
    <cellStyle name="Rubrik 2 5 2" xfId="30880" xr:uid="{E2AAC9F2-0761-4C65-858B-C39541CC64A4}"/>
    <cellStyle name="Rubrik 2 5 2 2" xfId="34765" xr:uid="{5B970168-BE61-4F3C-80BB-580F4FFA1688}"/>
    <cellStyle name="Rubrik 2 5_AAL 2014-06" xfId="45579" xr:uid="{112E2063-5C80-46BF-9FFF-18D1FF803FFB}"/>
    <cellStyle name="Rubrik 3" xfId="52444" xr:uid="{3A43655A-70BA-46E9-A2D6-86118A927418}"/>
    <cellStyle name="Rubrik 3 2" xfId="240" xr:uid="{92E00DC7-B885-40F5-A942-6B29F838AABD}"/>
    <cellStyle name="Rubrik 3 2 2" xfId="30881" xr:uid="{597BE018-7ACD-4EBF-AAD7-7671961C0E92}"/>
    <cellStyle name="Rubrik 3 2 2 2" xfId="34766" xr:uid="{0D3763AD-497D-42B3-A2E3-CD4BE9F9E58B}"/>
    <cellStyle name="Rubrik 3 2 3" xfId="36483" xr:uid="{FDFAA9B3-069D-4111-B256-245BBE25C115}"/>
    <cellStyle name="Rubrik 3 2_3. Loans" xfId="30882" xr:uid="{A7639452-857E-484A-A2CB-372F1B1D48DD}"/>
    <cellStyle name="Rubrik 3 3" xfId="241" xr:uid="{D399AB87-21BC-4567-ABB1-6F772E69C625}"/>
    <cellStyle name="Rubrik 3 3 2" xfId="34767" xr:uid="{4D2929FA-B015-4859-AAC7-12EFE8AA4DD8}"/>
    <cellStyle name="Rubrik 3 3 3" xfId="36484" xr:uid="{517343F3-79CD-4A9D-8C93-35FD18F7E2C9}"/>
    <cellStyle name="Rubrik 3 3_AAL 2014-06" xfId="45580" xr:uid="{31BAC6F3-330E-42E7-BA1D-4AFC082B4C1C}"/>
    <cellStyle name="Rubrik 3 4" xfId="30883" xr:uid="{773F8764-3A1A-4121-9591-94F91CDDBDD2}"/>
    <cellStyle name="Rubrik 3 4 2" xfId="30884" xr:uid="{EB906EBC-EACE-4758-A92C-9A972050AA07}"/>
    <cellStyle name="Rubrik 3 4 2 2" xfId="34768" xr:uid="{91CE539A-0DCF-44B2-B9FB-BD786E9672EA}"/>
    <cellStyle name="Rubrik 3 4_AAL 2014-06" xfId="45581" xr:uid="{5BA90415-D648-4326-B6DF-621B73E01180}"/>
    <cellStyle name="Rubrik 3 5" xfId="30885" xr:uid="{D3F84764-8CC6-4AA8-BFF1-6EECBBBD143F}"/>
    <cellStyle name="Rubrik 3 5 2" xfId="30886" xr:uid="{DF388D53-406C-4762-8250-B7125FB8A479}"/>
    <cellStyle name="Rubrik 3 5 2 2" xfId="34769" xr:uid="{35A4A66D-C806-4E13-B97A-7D9DEECF860F}"/>
    <cellStyle name="Rubrik 3 5_AAL 2014-06" xfId="45582" xr:uid="{E4A6A21E-9057-4EE2-AD46-8B5E27A70D42}"/>
    <cellStyle name="Rubrik 4" xfId="52445" xr:uid="{B83E8A55-B06D-4006-8CAB-3E6788AB462E}"/>
    <cellStyle name="Rubrik 4 2" xfId="242" xr:uid="{9ACA84F1-34D6-47DF-8484-D221D6C9152E}"/>
    <cellStyle name="Rubrik 4 2 2" xfId="30887" xr:uid="{646AD044-975F-43B8-8D10-D24A5C5059E9}"/>
    <cellStyle name="Rubrik 4 2 2 2" xfId="34770" xr:uid="{10A6D656-7E14-4F4F-97D9-9C8354B95CC5}"/>
    <cellStyle name="Rubrik 4 2 3" xfId="36485" xr:uid="{D4AE1A82-794A-49BE-AA3D-8CB5DDD96A50}"/>
    <cellStyle name="Rubrik 4 2_3. Loans" xfId="30888" xr:uid="{2F1A77F0-F25E-40FB-91A9-2A2BEA3625A0}"/>
    <cellStyle name="Rubrik 4 3" xfId="243" xr:uid="{600AB7FB-9341-4691-8026-F9B4118E3728}"/>
    <cellStyle name="Rubrik 4 3 2" xfId="34771" xr:uid="{1DA7320F-8739-4D12-949D-B9E1217CF8E9}"/>
    <cellStyle name="Rubrik 4 3 3" xfId="36486" xr:uid="{0A2C615D-7CBC-41F1-B0CA-69E9E1A95E67}"/>
    <cellStyle name="Rubrik 4 3_AAL 2014-06" xfId="45583" xr:uid="{9DEEE658-E392-4BD4-B11A-19AC258C0606}"/>
    <cellStyle name="Rubrik 4 4" xfId="30889" xr:uid="{6D399827-9E78-4B62-B193-A8C200A4B716}"/>
    <cellStyle name="Rubrik 4 4 2" xfId="30890" xr:uid="{3A592552-C43E-4BE0-B7CD-E5A46BA1A630}"/>
    <cellStyle name="Rubrik 4 4 2 2" xfId="34772" xr:uid="{0BF36D17-5916-48A1-9420-CC1F5A22D6CF}"/>
    <cellStyle name="Rubrik 4 4_AAL 2014-06" xfId="45584" xr:uid="{8B98F474-4C1B-412E-8A1F-181030B66AEF}"/>
    <cellStyle name="Rubrik 4 5" xfId="30891" xr:uid="{24C2C896-F699-43DB-8713-C794CE449692}"/>
    <cellStyle name="Rubrik 4 5 2" xfId="30892" xr:uid="{0305150A-B6FD-470A-85D4-E9B0D8581903}"/>
    <cellStyle name="Rubrik 4 5 2 2" xfId="34773" xr:uid="{3419C7BE-9897-4A24-AFB6-A3AA8F48DE13}"/>
    <cellStyle name="Rubrik 4 5_AAL 2014-06" xfId="45585" xr:uid="{AE3207A2-6052-45F9-BA0D-D4147C2895D2}"/>
    <cellStyle name="Rubrik_Apart tables" xfId="53103" xr:uid="{4AFB90DA-17AD-4504-B623-3D8DA93CD6CA}"/>
    <cellStyle name="s" xfId="43477" xr:uid="{B16C36AB-6C74-4C85-B1E7-694E9FC3262B}"/>
    <cellStyle name="s 2" xfId="43478" xr:uid="{C17509DC-A94A-40B4-97F1-E80B7BA4631C}"/>
    <cellStyle name="s 2 2" xfId="43479" xr:uid="{9EEDA494-65A1-4EA9-A1B1-648C43F0C404}"/>
    <cellStyle name="s 2 3" xfId="43480" xr:uid="{647234D1-0CAC-4883-A108-883179E40235}"/>
    <cellStyle name="s 2 4" xfId="43481" xr:uid="{D5459787-6F38-4E0F-964D-BBECE10FD007}"/>
    <cellStyle name="s 2_Cognos" xfId="43482" xr:uid="{8218190C-0EE4-403B-8D61-F7DE030F3F31}"/>
    <cellStyle name="s 3" xfId="43483" xr:uid="{5F9C878C-3D3F-4A98-9257-23BD6E91833C}"/>
    <cellStyle name="s 4" xfId="43484" xr:uid="{1D077375-FB37-44C7-AC0D-8826CE24EF00}"/>
    <cellStyle name="s 5" xfId="43485" xr:uid="{235630E8-37F4-40C8-9669-060AB9F7EFAE}"/>
    <cellStyle name="s_Assumptions" xfId="43486" xr:uid="{AEC0DFC8-95F5-4C12-A030-06CC53703F33}"/>
    <cellStyle name="s_Assumptions 2" xfId="43487" xr:uid="{9134A216-943D-4726-9113-BE3EE778D446}"/>
    <cellStyle name="s_Assumptions 2 2" xfId="43488" xr:uid="{EA70A9BE-837D-478F-9C8C-EF7FD1EB33B3}"/>
    <cellStyle name="s_Assumptions 2 2_Cognos" xfId="43489" xr:uid="{503422BE-D186-4F30-9A6F-C927FA82D1B5}"/>
    <cellStyle name="s_Assumptions 2 3" xfId="43490" xr:uid="{59D08498-DB27-4F46-AC3A-BA89232B2D13}"/>
    <cellStyle name="s_Assumptions 2 3_Cognos" xfId="43491" xr:uid="{03DAF544-6480-48DD-AE9E-FDD04DF6A7D2}"/>
    <cellStyle name="s_Assumptions 2 4" xfId="43492" xr:uid="{74F08ED5-52C2-45C9-9905-D6BDEB795CA2}"/>
    <cellStyle name="s_Assumptions 2 4_Cognos" xfId="43493" xr:uid="{93AE180A-E247-4B64-BEB1-26292C568913}"/>
    <cellStyle name="s_Assumptions 2_Cognos" xfId="43494" xr:uid="{0A2C9529-473E-4639-8F44-CE0BDF7B604D}"/>
    <cellStyle name="s_Assumptions 3" xfId="43495" xr:uid="{5FC6595F-43E0-449D-84EA-3CBD5B77D7AE}"/>
    <cellStyle name="s_Assumptions 3_Cognos" xfId="43496" xr:uid="{2BAB57F9-D275-4AB3-BD68-BDA59677FF54}"/>
    <cellStyle name="s_Assumptions 4" xfId="43497" xr:uid="{1D482E6B-2E47-4B9A-BBB6-1956CDAED20F}"/>
    <cellStyle name="s_Assumptions 4_Cognos" xfId="43498" xr:uid="{DB6E5871-E263-4E95-B385-5A089E8B3DFA}"/>
    <cellStyle name="s_Assumptions 5" xfId="43499" xr:uid="{AA8B99F7-049B-4FB0-B2A6-5D9D3A44AE3B}"/>
    <cellStyle name="s_Assumptions 5_Cognos" xfId="43500" xr:uid="{BEF0480B-2B68-48D4-8792-40326399B638}"/>
    <cellStyle name="s_Assumptions_Cognos" xfId="43501" xr:uid="{336DC046-096F-41A6-9EA1-704B29B86611}"/>
    <cellStyle name="s_B_S_Ratios _B" xfId="43502" xr:uid="{2EF4EBFA-15DB-4A84-B757-48331B2B0C11}"/>
    <cellStyle name="s_B_S_Ratios _B 2" xfId="43503" xr:uid="{4F1DD180-4B5B-4CD9-AD41-B25F56084F03}"/>
    <cellStyle name="s_B_S_Ratios _B 2 2" xfId="43504" xr:uid="{BC9DADD1-6574-4ACF-9CD3-2967481BD642}"/>
    <cellStyle name="s_B_S_Ratios _B 2 2_Cognos" xfId="43505" xr:uid="{389DA501-A8D6-41EE-A49C-46076DC75679}"/>
    <cellStyle name="s_B_S_Ratios _B 2 3" xfId="43506" xr:uid="{B23611FF-447B-472C-8C77-DA7B319FF185}"/>
    <cellStyle name="s_B_S_Ratios _B 2 3_Cognos" xfId="43507" xr:uid="{E06E1FDC-C9B6-4A73-B2BF-1AECA1846EFB}"/>
    <cellStyle name="s_B_S_Ratios _B 2 4" xfId="43508" xr:uid="{7F6C03BA-3B01-469D-AEAF-05F1012FF164}"/>
    <cellStyle name="s_B_S_Ratios _B 2 4_Cognos" xfId="43509" xr:uid="{062A729E-2B1B-477C-9D0F-88AC923571D5}"/>
    <cellStyle name="s_B_S_Ratios _B 2_Cognos" xfId="43510" xr:uid="{E1C8A33D-469A-4131-9700-7EE4915FC0FB}"/>
    <cellStyle name="s_B_S_Ratios _B 3" xfId="43511" xr:uid="{6F6AA2FE-C755-4B8D-9D56-8DAD5F3DC338}"/>
    <cellStyle name="s_B_S_Ratios _B 3_Cognos" xfId="43512" xr:uid="{A246C682-A2C7-43E0-82EA-A67AD4950496}"/>
    <cellStyle name="s_B_S_Ratios _B 4" xfId="43513" xr:uid="{33A62A0A-A304-4C5C-B7D8-D3D5EABF8C95}"/>
    <cellStyle name="s_B_S_Ratios _B 4_Cognos" xfId="43514" xr:uid="{E016C5D5-A197-4A81-A871-1F2062F08A79}"/>
    <cellStyle name="s_B_S_Ratios _B 5" xfId="43515" xr:uid="{0771F500-126C-4E54-993C-0EF5C61F5646}"/>
    <cellStyle name="s_B_S_Ratios _B 5_Cognos" xfId="43516" xr:uid="{2C74D462-4956-4D71-BB6F-F4BF942590A8}"/>
    <cellStyle name="s_B_S_Ratios _B_Cognos" xfId="43517" xr:uid="{468BB83D-D6AC-4093-B047-144116A1BA0F}"/>
    <cellStyle name="s_B_S_Ratios_T" xfId="43518" xr:uid="{BF831DDC-398B-4D20-B76E-9DCC821D6B2F}"/>
    <cellStyle name="s_B_S_Ratios_T 2" xfId="43519" xr:uid="{D18DB237-0BB2-4484-A982-D8E10ED378D6}"/>
    <cellStyle name="s_B_S_Ratios_T 2 2" xfId="43520" xr:uid="{3A71ED61-8D02-4828-AE67-3853CB49D045}"/>
    <cellStyle name="s_B_S_Ratios_T 2 2_Cognos" xfId="43521" xr:uid="{67F7FF0E-6B09-4C7C-96EA-FA93994971E5}"/>
    <cellStyle name="s_B_S_Ratios_T 2 3" xfId="43522" xr:uid="{C077B2E3-AD82-431B-B884-1BD8D9115661}"/>
    <cellStyle name="s_B_S_Ratios_T 2 3_Cognos" xfId="43523" xr:uid="{E75EB89C-B27A-438B-A5EA-99DC51F21E2D}"/>
    <cellStyle name="s_B_S_Ratios_T 2 4" xfId="43524" xr:uid="{18C1137E-F156-494C-8774-546D597E2AAF}"/>
    <cellStyle name="s_B_S_Ratios_T 2 4_Cognos" xfId="43525" xr:uid="{2E77A1B3-5D8F-4B8C-B97E-E94ACE96ADB6}"/>
    <cellStyle name="s_B_S_Ratios_T 2_Cognos" xfId="43526" xr:uid="{F3B0EAE1-BF2D-4A03-B0DB-F86E1052F842}"/>
    <cellStyle name="s_B_S_Ratios_T 3" xfId="43527" xr:uid="{50F90656-3FF8-4911-811C-B19598529B5F}"/>
    <cellStyle name="s_B_S_Ratios_T 3_Cognos" xfId="43528" xr:uid="{E3F890D2-4EFD-400A-A7DF-CB4D17BF7891}"/>
    <cellStyle name="s_B_S_Ratios_T 4" xfId="43529" xr:uid="{68006F35-8457-4686-B3E1-AAB359756A27}"/>
    <cellStyle name="s_B_S_Ratios_T 4_Cognos" xfId="43530" xr:uid="{3436BF03-4188-49DC-9744-37A1CF28A7CB}"/>
    <cellStyle name="s_B_S_Ratios_T 5" xfId="43531" xr:uid="{3C4E5F90-6BCC-4338-93F5-8178BB58FDB4}"/>
    <cellStyle name="s_B_S_Ratios_T 5_Cognos" xfId="43532" xr:uid="{3E5E3220-3A09-4964-B004-2BD7C1A3708C}"/>
    <cellStyle name="s_B_S_Ratios_T_Cognos" xfId="43533" xr:uid="{C1CDADCD-F0D4-493C-8003-38F43D75DCDD}"/>
    <cellStyle name="s_Cognos" xfId="43534" xr:uid="{ACB9466E-BDE7-46C7-88FF-388CE806336E}"/>
    <cellStyle name="s_DCFLBO Code" xfId="43535" xr:uid="{34FF0C9D-3FD0-49E8-A4FE-F2751E7E1BF3}"/>
    <cellStyle name="s_DCFLBO Code 2" xfId="43536" xr:uid="{4F4DAA7D-ABAA-4B7E-8B86-4980966CCA21}"/>
    <cellStyle name="s_DCFLBO Code 2_Cognos" xfId="43537" xr:uid="{4F37EA35-C233-467C-B89E-6319D5561BF7}"/>
    <cellStyle name="s_DCFLBO Code_1" xfId="43538" xr:uid="{280E1289-256A-4420-AB3F-0DB04A82FE6D}"/>
    <cellStyle name="s_DCFLBO Code_1 2" xfId="43539" xr:uid="{426BF393-F164-4C74-9378-EBA4669CEA8C}"/>
    <cellStyle name="s_DCFLBO Code_1 2 2" xfId="43540" xr:uid="{2024CC9A-2038-451A-B8FC-234D81010AFC}"/>
    <cellStyle name="s_DCFLBO Code_1 2 2_Cognos" xfId="43541" xr:uid="{783AAEFD-CE16-4601-ADAC-A6E6375A36AF}"/>
    <cellStyle name="s_DCFLBO Code_1 2 3" xfId="43542" xr:uid="{ADEFE6F2-1925-4344-AFB8-0D6A123F4D2F}"/>
    <cellStyle name="s_DCFLBO Code_1 2 3_Cognos" xfId="43543" xr:uid="{B67AA9CE-4F3E-47B0-B8EB-67A890E5BECF}"/>
    <cellStyle name="s_DCFLBO Code_1 2 4" xfId="43544" xr:uid="{510BBF64-E9F2-4C7D-9FDE-A0485030E16D}"/>
    <cellStyle name="s_DCFLBO Code_1 2 4_Cognos" xfId="43545" xr:uid="{997CE8B2-5E8C-4DFF-A903-DF84584EEDD7}"/>
    <cellStyle name="s_DCFLBO Code_1 2_Cognos" xfId="43546" xr:uid="{54E5FCFF-D0A7-4245-A363-0FAF1DDCD74C}"/>
    <cellStyle name="s_DCFLBO Code_1 3" xfId="43547" xr:uid="{4D45F3AF-EDDB-44B5-9CE3-D4580A69C483}"/>
    <cellStyle name="s_DCFLBO Code_1 3_Cognos" xfId="43548" xr:uid="{065CC6E1-E360-434B-8480-9312B837D5E7}"/>
    <cellStyle name="s_DCFLBO Code_1 4" xfId="43549" xr:uid="{9FC7FC9A-A482-4C70-A6FA-6CC0C263F08E}"/>
    <cellStyle name="s_DCFLBO Code_1 4_Cognos" xfId="43550" xr:uid="{5C5E91AE-FA2F-4D7D-B21E-F40E26498E56}"/>
    <cellStyle name="s_DCFLBO Code_1 5" xfId="43551" xr:uid="{E565F157-BA98-468A-95F7-8D7C858BA1E9}"/>
    <cellStyle name="s_DCFLBO Code_1 5_Cognos" xfId="43552" xr:uid="{77548089-105B-44C1-A146-E7AFE97AB967}"/>
    <cellStyle name="s_DCFLBO Code_1_Cognos" xfId="43553" xr:uid="{C3C1A7B0-91B3-4133-9E5D-CCF9F8EF49AC}"/>
    <cellStyle name="s_DCFLBO Code_Cognos" xfId="43554" xr:uid="{870EF02E-D0F0-4C5B-AE98-28CBA59C705B}"/>
    <cellStyle name="s_Dilution" xfId="43555" xr:uid="{1FB3E5D3-0B77-48DB-B037-1C9CAE7502DA}"/>
    <cellStyle name="s_Dilution 2" xfId="43556" xr:uid="{0C613D4A-DAF6-4217-BF81-D7623A0FFBEC}"/>
    <cellStyle name="s_Dilution 2 2" xfId="43557" xr:uid="{F2569A73-E7E6-4C2C-9FE3-D5CC1423583A}"/>
    <cellStyle name="s_Dilution 2 2_Cognos" xfId="43558" xr:uid="{42504569-527C-49C1-AFDE-977BD9B7EFE1}"/>
    <cellStyle name="s_Dilution 2 3" xfId="43559" xr:uid="{2D039C58-1840-45AA-831A-BEDFF99250D6}"/>
    <cellStyle name="s_Dilution 2 3_Cognos" xfId="43560" xr:uid="{AD064104-7C0C-4E25-B854-C5E63658F4AB}"/>
    <cellStyle name="s_Dilution 2 4" xfId="43561" xr:uid="{A26B0B67-A2BE-464F-939F-6E28E57D6B89}"/>
    <cellStyle name="s_Dilution 2 4_Cognos" xfId="43562" xr:uid="{A223F0AA-2FF4-42BD-83AA-04A6177C81BB}"/>
    <cellStyle name="s_Dilution 2_Cognos" xfId="43563" xr:uid="{39556133-9B40-4A20-A27C-60B1A332742E}"/>
    <cellStyle name="s_Dilution 3" xfId="43564" xr:uid="{46899A23-555E-43E8-9A60-E18EBF68D306}"/>
    <cellStyle name="s_Dilution 3_Cognos" xfId="43565" xr:uid="{260B4417-2C41-422E-8364-819422742AA4}"/>
    <cellStyle name="s_Dilution 4" xfId="43566" xr:uid="{3C1536EA-2025-48A5-BFC4-BE4E653D5F23}"/>
    <cellStyle name="s_Dilution 4_Cognos" xfId="43567" xr:uid="{9709B1B5-309D-43B7-8D1B-274BBF306486}"/>
    <cellStyle name="s_Dilution 5" xfId="43568" xr:uid="{5B202A6C-A2E3-4A30-A315-02A8A6C288A1}"/>
    <cellStyle name="s_Dilution 5_Cognos" xfId="43569" xr:uid="{0E23A6C4-88C7-4E24-9160-6C9CC6D9ED8D}"/>
    <cellStyle name="s_Dilution_Cognos" xfId="43570" xr:uid="{E95C26F6-63B3-4E90-AAB7-9BE0AA7DD0B4}"/>
    <cellStyle name="s_Financials_B" xfId="43571" xr:uid="{6988948D-658E-4FD5-8FDC-D72052A3252C}"/>
    <cellStyle name="s_Financials_B 2" xfId="43572" xr:uid="{D4B3CA31-7D61-4A09-AEF6-10A263D47F8A}"/>
    <cellStyle name="s_Financials_B 2 2" xfId="43573" xr:uid="{2EA8DF59-45D0-428F-BAD7-BA7A425BFDC6}"/>
    <cellStyle name="s_Financials_B 2 2_Cognos" xfId="43574" xr:uid="{16759909-D8C0-411D-9B54-61524175CF84}"/>
    <cellStyle name="s_Financials_B 2 3" xfId="43575" xr:uid="{0596DE53-4DFF-4FC2-9D73-45C5FCF65037}"/>
    <cellStyle name="s_Financials_B 2 3_Cognos" xfId="43576" xr:uid="{90300317-4B0C-481C-9C5D-4B319A3F4784}"/>
    <cellStyle name="s_Financials_B 2 4" xfId="43577" xr:uid="{50E8425F-E3EB-45E7-AC8C-4FE129B250DB}"/>
    <cellStyle name="s_Financials_B 2 4_Cognos" xfId="43578" xr:uid="{0A09F4B5-45D0-42FA-9C7F-22AF188378BB}"/>
    <cellStyle name="s_Financials_B 2_Cognos" xfId="43579" xr:uid="{C3ECE452-CD18-460B-A0D9-E07C0BB1C305}"/>
    <cellStyle name="s_Financials_B 3" xfId="43580" xr:uid="{03ECB742-5055-4F51-88DE-4C7027C04D63}"/>
    <cellStyle name="s_Financials_B 3_Cognos" xfId="43581" xr:uid="{D926CE04-AB3C-4310-AD9B-C370BA5D2AAF}"/>
    <cellStyle name="s_Financials_B 4" xfId="43582" xr:uid="{F93C8671-66B8-4A45-9BE9-2B7186C5E2E0}"/>
    <cellStyle name="s_Financials_B 4_Cognos" xfId="43583" xr:uid="{CAC8791D-BC8C-4FEB-B161-7D76E08D5B2D}"/>
    <cellStyle name="s_Financials_B 5" xfId="43584" xr:uid="{5A8451CC-50F8-4088-BA00-1E0437D2BFF3}"/>
    <cellStyle name="s_Financials_B 5_Cognos" xfId="43585" xr:uid="{AAE69B33-EA96-4F99-AE2B-1F95B9AB16DD}"/>
    <cellStyle name="s_Financials_B_Cognos" xfId="43586" xr:uid="{8F28B73F-A3B6-421D-9D09-139F0AD6E828}"/>
    <cellStyle name="s_Financials_T" xfId="43587" xr:uid="{6992AF45-CBFF-4FA8-B011-7D21AB519629}"/>
    <cellStyle name="s_Financials_T 2" xfId="43588" xr:uid="{7CC624F5-A254-4945-9315-A1327553712E}"/>
    <cellStyle name="s_Financials_T 2 2" xfId="43589" xr:uid="{26FD130F-DF04-4A19-B42E-14ED925928A3}"/>
    <cellStyle name="s_Financials_T 2 2_Cognos" xfId="43590" xr:uid="{4304907A-AFEA-4644-A422-A8573860B134}"/>
    <cellStyle name="s_Financials_T 2 3" xfId="43591" xr:uid="{18CB65B2-0A29-40D7-B8B0-6591ED422F79}"/>
    <cellStyle name="s_Financials_T 2 3_Cognos" xfId="43592" xr:uid="{F6A26DED-E918-4B93-B37B-7C8AF6F9590C}"/>
    <cellStyle name="s_Financials_T 2 4" xfId="43593" xr:uid="{C68FF142-8B53-4C06-A122-7C923AD53D5C}"/>
    <cellStyle name="s_Financials_T 2 4_Cognos" xfId="43594" xr:uid="{A3968F20-9BD5-4EAB-8C24-58B44DE6169E}"/>
    <cellStyle name="s_Financials_T 2_Cognos" xfId="43595" xr:uid="{0678C154-F754-4473-AB67-3FA0F31A28DC}"/>
    <cellStyle name="s_Financials_T 3" xfId="43596" xr:uid="{03B5286F-5780-4681-8B9C-DA15057FC312}"/>
    <cellStyle name="s_Financials_T 3_Cognos" xfId="43597" xr:uid="{B7E2DB47-5CD5-475E-94D5-78C218C02D71}"/>
    <cellStyle name="s_Financials_T 4" xfId="43598" xr:uid="{72963C16-58D7-49A6-BE85-859C17A78B1C}"/>
    <cellStyle name="s_Financials_T 4_Cognos" xfId="43599" xr:uid="{79198B17-B247-4B5B-AB39-625428D53B16}"/>
    <cellStyle name="s_Financials_T 5" xfId="43600" xr:uid="{5A5BD33D-E08F-48F5-BB8D-C584560E2E4C}"/>
    <cellStyle name="s_Financials_T 5_Cognos" xfId="43601" xr:uid="{431EB79C-141C-424B-BD25-6AF3C6BF06A0}"/>
    <cellStyle name="s_Financials_T_Cognos" xfId="43602" xr:uid="{B1E1B3E5-683C-4D42-B3C7-189ADA89863E}"/>
    <cellStyle name="s_Grouse+Pelican" xfId="43603" xr:uid="{E9F0C5D1-F1B4-4136-BF0D-5A3250D8BC3F}"/>
    <cellStyle name="s_Grouse+Pelican_Cognos" xfId="43604" xr:uid="{19998774-9EE0-4C7E-9DAB-A5725F75EF77}"/>
    <cellStyle name="s_Matrix_B" xfId="43605" xr:uid="{0ED75FD6-879B-4876-8E09-1AE14BAC085C}"/>
    <cellStyle name="s_Matrix_B 2" xfId="43606" xr:uid="{9372AC52-83F0-4024-A57B-892D57A0478F}"/>
    <cellStyle name="s_Matrix_B 2 2" xfId="43607" xr:uid="{4C77B5AA-00A4-4B10-B497-8A47133B6F2C}"/>
    <cellStyle name="s_Matrix_B 2 2_Cognos" xfId="43608" xr:uid="{4ED169B0-FFC2-4F59-AE76-1B45AE27B0D7}"/>
    <cellStyle name="s_Matrix_B 2 3" xfId="43609" xr:uid="{A3769088-789C-4DE4-92F2-D45136C16E0F}"/>
    <cellStyle name="s_Matrix_B 2 3_Cognos" xfId="43610" xr:uid="{E1124755-BE02-4843-83C2-13EB45715ED0}"/>
    <cellStyle name="s_Matrix_B 2 4" xfId="43611" xr:uid="{38ABFF93-EC0B-497C-9D63-AC9918200E10}"/>
    <cellStyle name="s_Matrix_B 2 4_Cognos" xfId="43612" xr:uid="{20BB30DA-6242-4345-B43A-A116A629302D}"/>
    <cellStyle name="s_Matrix_B 2_Cognos" xfId="43613" xr:uid="{ADD4852C-13BC-47C6-B334-EE86F2EDA5C5}"/>
    <cellStyle name="s_Matrix_B 3" xfId="43614" xr:uid="{8C2D23FA-90B7-41BA-B09F-0584BBF0668F}"/>
    <cellStyle name="s_Matrix_B 3_Cognos" xfId="43615" xr:uid="{F30834F3-0E51-4E95-9C2E-D1365EB089E0}"/>
    <cellStyle name="s_Matrix_B 4" xfId="43616" xr:uid="{88DDC86A-6D3C-4DC3-85EC-F9E08C041B9B}"/>
    <cellStyle name="s_Matrix_B 4_Cognos" xfId="43617" xr:uid="{244CF6CD-CA4C-4DFD-817B-91BBECC6836A}"/>
    <cellStyle name="s_Matrix_B 5" xfId="43618" xr:uid="{ED30958B-7CA0-48A5-B6A3-9FB909883304}"/>
    <cellStyle name="s_Matrix_B 5_Cognos" xfId="43619" xr:uid="{B04999E6-4E89-4576-A60E-62CD59614DC9}"/>
    <cellStyle name="s_Matrix_B_Cognos" xfId="43620" xr:uid="{CEE74AA3-354F-4311-8521-9AFA69DFC0E6}"/>
    <cellStyle name="s_Matrix_T" xfId="43621" xr:uid="{4B2A7938-0E06-47F9-97BE-4D00C57EE151}"/>
    <cellStyle name="s_Matrix_T 2" xfId="43622" xr:uid="{D8BA4970-F3F8-464B-B621-7DE85C025086}"/>
    <cellStyle name="s_Matrix_T 2 2" xfId="43623" xr:uid="{68A8FF81-8F1A-4D5F-A8EF-C6AA41612F1F}"/>
    <cellStyle name="s_Matrix_T 2 2_Cognos" xfId="43624" xr:uid="{44F2CBB7-0D67-4681-8F25-63F574F08B03}"/>
    <cellStyle name="s_Matrix_T 2 3" xfId="43625" xr:uid="{B9093F0D-3704-41AE-A279-7391CC301A81}"/>
    <cellStyle name="s_Matrix_T 2 3_Cognos" xfId="43626" xr:uid="{2816D312-AB0B-4130-B4C9-6A8B9C7DF5DA}"/>
    <cellStyle name="s_Matrix_T 2 4" xfId="43627" xr:uid="{DA3844D8-33F3-4D9E-838B-FAC77C1F9CFA}"/>
    <cellStyle name="s_Matrix_T 2 4_Cognos" xfId="43628" xr:uid="{41AC69DC-2EAB-4CED-A7FB-C276918A1F54}"/>
    <cellStyle name="s_Matrix_T 2_Cognos" xfId="43629" xr:uid="{7D2B92D6-32CD-4B7E-ACDC-29B160F21318}"/>
    <cellStyle name="s_Matrix_T 3" xfId="43630" xr:uid="{B70F38A0-4EA0-4FB3-83FF-6058A82AF6DC}"/>
    <cellStyle name="s_Matrix_T 3_Cognos" xfId="43631" xr:uid="{1915B94E-B41C-439B-A79E-E28281FE582D}"/>
    <cellStyle name="s_Matrix_T 4" xfId="43632" xr:uid="{76FB1A71-F8F3-4931-B91A-5C8620AE74C7}"/>
    <cellStyle name="s_Matrix_T 4_Cognos" xfId="43633" xr:uid="{07DDD282-EC82-4BA8-AB61-A512CD875FD6}"/>
    <cellStyle name="s_Matrix_T 5" xfId="43634" xr:uid="{2B789F24-03E1-4CAB-BD26-91E42EDB8CE9}"/>
    <cellStyle name="s_Matrix_T 5_Cognos" xfId="43635" xr:uid="{79F21F21-98F5-4395-9F5F-52DE2BD00068}"/>
    <cellStyle name="s_Matrix_T_Cognos" xfId="43636" xr:uid="{5540F0B9-FE2E-4947-93CB-E1AC00042936}"/>
    <cellStyle name="s_Merger" xfId="43637" xr:uid="{9B50C8CF-49C7-49E7-A601-38337F50933D}"/>
    <cellStyle name="s_Merger 2" xfId="43638" xr:uid="{44182000-5C32-4642-B3F5-D352058990EF}"/>
    <cellStyle name="s_Merger 2 2" xfId="43639" xr:uid="{ECD6333C-6709-4972-AA50-4BEB864A17B6}"/>
    <cellStyle name="s_Merger 2 2_Cognos" xfId="43640" xr:uid="{EF3A20A1-65D9-4F36-97CA-720698CFB6E4}"/>
    <cellStyle name="s_Merger 2 3" xfId="43641" xr:uid="{B87683BB-FE30-4A65-90F3-C8E3BC6E6C65}"/>
    <cellStyle name="s_Merger 2 3_Cognos" xfId="43642" xr:uid="{D1D1DCAE-23F7-4EBE-ADDA-BB2E4BAD85CA}"/>
    <cellStyle name="s_Merger 2 4" xfId="43643" xr:uid="{060EC19C-C68E-4903-8C0C-0EAB2E2F839B}"/>
    <cellStyle name="s_Merger 2 4_Cognos" xfId="43644" xr:uid="{850F36D3-E5DF-46B8-871F-74906049CC79}"/>
    <cellStyle name="s_Merger 2_Cognos" xfId="43645" xr:uid="{A76AADD0-4A14-43FF-A3BD-B2954A438851}"/>
    <cellStyle name="s_Merger 3" xfId="43646" xr:uid="{CA1D2EA9-09CE-448E-9434-E5FB3232F8A3}"/>
    <cellStyle name="s_Merger 3_Cognos" xfId="43647" xr:uid="{7F7481B7-15EA-44D9-A4BC-2E16929C7FD0}"/>
    <cellStyle name="s_Merger 4" xfId="43648" xr:uid="{357AB14B-2216-4894-9C4E-57EDD364843E}"/>
    <cellStyle name="s_Merger 4_Cognos" xfId="43649" xr:uid="{31A711FD-C456-47B3-B4D4-9165BA956880}"/>
    <cellStyle name="s_Merger 5" xfId="43650" xr:uid="{C50BE73A-5A05-4994-913E-CA3CCB8E56AD}"/>
    <cellStyle name="s_Merger 5_Cognos" xfId="43651" xr:uid="{F4309135-1C2D-47DB-BAAA-B566DFD3AAA6}"/>
    <cellStyle name="s_Merger_Cognos" xfId="43652" xr:uid="{C7F8829E-D7CD-4DC4-AFEA-134FF99833EB}"/>
    <cellStyle name="s_model2" xfId="43653" xr:uid="{A7C660A3-8232-4F72-BF7A-477EEEB478B3}"/>
    <cellStyle name="s_model2 2" xfId="43654" xr:uid="{2B3F3557-9574-423F-B79E-8FE33325320F}"/>
    <cellStyle name="s_model2 2 2" xfId="43655" xr:uid="{37737D8F-320F-4CD8-96B6-C887664A26CD}"/>
    <cellStyle name="s_model2 2 2_Cognos" xfId="43656" xr:uid="{E0347BF9-3EB2-4D6A-B193-4FD62ABCB42C}"/>
    <cellStyle name="s_model2 2 3" xfId="43657" xr:uid="{7F244395-8030-4A31-860F-8B7E4A347342}"/>
    <cellStyle name="s_model2 2 3_Cognos" xfId="43658" xr:uid="{E410192D-64D6-49A4-A9C0-FC70526B7CC4}"/>
    <cellStyle name="s_model2 2 4" xfId="43659" xr:uid="{C62ADFED-2F2E-4C00-B774-410095C4F00B}"/>
    <cellStyle name="s_model2 2 4_Cognos" xfId="43660" xr:uid="{BF3E66B1-9AC9-4A2E-A371-6DCE9087B5A5}"/>
    <cellStyle name="s_model2 2_Cognos" xfId="43661" xr:uid="{290E7AD1-AF27-4AC8-A339-0BAD34F79F5F}"/>
    <cellStyle name="s_model2 3" xfId="43662" xr:uid="{FD8CB7E7-79F2-4178-ABFC-29AF12E25E31}"/>
    <cellStyle name="s_model2 3_Cognos" xfId="43663" xr:uid="{CFB5980C-92B0-4F58-9159-029A054D6CFA}"/>
    <cellStyle name="s_model2 4" xfId="43664" xr:uid="{F68A3B4B-E61D-41A7-848C-4C2B9858DE79}"/>
    <cellStyle name="s_model2 4_Cognos" xfId="43665" xr:uid="{47D016B3-C6E3-4DA1-869B-EB44B05D4BDE}"/>
    <cellStyle name="s_model2 5" xfId="43666" xr:uid="{55C69508-73F0-4103-93CE-529A88604316}"/>
    <cellStyle name="s_model2 5_Cognos" xfId="43667" xr:uid="{21294BCA-2295-4A01-A7BB-0FCF9221EC99}"/>
    <cellStyle name="s_model2_Cognos" xfId="43668" xr:uid="{4FA0F65B-AF58-4D42-A4A1-CB966A2CEEB2}"/>
    <cellStyle name="s_P_L_Ratios" xfId="43669" xr:uid="{2E41C6C0-16C2-4E88-8DF4-6B8D0EC0A498}"/>
    <cellStyle name="s_P_L_Ratios 2" xfId="43670" xr:uid="{8C488492-0286-4971-8281-9F142C09E80E}"/>
    <cellStyle name="s_P_L_Ratios 2 2" xfId="43671" xr:uid="{8903B13B-17D5-4A1D-BCF8-E6158A6E7752}"/>
    <cellStyle name="s_P_L_Ratios 2 2_Cognos" xfId="43672" xr:uid="{639627E3-8D5A-4793-A0CB-7ECD8FD49FEE}"/>
    <cellStyle name="s_P_L_Ratios 2 3" xfId="43673" xr:uid="{16D715F9-B17A-4E1C-8FF8-279A85E313F2}"/>
    <cellStyle name="s_P_L_Ratios 2 3_Cognos" xfId="43674" xr:uid="{EADD906B-A1DB-4350-BE4C-EB0EFACF7BAC}"/>
    <cellStyle name="s_P_L_Ratios 2 4" xfId="43675" xr:uid="{66D7DA02-0A35-4A13-A8C6-197FE26DAA11}"/>
    <cellStyle name="s_P_L_Ratios 2 4_Cognos" xfId="43676" xr:uid="{E6FE9012-44D6-4A45-84C6-5E29184624F3}"/>
    <cellStyle name="s_P_L_Ratios 2_Cognos" xfId="43677" xr:uid="{7732C4AD-9066-4F5B-9D3B-3C0D2390044E}"/>
    <cellStyle name="s_P_L_Ratios 3" xfId="43678" xr:uid="{386B2F5B-7B5A-405F-B4B6-B2CD7EEA6B5C}"/>
    <cellStyle name="s_P_L_Ratios 3_Cognos" xfId="43679" xr:uid="{5711240D-5A65-4601-8F7C-889612B2C437}"/>
    <cellStyle name="s_P_L_Ratios 4" xfId="43680" xr:uid="{ADA812E1-2BD9-45B5-B0A1-00D5EC2B749D}"/>
    <cellStyle name="s_P_L_Ratios 4_Cognos" xfId="43681" xr:uid="{00C77F33-ACFA-4F2B-B208-644E80844FD2}"/>
    <cellStyle name="s_P_L_Ratios 5" xfId="43682" xr:uid="{9C1E70B4-3536-42C4-B33E-2B29F2877D1B}"/>
    <cellStyle name="s_P_L_Ratios 5_Cognos" xfId="43683" xr:uid="{A3D32671-E196-498E-A709-849D135EC8C7}"/>
    <cellStyle name="s_P_L_Ratios_B" xfId="43684" xr:uid="{640BEC6B-B1E0-4184-94E5-2AC5430C74E1}"/>
    <cellStyle name="s_P_L_Ratios_B 2" xfId="43685" xr:uid="{6AA399C7-3A29-425E-B337-3A6D056B99FC}"/>
    <cellStyle name="s_P_L_Ratios_B 2 2" xfId="43686" xr:uid="{DE772AE7-4426-4639-932F-3D51A0B0F6F2}"/>
    <cellStyle name="s_P_L_Ratios_B 2 2_Cognos" xfId="43687" xr:uid="{2C395480-EC4D-45F3-98EE-890BF91C3946}"/>
    <cellStyle name="s_P_L_Ratios_B 2 3" xfId="43688" xr:uid="{7C727EB5-6171-44CC-9622-BCD561DFE792}"/>
    <cellStyle name="s_P_L_Ratios_B 2 3_Cognos" xfId="43689" xr:uid="{247FA697-572B-4152-88DA-01510D65F08E}"/>
    <cellStyle name="s_P_L_Ratios_B 2 4" xfId="43690" xr:uid="{236FBE97-5425-45B7-84BF-9D0B76B0B682}"/>
    <cellStyle name="s_P_L_Ratios_B 2 4_Cognos" xfId="43691" xr:uid="{BA1FB4D3-AC9A-41BD-8A0A-A76BC8C9DB8E}"/>
    <cellStyle name="s_P_L_Ratios_B 2_Cognos" xfId="43692" xr:uid="{09F97500-5A0A-4DB3-A770-ABC6AEC3C97F}"/>
    <cellStyle name="s_P_L_Ratios_B 3" xfId="43693" xr:uid="{AD2C6EC3-B565-46C0-A144-271F07A5AC29}"/>
    <cellStyle name="s_P_L_Ratios_B 3_Cognos" xfId="43694" xr:uid="{9ABEF903-A728-443A-8981-F5DC4F0DBC11}"/>
    <cellStyle name="s_P_L_Ratios_B 4" xfId="43695" xr:uid="{8D0263F4-468C-46BD-B045-6CCE4289F580}"/>
    <cellStyle name="s_P_L_Ratios_B 4_Cognos" xfId="43696" xr:uid="{2CA8ACF3-21C2-4FE8-A5B2-CA7A89FC993F}"/>
    <cellStyle name="s_P_L_Ratios_B 5" xfId="43697" xr:uid="{7CD06032-F3BF-406B-8742-2E18DB034A39}"/>
    <cellStyle name="s_P_L_Ratios_B 5_Cognos" xfId="43698" xr:uid="{8EECD5F6-A82D-4964-9345-442BFB3350A0}"/>
    <cellStyle name="s_P_L_Ratios_B_Cognos" xfId="43699" xr:uid="{C1E30729-8DCE-4D2D-AAA7-6A3F5B840D0E}"/>
    <cellStyle name="s_P_L_Ratios_Cognos" xfId="43700" xr:uid="{CDEBBAA4-AC25-4764-B014-4E1CE8BD77CD}"/>
    <cellStyle name="s_S_By_S" xfId="43701" xr:uid="{8AEFE1E3-99A5-4110-8C18-17C909B3F962}"/>
    <cellStyle name="s_S_By_S 2" xfId="43702" xr:uid="{BDA48648-B75E-480E-B8AF-9173859AC1F2}"/>
    <cellStyle name="s_S_By_S 2 2" xfId="43703" xr:uid="{58E70553-D352-447B-A6B3-BA243E13DBE7}"/>
    <cellStyle name="s_S_By_S 2 2_Cognos" xfId="43704" xr:uid="{4023F011-F149-47B3-99E4-D9ADE3689784}"/>
    <cellStyle name="s_S_By_S 2 3" xfId="43705" xr:uid="{DFF517A5-89A5-4DAA-AB06-F9F67AE4C601}"/>
    <cellStyle name="s_S_By_S 2 3_Cognos" xfId="43706" xr:uid="{2AF86B96-F519-4C4F-ADCE-6E505E788DBA}"/>
    <cellStyle name="s_S_By_S 2 4" xfId="43707" xr:uid="{EA8BC550-7193-4D2E-8409-944710D13857}"/>
    <cellStyle name="s_S_By_S 2 4_Cognos" xfId="43708" xr:uid="{671ECDC2-5B28-4EB1-9FA8-D89AA746DBE6}"/>
    <cellStyle name="s_S_By_S 2_Cognos" xfId="43709" xr:uid="{68989368-A799-4836-AEA2-DD3A3E5A8B2D}"/>
    <cellStyle name="s_S_By_S 3" xfId="43710" xr:uid="{C9E5A6C4-C3A3-42EF-AE2F-CB4D93E6DF7D}"/>
    <cellStyle name="s_S_By_S 3_Cognos" xfId="43711" xr:uid="{C2EB5CD4-622B-4338-AE58-59A1DF731559}"/>
    <cellStyle name="s_S_By_S 4" xfId="43712" xr:uid="{2B99AFE4-AF29-4763-B8B4-C263F688C4E6}"/>
    <cellStyle name="s_S_By_S 4_Cognos" xfId="43713" xr:uid="{4CE7429C-AA04-4EED-AFA8-0313A2EC6BCF}"/>
    <cellStyle name="s_S_By_S 5" xfId="43714" xr:uid="{CA50956D-89D4-4D20-97CC-68A048EC9359}"/>
    <cellStyle name="s_S_By_S 5_Cognos" xfId="43715" xr:uid="{AFC089ED-9954-4C34-9ECB-1DDDCE8E3534}"/>
    <cellStyle name="s_S_By_S_Cognos" xfId="43716" xr:uid="{2AC83E6D-DFF4-4D52-9FB6-7370AE6517FB}"/>
    <cellStyle name="s_Sheet5" xfId="43717" xr:uid="{D52119CC-F557-42AC-AE07-060F02897747}"/>
    <cellStyle name="s_Sheet5 2" xfId="43718" xr:uid="{21B039C5-91A7-4E10-820A-36B40D997B38}"/>
    <cellStyle name="s_Sheet5 2 2" xfId="43719" xr:uid="{A92BA0FD-689B-4818-AF5D-304B164B1130}"/>
    <cellStyle name="s_Sheet5 2 2_Cognos" xfId="43720" xr:uid="{66FCA2D0-73CB-444A-B3CF-64A8AAB5FB40}"/>
    <cellStyle name="s_Sheet5 2 3" xfId="43721" xr:uid="{43961302-BBF0-4208-9946-1A826FAE6881}"/>
    <cellStyle name="s_Sheet5 2 3_Cognos" xfId="43722" xr:uid="{D826DCE4-BEB4-41D9-9879-6BB9EDD34E6C}"/>
    <cellStyle name="s_Sheet5 2 4" xfId="43723" xr:uid="{C0C2F7D4-A81F-476C-815D-D5C7CBDF6262}"/>
    <cellStyle name="s_Sheet5 2 4_Cognos" xfId="43724" xr:uid="{F81E16B3-717C-47F5-9503-564A356B8F3E}"/>
    <cellStyle name="s_Sheet5 2_Cognos" xfId="43725" xr:uid="{A6FD234C-1711-44CE-AB66-D35B7E3BD73F}"/>
    <cellStyle name="s_Sheet5 3" xfId="43726" xr:uid="{D8CAEEAD-CC83-4B41-A963-9EA55F22BB02}"/>
    <cellStyle name="s_Sheet5 3_Cognos" xfId="43727" xr:uid="{E101FC2B-65C2-4163-8472-679FEF4E90AA}"/>
    <cellStyle name="s_Sheet5 4" xfId="43728" xr:uid="{3A98D25F-F068-4AA0-91AF-FCFC20F12CB5}"/>
    <cellStyle name="s_Sheet5 4_Cognos" xfId="43729" xr:uid="{93308C77-2998-4CCB-A123-EA4767A6938C}"/>
    <cellStyle name="s_Sheet5 5" xfId="43730" xr:uid="{E79C4BF7-29D7-4F6E-8666-8C9598825D54}"/>
    <cellStyle name="s_Sheet5 5_Cognos" xfId="43731" xr:uid="{3BC06B63-1F6D-48A4-AF5A-5C40CBEBFB13}"/>
    <cellStyle name="s_Sheet5_Cognos" xfId="43732" xr:uid="{021BB89E-23AA-46E8-B752-092C627719E8}"/>
    <cellStyle name="s_Valuation " xfId="43733" xr:uid="{ED285E39-3B77-452E-88A5-C1F2A03ADE7F}"/>
    <cellStyle name="s_Valuation  2" xfId="43734" xr:uid="{844D56AF-365B-49F0-B0F0-D244083FE80B}"/>
    <cellStyle name="s_Valuation  2 2" xfId="43735" xr:uid="{E197F1D0-A7DF-471F-A75F-62CD9C28B42C}"/>
    <cellStyle name="s_Valuation  2 2_Cognos" xfId="43736" xr:uid="{ADC605A5-B384-4180-A6DF-1EA69445EFE8}"/>
    <cellStyle name="s_Valuation  2 3" xfId="43737" xr:uid="{A46FDD36-1A69-40C5-AA7C-FB5081965E76}"/>
    <cellStyle name="s_Valuation  2 3_Cognos" xfId="43738" xr:uid="{46F4277B-C277-41D2-ADAC-D1412EA5F1CF}"/>
    <cellStyle name="s_Valuation  2 4" xfId="43739" xr:uid="{B66A4CBA-3F78-4E89-9035-16304794AD83}"/>
    <cellStyle name="s_Valuation  2 4_Cognos" xfId="43740" xr:uid="{D735F8DF-02C0-47EB-A86B-3C0F6229A551}"/>
    <cellStyle name="s_Valuation  2_Cognos" xfId="43741" xr:uid="{A8676C5F-96D3-4565-8002-7010DBE14223}"/>
    <cellStyle name="s_Valuation  3" xfId="43742" xr:uid="{02993C0D-CC2D-47DB-90AF-FFF050F0D50C}"/>
    <cellStyle name="s_Valuation  3_Cognos" xfId="43743" xr:uid="{9D6D07BD-3667-4BB1-AAD0-BCB030C86F41}"/>
    <cellStyle name="s_Valuation  4" xfId="43744" xr:uid="{0B56FF33-C24C-48AF-926B-E8F16707FFE8}"/>
    <cellStyle name="s_Valuation  4_Cognos" xfId="43745" xr:uid="{3905372A-4799-4A50-80D7-BC69BBD7236D}"/>
    <cellStyle name="s_Valuation  5" xfId="43746" xr:uid="{35E25A5E-5154-4059-9BE8-3143F8F8E6C9}"/>
    <cellStyle name="s_Valuation  5_Cognos" xfId="43747" xr:uid="{0144EB8D-7807-4586-827B-1B81E9CDC138}"/>
    <cellStyle name="s_Valuation _Cognos" xfId="43748" xr:uid="{47D83B4F-420F-427D-B5EB-BA77FA9EE0FF}"/>
    <cellStyle name="Saída" xfId="40098" xr:uid="{24322AA2-293F-48BF-8845-E6488BC21376}"/>
    <cellStyle name="Saída 10" xfId="40099" xr:uid="{A17DB3AF-7CF7-4349-B27F-039DF22BD0CF}"/>
    <cellStyle name="Saída 10 2" xfId="40100" xr:uid="{51445137-1F9F-4193-98D9-FE06BC2D1337}"/>
    <cellStyle name="Saída 10 2 2" xfId="48690" xr:uid="{2C5A13FC-9C6E-4CC1-9FC3-E580DC43BAF1}"/>
    <cellStyle name="Saída 10 3" xfId="48689" xr:uid="{310DA387-B190-41A3-A20B-DDC4CB37189E}"/>
    <cellStyle name="Saída 11" xfId="40101" xr:uid="{B28B162A-C66A-47B1-99F7-431A037F8D8F}"/>
    <cellStyle name="Saída 11 2" xfId="48691" xr:uid="{36549047-B17C-4335-8B48-3AE724F130A4}"/>
    <cellStyle name="Saída 12" xfId="48688" xr:uid="{51738D04-DE58-41AF-B95C-F8A42352BCF3}"/>
    <cellStyle name="Saída 2" xfId="40102" xr:uid="{E6385538-D94F-4C39-B9FC-77E7B7DC4950}"/>
    <cellStyle name="Saída 2 2" xfId="40103" xr:uid="{D5257E85-52E3-416A-A29B-A71C3D8029E4}"/>
    <cellStyle name="Saída 2 2 2" xfId="40104" xr:uid="{C11C73D7-5AB8-40BF-8B2F-11FDDE5CCD2F}"/>
    <cellStyle name="Saída 2 2 2 2" xfId="48694" xr:uid="{C9C76F19-8D18-483B-B230-EAFECFD9D536}"/>
    <cellStyle name="Saída 2 2 3" xfId="48693" xr:uid="{348A07D3-371D-4592-ABFC-9CF1B195C7C9}"/>
    <cellStyle name="Saída 2 3" xfId="40105" xr:uid="{94E22A94-B12C-4C1D-AE6A-A4B252E2FF70}"/>
    <cellStyle name="Saída 2 3 2" xfId="40106" xr:uid="{66EEDE4F-68C5-429A-A711-4D29337B14F3}"/>
    <cellStyle name="Saída 2 3 2 2" xfId="48696" xr:uid="{9B7600D7-26DA-4FD5-802F-AFF739E707B4}"/>
    <cellStyle name="Saída 2 3 3" xfId="48695" xr:uid="{B4D469C3-E1C6-4792-B319-A15D18422CF7}"/>
    <cellStyle name="Saída 2 4" xfId="40107" xr:uid="{2A447649-7AF0-4823-A62F-302EE56FAADE}"/>
    <cellStyle name="Saída 2 4 2" xfId="40108" xr:uid="{BE351038-F0F5-4ECC-91B0-BEEF00888125}"/>
    <cellStyle name="Saída 2 4 2 2" xfId="48698" xr:uid="{5F46FF0C-4A42-4480-A274-408568A2CBCB}"/>
    <cellStyle name="Saída 2 4 3" xfId="48697" xr:uid="{963AE32E-233B-4A9C-92A0-0CF5F73C74EF}"/>
    <cellStyle name="Saída 2 5" xfId="40109" xr:uid="{587283EB-C98D-4326-A06C-B86F09ED8FF2}"/>
    <cellStyle name="Saída 2 5 2" xfId="48699" xr:uid="{1B604136-634F-4E94-9765-94327F322C00}"/>
    <cellStyle name="Saída 2 6" xfId="48692" xr:uid="{D097775B-C0AC-4002-8B97-435C22D11B4A}"/>
    <cellStyle name="Saída 3" xfId="40110" xr:uid="{FA8B3C64-CB25-4ED6-9071-737DAEE4801C}"/>
    <cellStyle name="Saída 3 2" xfId="40111" xr:uid="{C0EFD289-044C-41F6-B3D6-7926721CE1A7}"/>
    <cellStyle name="Saída 3 2 2" xfId="40112" xr:uid="{50986DAD-A261-4F91-A04B-E6C99D2EDD1E}"/>
    <cellStyle name="Saída 3 2 2 2" xfId="48702" xr:uid="{F42AE942-10E4-4E2D-AE16-A8F004DB50EF}"/>
    <cellStyle name="Saída 3 2 3" xfId="48701" xr:uid="{E72D76C8-1C27-48CE-B04E-085AB1A676D8}"/>
    <cellStyle name="Saída 3 3" xfId="40113" xr:uid="{249920F6-C0E4-4DF8-A99F-C1190E064D74}"/>
    <cellStyle name="Saída 3 3 2" xfId="40114" xr:uid="{5616A1B2-2ABE-497A-A9A7-6F31AF74CA45}"/>
    <cellStyle name="Saída 3 3 2 2" xfId="48704" xr:uid="{9B8E66D2-0A28-483A-9F0B-76FF6ED2F3FD}"/>
    <cellStyle name="Saída 3 3 3" xfId="48703" xr:uid="{62B79E87-EF47-40BA-8766-0441B46FF121}"/>
    <cellStyle name="Saída 3 4" xfId="40115" xr:uid="{9512F16E-1F23-45B2-BEDD-0BC4F6E93286}"/>
    <cellStyle name="Saída 3 4 2" xfId="40116" xr:uid="{2D3F4FB0-5198-4CD3-BFF0-428E52E03005}"/>
    <cellStyle name="Saída 3 4 2 2" xfId="48706" xr:uid="{5CDDFDEC-8E4C-404D-AFB5-522C6087071B}"/>
    <cellStyle name="Saída 3 4 3" xfId="48705" xr:uid="{132E2ED5-5C84-4B8B-AF74-9B43EC98D8B0}"/>
    <cellStyle name="Saída 3 5" xfId="40117" xr:uid="{0EC41441-312C-4235-8BF9-C3193B46B5AC}"/>
    <cellStyle name="Saída 3 5 2" xfId="48707" xr:uid="{0AB4D878-26B9-4C0F-AA75-CFFD6606779E}"/>
    <cellStyle name="Saída 3 6" xfId="48700" xr:uid="{DD05D4F0-232B-4DFA-9061-618CF349BC74}"/>
    <cellStyle name="Saída 4" xfId="40118" xr:uid="{E7F07A1F-A930-47B5-8085-156299F7D9BA}"/>
    <cellStyle name="Saída 4 2" xfId="40119" xr:uid="{2211CC8F-DC83-4BC8-813B-30DF33E00EA5}"/>
    <cellStyle name="Saída 4 2 2" xfId="40120" xr:uid="{FACAB7A2-ABD4-4112-93B7-63CB5287CAE4}"/>
    <cellStyle name="Saída 4 2 2 2" xfId="48710" xr:uid="{E34A1A4C-91AE-49B4-A246-453AE249331B}"/>
    <cellStyle name="Saída 4 2 3" xfId="48709" xr:uid="{A5700655-D01B-4C00-9235-D154C22F31D7}"/>
    <cellStyle name="Saída 4 3" xfId="40121" xr:uid="{05E6969B-0C9E-48A9-B38B-4FCB91A17FFE}"/>
    <cellStyle name="Saída 4 3 2" xfId="40122" xr:uid="{4C217E8E-F33A-42F6-900E-12AE2E8A5262}"/>
    <cellStyle name="Saída 4 3 2 2" xfId="48712" xr:uid="{C5D10A1A-67CD-460C-939F-E34FF9E20E01}"/>
    <cellStyle name="Saída 4 3 3" xfId="48711" xr:uid="{18C47119-EE67-4D96-8874-2ADE1A916BE5}"/>
    <cellStyle name="Saída 4 4" xfId="40123" xr:uid="{38EB9AC2-AFC2-4939-99E4-A7922E2173FC}"/>
    <cellStyle name="Saída 4 4 2" xfId="48713" xr:uid="{7D4391FA-D6CB-47D7-A898-A719F0B77BCE}"/>
    <cellStyle name="Saída 4 5" xfId="48708" xr:uid="{8FE54A43-4071-48FB-AD8B-69510B8F0046}"/>
    <cellStyle name="Saída 5" xfId="40124" xr:uid="{E512738F-D1C0-4272-9AD5-C7099A840624}"/>
    <cellStyle name="Saída 5 2" xfId="40125" xr:uid="{CACC7A6B-273A-4CB8-BE58-5561F40C057F}"/>
    <cellStyle name="Saída 5 2 2" xfId="40126" xr:uid="{A8990998-99A4-4180-8721-79272A5F730F}"/>
    <cellStyle name="Saída 5 2 2 2" xfId="48716" xr:uid="{5471C9E6-FACA-467E-B4A1-BD655059195B}"/>
    <cellStyle name="Saída 5 2 3" xfId="48715" xr:uid="{9B173359-3BC7-4B46-B905-FF5A200BA5B7}"/>
    <cellStyle name="Saída 5 3" xfId="40127" xr:uid="{60F03098-EFF9-4CC3-851D-64D96B375810}"/>
    <cellStyle name="Saída 5 3 2" xfId="40128" xr:uid="{DC5EEB42-BB36-4850-9123-CCD3B928AB0B}"/>
    <cellStyle name="Saída 5 3 2 2" xfId="48718" xr:uid="{24F79116-69E8-405C-A496-CEC8F476694C}"/>
    <cellStyle name="Saída 5 3 3" xfId="48717" xr:uid="{7E4FC640-87DC-4722-B098-D211C05E467B}"/>
    <cellStyle name="Saída 5 4" xfId="40129" xr:uid="{8389BA89-F8B4-48CF-8E35-96A3C845F70E}"/>
    <cellStyle name="Saída 5 4 2" xfId="48719" xr:uid="{5F1B2F0F-E6F4-4C9B-B1B1-43428D1A665C}"/>
    <cellStyle name="Saída 5 5" xfId="48714" xr:uid="{2834B3E3-706E-4927-A469-F5167F9E5926}"/>
    <cellStyle name="Saída 6" xfId="40130" xr:uid="{33B916CF-C7E6-42B0-9163-70D5ABBE31DE}"/>
    <cellStyle name="Saída 6 2" xfId="40131" xr:uid="{883683FA-24AE-4A7E-9B2A-842281301664}"/>
    <cellStyle name="Saída 6 2 2" xfId="40132" xr:uid="{BB56E283-4F73-4461-A591-731563641D57}"/>
    <cellStyle name="Saída 6 2 2 2" xfId="48722" xr:uid="{1536A0C2-B820-4D6B-9764-038B8E9E802C}"/>
    <cellStyle name="Saída 6 2 3" xfId="48721" xr:uid="{74460477-CE21-4C75-9C7C-4C360E6C95DC}"/>
    <cellStyle name="Saída 6 3" xfId="40133" xr:uid="{203C33E4-BE1A-421E-9D72-A8F4DAB017BE}"/>
    <cellStyle name="Saída 6 3 2" xfId="40134" xr:uid="{79FE9538-7044-4CF9-B858-2AEBD1C99F76}"/>
    <cellStyle name="Saída 6 3 2 2" xfId="48724" xr:uid="{0DDCCB0F-4FE1-447B-AEDB-F9B93B1AB6D0}"/>
    <cellStyle name="Saída 6 3 3" xfId="48723" xr:uid="{8797F449-EDF8-43C1-89D4-8817C466FA48}"/>
    <cellStyle name="Saída 6 4" xfId="40135" xr:uid="{BE1C4978-6922-4E85-83D1-5722A9325170}"/>
    <cellStyle name="Saída 6 4 2" xfId="48725" xr:uid="{447A25D2-12FA-42D6-AEF6-B1BE0F5BFA77}"/>
    <cellStyle name="Saída 6 5" xfId="48720" xr:uid="{C7B651BF-DF40-4131-B464-1447B1B87B00}"/>
    <cellStyle name="Saída 7" xfId="40136" xr:uid="{7169C1FE-455D-4B8A-91E7-3AC4CE5B44E1}"/>
    <cellStyle name="Saída 7 2" xfId="40137" xr:uid="{DD6AE8C6-8545-44C6-BF29-A9DF8B3CAC21}"/>
    <cellStyle name="Saída 7 2 2" xfId="40138" xr:uid="{71CAF1F0-5F5F-4159-9257-6CE579D7FDBF}"/>
    <cellStyle name="Saída 7 2 2 2" xfId="48728" xr:uid="{223AF0AE-691F-495E-8E60-BA707E11403F}"/>
    <cellStyle name="Saída 7 2 3" xfId="48727" xr:uid="{8858F5EC-C825-497C-8C95-E7A8B3D7E4F4}"/>
    <cellStyle name="Saída 7 3" xfId="40139" xr:uid="{AC9B82DB-34B7-4D35-B786-9C0A99B38883}"/>
    <cellStyle name="Saída 7 3 2" xfId="40140" xr:uid="{D3C8DF3A-33BE-4D67-8F3A-9B25291D91DC}"/>
    <cellStyle name="Saída 7 3 2 2" xfId="48730" xr:uid="{EC1C3CAB-7F17-43CD-BA27-32D61CFCB753}"/>
    <cellStyle name="Saída 7 3 3" xfId="48729" xr:uid="{7A4A7DD8-2440-4FE9-8AD1-F0F10AD183A0}"/>
    <cellStyle name="Saída 7 4" xfId="40141" xr:uid="{F8917C9F-4475-43BC-A3F2-99CC54DA48C6}"/>
    <cellStyle name="Saída 7 4 2" xfId="48731" xr:uid="{1A58F336-46D1-40B8-B8DC-027BF1EBB0DC}"/>
    <cellStyle name="Saída 7 5" xfId="48726" xr:uid="{7DBCC5B7-39D4-439C-89C5-2DBCE23D12AF}"/>
    <cellStyle name="Saída 8" xfId="40142" xr:uid="{3A6785E0-47A9-4148-B460-C7CE91490088}"/>
    <cellStyle name="Saída 8 2" xfId="40143" xr:uid="{C7B1DC53-3C8A-4239-932B-6B225EADB15D}"/>
    <cellStyle name="Saída 8 2 2" xfId="48733" xr:uid="{469A4EE4-A0B0-4E30-BF7A-F394105340E4}"/>
    <cellStyle name="Saída 8 3" xfId="48732" xr:uid="{66F5FBD2-B697-4806-A740-1707A1B7AEE4}"/>
    <cellStyle name="Saída 9" xfId="40144" xr:uid="{3721B609-92DF-4F7B-B912-4052DFD04C6B}"/>
    <cellStyle name="Saída 9 2" xfId="40145" xr:uid="{E800463C-D888-4D34-87A0-E82860BC3D5B}"/>
    <cellStyle name="Saída 9 2 2" xfId="48735" xr:uid="{FF688446-BEA8-4B9B-990D-BDA877ABA067}"/>
    <cellStyle name="Saída 9 3" xfId="48734" xr:uid="{F8E72CBD-8E8B-4D42-8A74-F2886F558A7F}"/>
    <cellStyle name="Salida" xfId="40146" xr:uid="{A75D1944-6209-467F-8223-EB1AF5F9A94F}"/>
    <cellStyle name="Salida 10" xfId="40147" xr:uid="{81FA6527-A7CC-4C74-B679-4FCF0931094F}"/>
    <cellStyle name="Salida 10 2" xfId="40148" xr:uid="{F3CCB944-331B-4540-BE3B-5C6CB75A80F7}"/>
    <cellStyle name="Salida 10 2 2" xfId="48738" xr:uid="{F6A94AB1-C472-4FF4-B37B-3886C9E51D57}"/>
    <cellStyle name="Salida 10 3" xfId="48737" xr:uid="{B71F24C5-1934-48C8-B893-F7506C7498C9}"/>
    <cellStyle name="Salida 11" xfId="40149" xr:uid="{8EA6A71C-9E13-422D-9969-6A93195D5D2E}"/>
    <cellStyle name="Salida 11 2" xfId="48739" xr:uid="{A3850B08-A076-4B12-B2C9-D522C213B5E8}"/>
    <cellStyle name="Salida 12" xfId="48736" xr:uid="{874E1273-7E73-43FF-BFED-08F19F11DACB}"/>
    <cellStyle name="Salida 2" xfId="40150" xr:uid="{99D59C71-9836-4501-AEA8-7A37A9F08722}"/>
    <cellStyle name="Salida 2 2" xfId="40151" xr:uid="{2EE8BADB-B0B9-4CD0-996E-8FEE82486234}"/>
    <cellStyle name="Salida 2 2 2" xfId="40152" xr:uid="{E79B07C9-4B35-4D64-95A7-02073B9C77CC}"/>
    <cellStyle name="Salida 2 2 2 2" xfId="48742" xr:uid="{FB2959EC-3539-47F0-A75F-51423985EAC5}"/>
    <cellStyle name="Salida 2 2 3" xfId="48741" xr:uid="{67F0B114-1FC4-44B0-9D99-284798771854}"/>
    <cellStyle name="Salida 2 3" xfId="40153" xr:uid="{7DDEDA5D-EFAF-4C88-9105-75C13107BAA1}"/>
    <cellStyle name="Salida 2 3 2" xfId="40154" xr:uid="{F1950235-A9A3-4BB6-A78F-DB46EB62A01C}"/>
    <cellStyle name="Salida 2 3 2 2" xfId="48744" xr:uid="{7284E1A1-18E1-4027-A0F5-6CB2C2804BF5}"/>
    <cellStyle name="Salida 2 3 3" xfId="48743" xr:uid="{9C21C191-6FD7-405C-ACCF-E868209D01E9}"/>
    <cellStyle name="Salida 2 4" xfId="40155" xr:uid="{6D8150C6-B089-4CE5-950C-84A2DECB1D6A}"/>
    <cellStyle name="Salida 2 4 2" xfId="40156" xr:uid="{CF7D6B3A-443D-40E5-A316-1E00C0670F9B}"/>
    <cellStyle name="Salida 2 4 2 2" xfId="48746" xr:uid="{89904FF0-B30C-4582-9935-958D29C8E0AF}"/>
    <cellStyle name="Salida 2 4 3" xfId="48745" xr:uid="{8B023CB4-6003-438F-87FD-5BEDCD9AC3F2}"/>
    <cellStyle name="Salida 2 5" xfId="40157" xr:uid="{0A780C1E-E05A-4C7F-91B3-9080C5F9D5D3}"/>
    <cellStyle name="Salida 2 5 2" xfId="48747" xr:uid="{F66EB884-A82C-462C-BD0A-0B4E395EF797}"/>
    <cellStyle name="Salida 2 6" xfId="48740" xr:uid="{EF9A4531-755A-4801-9311-0FF5C11ADBFE}"/>
    <cellStyle name="Salida 3" xfId="40158" xr:uid="{7765A8F6-553D-4C6C-B33C-1B6124F1F1E9}"/>
    <cellStyle name="Salida 3 2" xfId="40159" xr:uid="{35D7A69C-5B5E-4E3B-8113-FEDE199EA43D}"/>
    <cellStyle name="Salida 3 2 2" xfId="40160" xr:uid="{ACA41E8D-1F42-4B79-B074-D293167DA6D1}"/>
    <cellStyle name="Salida 3 2 2 2" xfId="48750" xr:uid="{8CD8672E-D00A-47A5-A15D-AAAE6081C573}"/>
    <cellStyle name="Salida 3 2 3" xfId="48749" xr:uid="{5EF9FACB-5B19-46E4-B67E-8CC4F25A0825}"/>
    <cellStyle name="Salida 3 3" xfId="40161" xr:uid="{FB2F57FF-DF03-4A46-8CA4-604ABAA48139}"/>
    <cellStyle name="Salida 3 3 2" xfId="40162" xr:uid="{837E7115-A189-4671-9809-57ABEBBD5E18}"/>
    <cellStyle name="Salida 3 3 2 2" xfId="48752" xr:uid="{6BC513C3-B549-4568-9CC2-8FEBE46B61A2}"/>
    <cellStyle name="Salida 3 3 3" xfId="48751" xr:uid="{1A2A4D0D-CFA0-4014-8403-56BB07A884B9}"/>
    <cellStyle name="Salida 3 4" xfId="40163" xr:uid="{EB84462C-4E55-4E43-AC50-298AAA2D1DF0}"/>
    <cellStyle name="Salida 3 4 2" xfId="40164" xr:uid="{29A180AC-4A55-4965-AFBB-B9CB4CD93BAE}"/>
    <cellStyle name="Salida 3 4 2 2" xfId="48754" xr:uid="{93869B3D-1626-449B-822C-CD78F881BEBC}"/>
    <cellStyle name="Salida 3 4 3" xfId="48753" xr:uid="{3A919D4D-F699-45E1-BACA-56464AFD2BA5}"/>
    <cellStyle name="Salida 3 5" xfId="40165" xr:uid="{C07EF536-9FE8-4C8B-9E61-D87522DE7478}"/>
    <cellStyle name="Salida 3 5 2" xfId="48755" xr:uid="{1C1DC10A-EAF0-4A3C-9186-7C19BF027FB3}"/>
    <cellStyle name="Salida 3 6" xfId="48748" xr:uid="{06E11DDE-D953-445A-82AE-B559FD6069F7}"/>
    <cellStyle name="Salida 4" xfId="40166" xr:uid="{9922D6A7-C2EE-46D9-BFBC-5E336F4BF105}"/>
    <cellStyle name="Salida 4 2" xfId="40167" xr:uid="{82E366F4-C7D9-46CF-8021-039607652E38}"/>
    <cellStyle name="Salida 4 2 2" xfId="40168" xr:uid="{96B9502A-CC4E-4280-87D0-EBB51FF1754B}"/>
    <cellStyle name="Salida 4 2 2 2" xfId="48758" xr:uid="{5D1BFF48-29E6-421B-9CE7-B505A542816A}"/>
    <cellStyle name="Salida 4 2 3" xfId="48757" xr:uid="{6E25A443-59AA-48CC-802A-0E27C1173978}"/>
    <cellStyle name="Salida 4 3" xfId="40169" xr:uid="{ED3B4C89-3A31-47C8-92CA-11AEABB81184}"/>
    <cellStyle name="Salida 4 3 2" xfId="40170" xr:uid="{66D37AEE-86F4-498F-ADBA-F39ABD80350F}"/>
    <cellStyle name="Salida 4 3 2 2" xfId="48760" xr:uid="{04D13DF9-C1AE-4CF2-AD27-A454DD97E893}"/>
    <cellStyle name="Salida 4 3 3" xfId="48759" xr:uid="{325B4F08-73E3-400E-AE75-47A18ABBCDA0}"/>
    <cellStyle name="Salida 4 4" xfId="40171" xr:uid="{BD183C79-735C-4A73-A188-E9F12411EDD4}"/>
    <cellStyle name="Salida 4 4 2" xfId="48761" xr:uid="{8BE0E24F-BAFC-492E-A6DF-58B74EC36554}"/>
    <cellStyle name="Salida 4 5" xfId="48756" xr:uid="{662374A5-188E-4AD0-8B91-D7FFEF6C0475}"/>
    <cellStyle name="Salida 5" xfId="40172" xr:uid="{46E3FDE1-5812-4877-AE1C-C8E88F21EF23}"/>
    <cellStyle name="Salida 5 2" xfId="40173" xr:uid="{616C93F3-7F3B-4458-AB96-91956EC24FDC}"/>
    <cellStyle name="Salida 5 2 2" xfId="40174" xr:uid="{0D28CD40-09F2-4DAA-81D9-5F84D964B899}"/>
    <cellStyle name="Salida 5 2 2 2" xfId="48764" xr:uid="{1298326F-456C-4A54-B3EB-EC750813B51A}"/>
    <cellStyle name="Salida 5 2 3" xfId="48763" xr:uid="{63AC80E4-3791-4B29-B666-F5C2B1544083}"/>
    <cellStyle name="Salida 5 3" xfId="40175" xr:uid="{A03D4AA8-331E-4872-BBB5-364022D452F1}"/>
    <cellStyle name="Salida 5 3 2" xfId="40176" xr:uid="{5874ACBB-78B2-497F-92F3-9274FA5659AE}"/>
    <cellStyle name="Salida 5 3 2 2" xfId="48766" xr:uid="{EF3B7D53-B34A-4C77-A575-48667304FB6D}"/>
    <cellStyle name="Salida 5 3 3" xfId="48765" xr:uid="{A9C0AC75-6103-4C6B-B873-2690D763D70E}"/>
    <cellStyle name="Salida 5 4" xfId="40177" xr:uid="{CEC71385-1B8B-462F-B54F-8E51666DBBAB}"/>
    <cellStyle name="Salida 5 4 2" xfId="48767" xr:uid="{760CA9D5-C591-4B3C-9F79-7545C7B79FB6}"/>
    <cellStyle name="Salida 5 5" xfId="48762" xr:uid="{E3BD8570-E6B5-4D8A-AAC4-41A22A188B22}"/>
    <cellStyle name="Salida 6" xfId="40178" xr:uid="{785C0333-E3AE-4880-A366-7AD7774330B8}"/>
    <cellStyle name="Salida 6 2" xfId="40179" xr:uid="{FEC8AF1C-483D-4683-BED5-911C80694DB8}"/>
    <cellStyle name="Salida 6 2 2" xfId="40180" xr:uid="{F48774D3-8FA2-4B90-990F-C0AED5654AF6}"/>
    <cellStyle name="Salida 6 2 2 2" xfId="48770" xr:uid="{C0C5B882-53A6-4B20-A10C-C8197BF9ACBB}"/>
    <cellStyle name="Salida 6 2 3" xfId="48769" xr:uid="{3C59C3BF-1190-4B61-8DEC-8D2726494DAD}"/>
    <cellStyle name="Salida 6 3" xfId="40181" xr:uid="{C9196ED5-B3D7-41D2-B50B-3F79FAF24758}"/>
    <cellStyle name="Salida 6 3 2" xfId="40182" xr:uid="{CE48866C-696E-4813-9C6B-03A06AA260EC}"/>
    <cellStyle name="Salida 6 3 2 2" xfId="48772" xr:uid="{3E5DEFAE-8D84-4151-85F2-E3E1EE88BDA2}"/>
    <cellStyle name="Salida 6 3 3" xfId="48771" xr:uid="{231B03C5-2D4C-4155-8348-EE734E452FB4}"/>
    <cellStyle name="Salida 6 4" xfId="40183" xr:uid="{8D069AD6-F88D-4206-8F33-B3E37134D8EB}"/>
    <cellStyle name="Salida 6 4 2" xfId="48773" xr:uid="{32E75B21-9283-4436-BED6-EC92DAC3E1CB}"/>
    <cellStyle name="Salida 6 5" xfId="48768" xr:uid="{E7E92D5B-9DD4-40E1-ACA8-17A3B3EA9705}"/>
    <cellStyle name="Salida 7" xfId="40184" xr:uid="{FD835F4C-DCB6-48E2-A186-5D90E21DD650}"/>
    <cellStyle name="Salida 7 2" xfId="40185" xr:uid="{A4C1B79A-994D-45E1-A36C-4185D529D689}"/>
    <cellStyle name="Salida 7 2 2" xfId="40186" xr:uid="{195E7FFE-DAC8-4AC0-9D99-49D019EE7172}"/>
    <cellStyle name="Salida 7 2 2 2" xfId="48776" xr:uid="{58CF15C4-8A69-4F61-B119-35C3FF141E69}"/>
    <cellStyle name="Salida 7 2 3" xfId="48775" xr:uid="{AE6E92B9-B2CF-437E-8400-9D04CAF47E76}"/>
    <cellStyle name="Salida 7 3" xfId="40187" xr:uid="{9558CC14-F2E7-47CA-B390-38E4CA1C79F7}"/>
    <cellStyle name="Salida 7 3 2" xfId="40188" xr:uid="{349BC12C-5F50-4D43-986E-1B121FBA7B87}"/>
    <cellStyle name="Salida 7 3 2 2" xfId="48778" xr:uid="{D8C8979D-5A26-44DA-A705-192C8F400F9D}"/>
    <cellStyle name="Salida 7 3 3" xfId="48777" xr:uid="{61C31003-F517-4473-81D4-D9FA1780F0FF}"/>
    <cellStyle name="Salida 7 4" xfId="40189" xr:uid="{C82AEC11-F882-4EAA-980C-B06FB01641A8}"/>
    <cellStyle name="Salida 7 4 2" xfId="48779" xr:uid="{582C40BE-0DF1-40AC-925A-6F5390196EBC}"/>
    <cellStyle name="Salida 7 5" xfId="48774" xr:uid="{033C7F8F-7B73-4807-B3DC-2DDCAC85AE75}"/>
    <cellStyle name="Salida 8" xfId="40190" xr:uid="{DE640467-83A4-4A79-93E6-409F87EB01A9}"/>
    <cellStyle name="Salida 8 2" xfId="40191" xr:uid="{03393B04-A14D-4A11-B1B3-7381821B0CB2}"/>
    <cellStyle name="Salida 8 2 2" xfId="48781" xr:uid="{984F0027-9C7D-4436-B8A4-0A3114590051}"/>
    <cellStyle name="Salida 8 3" xfId="48780" xr:uid="{586F62A2-B1A9-470C-BA1D-B08D47EB2626}"/>
    <cellStyle name="Salida 9" xfId="40192" xr:uid="{0AC6F45F-2D5C-456F-BD70-B4F14EA0C3C2}"/>
    <cellStyle name="Salida 9 2" xfId="40193" xr:uid="{95EA895B-B3AB-46D0-9C5C-201E643355B1}"/>
    <cellStyle name="Salida 9 2 2" xfId="48783" xr:uid="{70CA2C1D-27A0-4705-9514-DE379A237F7C}"/>
    <cellStyle name="Salida 9 3" xfId="48782" xr:uid="{5B5C9734-205C-4366-B79D-AB4F5E557B4E}"/>
    <cellStyle name="SAPBEXaggData" xfId="30893" xr:uid="{E689177E-3BFD-442C-AB9B-526450B1252E}"/>
    <cellStyle name="SAPBEXaggData 2" xfId="43749" xr:uid="{A788AFFC-4B13-4446-9B09-C141FF9E41B4}"/>
    <cellStyle name="SAPBEXaggData 3" xfId="43750" xr:uid="{1784D3D7-477F-458B-8D6B-EE02FBFCDFA4}"/>
    <cellStyle name="SAPBEXaggData_Cognos" xfId="43751" xr:uid="{4D7EA0C0-3165-40CC-80BB-1E3D3AEE98DD}"/>
    <cellStyle name="SAPBEXaggDataEmph" xfId="30894" xr:uid="{C92945D1-52F8-45E3-A198-E73C98090311}"/>
    <cellStyle name="SAPBEXaggDataEmph 2" xfId="43752" xr:uid="{C6A2FC02-CA9A-4ECE-9365-01280520F706}"/>
    <cellStyle name="SAPBEXaggDataEmph 2 2" xfId="43753" xr:uid="{360661FE-DB1D-4E7B-BF5E-5C313A0BE58D}"/>
    <cellStyle name="SAPBEXaggDataEmph 2 3" xfId="43754" xr:uid="{4E037999-19FC-4917-B647-C6E6E4BD315B}"/>
    <cellStyle name="SAPBEXaggDataEmph 2_Cognos" xfId="43755" xr:uid="{6FD84CD4-5A71-48B3-98F3-A5C81B8A602D}"/>
    <cellStyle name="SAPBEXaggDataEmph 3" xfId="43756" xr:uid="{F8CB2B82-789E-409A-9598-85E8FD1D31D4}"/>
    <cellStyle name="SAPBEXaggDataEmph 4" xfId="43757" xr:uid="{25CF0066-7BCD-4A9E-863B-E025DC17A26E}"/>
    <cellStyle name="SAPBEXaggDataEmph_Cognos" xfId="43758" xr:uid="{1B17FB12-EFC8-4372-8B39-CBD664BDB029}"/>
    <cellStyle name="SAPBEXaggItem" xfId="30895" xr:uid="{462E9E3F-2279-4501-856D-2F5399004982}"/>
    <cellStyle name="SAPBEXaggItem 2" xfId="43759" xr:uid="{97027AE6-C8F2-4F68-93C1-3AC46B634D3B}"/>
    <cellStyle name="SAPBEXaggItem 3" xfId="43760" xr:uid="{935CA60A-82AB-4A5B-8117-95C464962FAC}"/>
    <cellStyle name="SAPBEXaggItem_Cognos" xfId="43761" xr:uid="{CB414E07-EA4A-4A22-A591-2B77BFEC306B}"/>
    <cellStyle name="SAPBEXaggItemX" xfId="43762" xr:uid="{197FFC05-3257-4745-B2BC-3B30C73CEB96}"/>
    <cellStyle name="SAPBEXaggItemX 2" xfId="43763" xr:uid="{D39F250A-50C3-41EC-BC86-2D41D3D421AE}"/>
    <cellStyle name="SAPBEXaggItemX 3" xfId="43764" xr:uid="{4FF9121F-A481-4D36-A400-6BDCE4125CC3}"/>
    <cellStyle name="SAPBEXaggItemX_Cognos" xfId="43765" xr:uid="{81A2DB17-14CE-4BB6-83E1-C26EE37A9E4B}"/>
    <cellStyle name="SAPBEXchaText" xfId="30896" xr:uid="{8B6A2DBC-CB77-4648-ADC0-EBF9463CE932}"/>
    <cellStyle name="SAPBEXexcBad7" xfId="30897" xr:uid="{ADD30CCF-65E6-4798-9B7E-83A7C30C4E63}"/>
    <cellStyle name="SAPBEXexcBad7 2" xfId="43766" xr:uid="{A740DC0A-6ADB-4EC5-8E3B-272674BDD313}"/>
    <cellStyle name="SAPBEXexcBad7 2 2" xfId="43767" xr:uid="{D19E109D-98EC-4B60-BF64-E7C651F56839}"/>
    <cellStyle name="SAPBEXexcBad7 2 3" xfId="43768" xr:uid="{CE5782E8-F9CD-4381-A245-8D3B43CAF641}"/>
    <cellStyle name="SAPBEXexcBad7 2_Cognos" xfId="43769" xr:uid="{7C495F90-51B2-440A-B99E-F8FA9F800A79}"/>
    <cellStyle name="SAPBEXexcBad7 3" xfId="43770" xr:uid="{1887C076-28E1-4AE5-9E11-64885C651030}"/>
    <cellStyle name="SAPBEXexcBad7 4" xfId="43771" xr:uid="{F505EAE9-4814-49D1-87F0-E916AD450DB4}"/>
    <cellStyle name="SAPBEXexcBad7_Cognos" xfId="43772" xr:uid="{299A5850-0376-46CB-9033-4A800ADA52A6}"/>
    <cellStyle name="SAPBEXexcBad8" xfId="30898" xr:uid="{298C9DDA-0410-4BC8-B74B-C8F7858B3B19}"/>
    <cellStyle name="SAPBEXexcBad8 2" xfId="43773" xr:uid="{42EBB404-899C-4F6C-BB84-7CA3F64B7484}"/>
    <cellStyle name="SAPBEXexcBad8 2 2" xfId="43774" xr:uid="{04832652-2D0C-4C31-BAC8-E97A5A3AFF57}"/>
    <cellStyle name="SAPBEXexcBad8 2 3" xfId="43775" xr:uid="{C2F16E39-57A3-4FD1-BC0E-01497EC2865C}"/>
    <cellStyle name="SAPBEXexcBad8 2_Cognos" xfId="43776" xr:uid="{A83B1DDB-64B3-4B6C-AD38-03200A64FA13}"/>
    <cellStyle name="SAPBEXexcBad8 3" xfId="43777" xr:uid="{AE2B0335-B80E-4CF9-B193-195B505C4C1F}"/>
    <cellStyle name="SAPBEXexcBad8 4" xfId="43778" xr:uid="{79B3B76B-7B8A-4A45-A255-03A6A17D246A}"/>
    <cellStyle name="SAPBEXexcBad8_Cognos" xfId="43779" xr:uid="{54C9293F-A62A-40F9-A070-B145F273DC6F}"/>
    <cellStyle name="SAPBEXexcBad9" xfId="30899" xr:uid="{C4B71E92-2442-4195-98DA-A2BD6344C85F}"/>
    <cellStyle name="SAPBEXexcBad9 2" xfId="43780" xr:uid="{89D1E5AA-FFE1-43A6-884D-CEDFB580DA4B}"/>
    <cellStyle name="SAPBEXexcBad9 2 2" xfId="43781" xr:uid="{A115A4C2-1E19-40DD-80CB-3CE65A6FEC42}"/>
    <cellStyle name="SAPBEXexcBad9 2 3" xfId="43782" xr:uid="{C23D1629-E21B-46EE-B1E7-D8105CADCC5A}"/>
    <cellStyle name="SAPBEXexcBad9 2_Cognos" xfId="43783" xr:uid="{C8CEFBB2-EE60-4342-B71B-63820589832D}"/>
    <cellStyle name="SAPBEXexcBad9 3" xfId="43784" xr:uid="{ED8D1544-E145-4251-A41B-B0A2F5205454}"/>
    <cellStyle name="SAPBEXexcBad9 4" xfId="43785" xr:uid="{463EA5FD-8704-465D-B278-ACB295D10F2E}"/>
    <cellStyle name="SAPBEXexcBad9_Cognos" xfId="43786" xr:uid="{C8888018-DB81-46C9-A4F8-731DBB0CE6D5}"/>
    <cellStyle name="SAPBEXexcCritical4" xfId="30900" xr:uid="{6F4685F7-8C33-4A40-8EC9-B7147F1B0051}"/>
    <cellStyle name="SAPBEXexcCritical4 2" xfId="43787" xr:uid="{F9345A65-1E92-426B-9A94-946BB83851A0}"/>
    <cellStyle name="SAPBEXexcCritical4 2 2" xfId="43788" xr:uid="{BDFD42EB-4129-44E7-BF62-CA4E71D2D6B5}"/>
    <cellStyle name="SAPBEXexcCritical4 2 3" xfId="43789" xr:uid="{28FA6C8B-4889-4B68-BD11-3DDF94C67276}"/>
    <cellStyle name="SAPBEXexcCritical4 2_Cognos" xfId="43790" xr:uid="{7D5E73AE-1669-41B5-BF9F-1D5E7E54E459}"/>
    <cellStyle name="SAPBEXexcCritical4 3" xfId="43791" xr:uid="{013478FB-5405-4338-A59C-18B959C31ABA}"/>
    <cellStyle name="SAPBEXexcCritical4 4" xfId="43792" xr:uid="{F7F5C3D6-8993-4E8E-B2BA-BF276D516B13}"/>
    <cellStyle name="SAPBEXexcCritical4_Cognos" xfId="43793" xr:uid="{66C6330C-632B-47A4-B7BE-963705391059}"/>
    <cellStyle name="SAPBEXexcCritical5" xfId="30901" xr:uid="{1024EC7E-3152-4CA4-BF72-67D719ECE570}"/>
    <cellStyle name="SAPBEXexcCritical5 2" xfId="43794" xr:uid="{8CA76B4E-18BD-448B-A22C-DD5A9A7A6B6F}"/>
    <cellStyle name="SAPBEXexcCritical5 2 2" xfId="43795" xr:uid="{65F1BDAB-24D7-4EF2-9BC0-EAC470B8B7D9}"/>
    <cellStyle name="SAPBEXexcCritical5 2 3" xfId="43796" xr:uid="{776EB611-F080-4207-981B-8536FD491873}"/>
    <cellStyle name="SAPBEXexcCritical5 2_Cognos" xfId="43797" xr:uid="{D9D6B971-6043-4588-9E8E-04DFD6B68729}"/>
    <cellStyle name="SAPBEXexcCritical5 3" xfId="43798" xr:uid="{E9788D32-2546-4CF7-BEFB-37775D7124F4}"/>
    <cellStyle name="SAPBEXexcCritical5 4" xfId="43799" xr:uid="{A4F58077-AAA1-4ABC-9EAA-3871D09246AE}"/>
    <cellStyle name="SAPBEXexcCritical5_Cognos" xfId="43800" xr:uid="{FB4C9D69-FA0A-48E5-AEEA-0F1A0FAFA70A}"/>
    <cellStyle name="SAPBEXexcCritical6" xfId="30902" xr:uid="{328F328F-2D02-4AEB-8542-EB0F3AF1C893}"/>
    <cellStyle name="SAPBEXexcCritical6 2" xfId="43801" xr:uid="{EBD003A7-7267-49F4-A136-65FB0C989507}"/>
    <cellStyle name="SAPBEXexcCritical6 2 2" xfId="43802" xr:uid="{6079DB03-6B5D-4C01-B50F-FDA0CA133A50}"/>
    <cellStyle name="SAPBEXexcCritical6 2 3" xfId="43803" xr:uid="{80F96F33-9FD9-4308-BE7D-E4E17057AA6A}"/>
    <cellStyle name="SAPBEXexcCritical6 2_Cognos" xfId="43804" xr:uid="{A0A7D817-37E0-44EB-9DFC-DFD12336959C}"/>
    <cellStyle name="SAPBEXexcCritical6 3" xfId="43805" xr:uid="{F3C254B5-5FB8-4ECD-9772-31E320BF1728}"/>
    <cellStyle name="SAPBEXexcCritical6 4" xfId="43806" xr:uid="{9E0DF0F4-A1DF-4015-8E0E-8E39C275D7B9}"/>
    <cellStyle name="SAPBEXexcCritical6_Cognos" xfId="43807" xr:uid="{2CB0F276-EF90-45C3-A91E-AA43C77BDB5C}"/>
    <cellStyle name="SAPBEXexcGood1" xfId="30903" xr:uid="{874A8382-A64F-466E-B386-86C454940B24}"/>
    <cellStyle name="SAPBEXexcGood1 2" xfId="43808" xr:uid="{67E3A01B-9348-4FAD-BB22-C3DA175F1101}"/>
    <cellStyle name="SAPBEXexcGood1 2 2" xfId="43809" xr:uid="{1159D87A-75B0-47BB-80D7-50210A432727}"/>
    <cellStyle name="SAPBEXexcGood1 2 3" xfId="43810" xr:uid="{BF08974F-4C6C-421F-94C1-793DC39D558B}"/>
    <cellStyle name="SAPBEXexcGood1 2_Cognos" xfId="43811" xr:uid="{9E93A188-86EE-487D-BA20-380CA3043C7D}"/>
    <cellStyle name="SAPBEXexcGood1 3" xfId="43812" xr:uid="{56CCF37C-EA5F-4EDD-87B7-3FC451372CBB}"/>
    <cellStyle name="SAPBEXexcGood1 4" xfId="43813" xr:uid="{34845775-2395-4414-A047-ABB24B93870F}"/>
    <cellStyle name="SAPBEXexcGood1_Cognos" xfId="43814" xr:uid="{5D68E4F3-8D08-4F7B-B95A-C1A5AD517B87}"/>
    <cellStyle name="SAPBEXexcGood2" xfId="30904" xr:uid="{99A1FCFC-C080-4324-B41C-FF88DA389C26}"/>
    <cellStyle name="SAPBEXexcGood2 2" xfId="43815" xr:uid="{67CA8393-6F42-4C2B-BC2A-AC0E1A3D48C6}"/>
    <cellStyle name="SAPBEXexcGood2 2 2" xfId="43816" xr:uid="{77539F17-2A8C-4C4E-9C7D-D33BF7A16018}"/>
    <cellStyle name="SAPBEXexcGood2 2 3" xfId="43817" xr:uid="{9EBE90B8-5431-4544-A1F8-AF6F764D4FD5}"/>
    <cellStyle name="SAPBEXexcGood2 2_Cognos" xfId="43818" xr:uid="{496893C5-994A-4347-8521-1E1420C1ECC4}"/>
    <cellStyle name="SAPBEXexcGood2 3" xfId="43819" xr:uid="{1B246819-92AC-4552-8EF3-DC84518203CC}"/>
    <cellStyle name="SAPBEXexcGood2 4" xfId="43820" xr:uid="{A3FAE67F-4F9F-4CC7-A31E-214FF73FA59C}"/>
    <cellStyle name="SAPBEXexcGood2_Cognos" xfId="43821" xr:uid="{872E07F8-0DCB-4E6D-81D3-73264676EBB4}"/>
    <cellStyle name="SAPBEXexcGood3" xfId="30905" xr:uid="{09CB3609-8618-46ED-B818-49CF3C565D46}"/>
    <cellStyle name="SAPBEXexcGood3 2" xfId="43822" xr:uid="{A7F8AFFE-DD3F-4945-9AFB-9A62FD9C79B7}"/>
    <cellStyle name="SAPBEXexcGood3 2 2" xfId="43823" xr:uid="{F6DB12BD-8497-46B6-8912-B15E07D54DBA}"/>
    <cellStyle name="SAPBEXexcGood3 2 3" xfId="43824" xr:uid="{CA718CA8-BFB1-4CCD-8C44-6BEE9AFD45DC}"/>
    <cellStyle name="SAPBEXexcGood3 2_Cognos" xfId="43825" xr:uid="{FC8D22A8-0C55-49EB-B17B-AD6732CB74BA}"/>
    <cellStyle name="SAPBEXexcGood3 3" xfId="43826" xr:uid="{990DF1B1-9EC3-47C8-9835-29A5743B8346}"/>
    <cellStyle name="SAPBEXexcGood3 4" xfId="43827" xr:uid="{778294EA-4986-4900-AE35-B24706D4F767}"/>
    <cellStyle name="SAPBEXexcGood3_Cognos" xfId="43828" xr:uid="{BA6D736D-9073-427C-8FC2-035E72E2EFD3}"/>
    <cellStyle name="SAPBEXfilterDrill" xfId="30906" xr:uid="{32364380-3B83-45A7-8216-34513D0F101A}"/>
    <cellStyle name="SAPBEXfilterItem" xfId="30907" xr:uid="{4CC4F283-68BE-4001-9F0D-DF4B4E3EC839}"/>
    <cellStyle name="SAPBEXfilterItem 2" xfId="43829" xr:uid="{51F036FA-CCA6-4D20-A0F1-F69DDCCBEF04}"/>
    <cellStyle name="SAPBEXfilterItem_Cognos" xfId="43830" xr:uid="{5C5C6A44-3CE3-4F56-8A89-929554F7713C}"/>
    <cellStyle name="SAPBEXfilterText" xfId="30908" xr:uid="{7C62DF68-A3FA-499E-8021-62B0E67B1806}"/>
    <cellStyle name="SAPBEXfilterText 2" xfId="43831" xr:uid="{589AF1CF-14B0-4ED2-874C-A6F8B6144E97}"/>
    <cellStyle name="SAPBEXfilterText_Cognos" xfId="43832" xr:uid="{F1063476-6C32-4933-8192-133411A60C53}"/>
    <cellStyle name="SAPBEXformats" xfId="30909" xr:uid="{7F3E81DA-DD6E-4368-88B5-3BE770FB8CB7}"/>
    <cellStyle name="SAPBEXformats 2" xfId="43833" xr:uid="{E0A66E58-C554-45A7-A55E-3725EE427A61}"/>
    <cellStyle name="SAPBEXformats 2 2" xfId="43834" xr:uid="{9C76D304-60F3-4990-876D-05F1B40D5FAF}"/>
    <cellStyle name="SAPBEXformats 2 3" xfId="43835" xr:uid="{A2D3554E-FE16-4FCB-881A-AD81A8D1A57D}"/>
    <cellStyle name="SAPBEXformats 2_Cognos" xfId="43836" xr:uid="{B2DC00A1-CEC7-4B47-A683-AE084C277C20}"/>
    <cellStyle name="SAPBEXformats 3" xfId="43837" xr:uid="{4F382DF3-A7C4-4B18-8CC4-3E5DE37FD56C}"/>
    <cellStyle name="SAPBEXformats 4" xfId="43838" xr:uid="{0520574E-2288-4DDA-BEC2-B2B7B15D4C81}"/>
    <cellStyle name="SAPBEXformats_Cognos" xfId="43839" xr:uid="{6A3942FE-96D2-4266-BD44-F731B9BDA2A1}"/>
    <cellStyle name="SAPBEXheaderItem" xfId="30910" xr:uid="{6125282E-3863-4B5B-B637-3944476D780A}"/>
    <cellStyle name="SAPBEXheaderText" xfId="30911" xr:uid="{0C6B4CE1-C01E-43F9-A113-8E6F9ED2D36B}"/>
    <cellStyle name="SAPBEXHLevel0" xfId="43840" xr:uid="{EDA7BFEA-AE40-4E3A-8FD4-438ACC8F6014}"/>
    <cellStyle name="SAPBEXHLevel0 2" xfId="43841" xr:uid="{7AD41FA3-881B-49E3-9ABB-8ABF902FA9A5}"/>
    <cellStyle name="SAPBEXHLevel0 2 2" xfId="43842" xr:uid="{EDB54CF0-BFE1-4E60-89EF-0598E17E58B7}"/>
    <cellStyle name="SAPBEXHLevel0 2 3" xfId="43843" xr:uid="{8810AC20-607E-4F9B-A1CC-F4835ED41E3F}"/>
    <cellStyle name="SAPBEXHLevel0 2_Cognos" xfId="43844" xr:uid="{AFC6CE44-8C97-47CE-824D-70BD69A48467}"/>
    <cellStyle name="SAPBEXHLevel0 3" xfId="43845" xr:uid="{35BE08D3-2862-4D57-8FDA-9CCF38F1153B}"/>
    <cellStyle name="SAPBEXHLevel0 4" xfId="43846" xr:uid="{C47208BB-2C58-4824-AED6-F02B38DDF8A6}"/>
    <cellStyle name="SAPBEXHLevel0_Cognos" xfId="43847" xr:uid="{089832FA-9345-4D47-9949-432E7117D647}"/>
    <cellStyle name="SAPBEXHLevel0X" xfId="43848" xr:uid="{50574A14-7FAA-4170-9DCD-888ACC061CF9}"/>
    <cellStyle name="SAPBEXHLevel0X 2" xfId="43849" xr:uid="{267F7F5E-50E2-433F-9E91-DEA46844B095}"/>
    <cellStyle name="SAPBEXHLevel0X 2 2" xfId="43850" xr:uid="{50E3AB19-FE71-4DB7-A6B1-7E5B992F3E12}"/>
    <cellStyle name="SAPBEXHLevel0X 2 3" xfId="43851" xr:uid="{F56BC245-2257-46F4-9B65-A995D8210341}"/>
    <cellStyle name="SAPBEXHLevel0X 2_Cognos" xfId="43852" xr:uid="{B83CE720-B50D-44F6-AB6E-404C56CC7260}"/>
    <cellStyle name="SAPBEXHLevel0X 3" xfId="43853" xr:uid="{C9F92975-F599-41F1-B1F9-E6D2CCC01111}"/>
    <cellStyle name="SAPBEXHLevel0X 4" xfId="43854" xr:uid="{F08859CE-2047-4DE7-9B7E-9FD368707D6E}"/>
    <cellStyle name="SAPBEXHLevel0X_Cognos" xfId="43855" xr:uid="{939F3E3D-B2FF-41FF-8838-C64D4075F56B}"/>
    <cellStyle name="SAPBEXHLevel1" xfId="43856" xr:uid="{D9402162-2649-46CB-B6E9-4888ACDF8829}"/>
    <cellStyle name="SAPBEXHLevel1 2" xfId="43857" xr:uid="{9D4A9F2B-B4CD-451B-8BFD-15ACCCB16BEB}"/>
    <cellStyle name="SAPBEXHLevel1 2 2" xfId="43858" xr:uid="{40A25944-B71C-4983-AF84-05F35D7FA224}"/>
    <cellStyle name="SAPBEXHLevel1 2 3" xfId="43859" xr:uid="{DC53EBF7-9805-44D7-9AF0-6E2599C22101}"/>
    <cellStyle name="SAPBEXHLevel1 2_Cognos" xfId="43860" xr:uid="{599BCF2E-6EC6-4FE9-BEE6-E8392E00F342}"/>
    <cellStyle name="SAPBEXHLevel1 3" xfId="43861" xr:uid="{FD70E258-18AD-4B62-B095-076B7583D611}"/>
    <cellStyle name="SAPBEXHLevel1 4" xfId="43862" xr:uid="{FFCB085A-8867-44C3-A274-C2FAB5601536}"/>
    <cellStyle name="SAPBEXHLevel1_Cognos" xfId="43863" xr:uid="{1DC8B2B6-FBBC-4CA2-8856-6726AE78A8E2}"/>
    <cellStyle name="SAPBEXHLevel1X" xfId="43864" xr:uid="{89A7F443-4578-412A-BD55-5713889070DF}"/>
    <cellStyle name="SAPBEXHLevel1X 2" xfId="43865" xr:uid="{26038D36-66AF-4AA4-B8A6-F417BEBDDCF2}"/>
    <cellStyle name="SAPBEXHLevel1X 2 2" xfId="43866" xr:uid="{13AA43B3-6E55-4CEC-9488-D9BE54F5AED4}"/>
    <cellStyle name="SAPBEXHLevel1X 2 3" xfId="43867" xr:uid="{1AE64D61-131A-41B9-B8F9-19ACD026BDB0}"/>
    <cellStyle name="SAPBEXHLevel1X 2_Cognos" xfId="43868" xr:uid="{07729BCD-56D2-4DA5-9DA4-37BABE3FAED5}"/>
    <cellStyle name="SAPBEXHLevel1X 3" xfId="43869" xr:uid="{C319ABEF-CB8B-4C3E-BF65-CCDC1A02F2EA}"/>
    <cellStyle name="SAPBEXHLevel1X 4" xfId="43870" xr:uid="{8046A4E7-DDB3-46BB-915F-A89A1983F9FE}"/>
    <cellStyle name="SAPBEXHLevel1X_Cognos" xfId="43871" xr:uid="{DE27B6E4-280F-40C6-8D09-4C864A4F699E}"/>
    <cellStyle name="SAPBEXHLevel2" xfId="43872" xr:uid="{D5A9D487-4F07-476F-9EEB-693579714771}"/>
    <cellStyle name="SAPBEXHLevel2 2" xfId="43873" xr:uid="{31F00A5F-33C8-4C17-8562-BD633315AC71}"/>
    <cellStyle name="SAPBEXHLevel2 2 2" xfId="43874" xr:uid="{44E5D2EC-CCEB-484B-8FA5-6298881F972C}"/>
    <cellStyle name="SAPBEXHLevel2 2 3" xfId="43875" xr:uid="{7EE7CEC5-71B7-400E-BD77-641C3B1A2284}"/>
    <cellStyle name="SAPBEXHLevel2 2_Cognos" xfId="43876" xr:uid="{D5BD784B-46A0-4D5B-A5BE-9423B26BF8EC}"/>
    <cellStyle name="SAPBEXHLevel2 3" xfId="43877" xr:uid="{E12979ED-7EDA-474F-9E15-FB4C5883439B}"/>
    <cellStyle name="SAPBEXHLevel2 4" xfId="43878" xr:uid="{D5A6A780-51AC-4861-A290-EE1989E54256}"/>
    <cellStyle name="SAPBEXHLevel2_Cognos" xfId="43879" xr:uid="{9BD74135-8C56-4A22-9084-C96D62F3E6FF}"/>
    <cellStyle name="SAPBEXHLevel2X" xfId="43880" xr:uid="{75608798-E7E7-449C-B6A0-B5ED9201AA8C}"/>
    <cellStyle name="SAPBEXHLevel2X 2" xfId="43881" xr:uid="{7B2AF313-C1E5-4847-96AF-4397A0D237AD}"/>
    <cellStyle name="SAPBEXHLevel2X 2 2" xfId="43882" xr:uid="{785AA2C0-E89A-4488-B7B2-1499E106E536}"/>
    <cellStyle name="SAPBEXHLevel2X 2 3" xfId="43883" xr:uid="{698E1AB6-A96D-4D38-96A5-221B726FAD98}"/>
    <cellStyle name="SAPBEXHLevel2X 2_Cognos" xfId="43884" xr:uid="{DA3E9F3E-A4F7-4F1E-B7ED-B67462ABC92B}"/>
    <cellStyle name="SAPBEXHLevel2X 3" xfId="43885" xr:uid="{027AD798-4117-4DBE-8455-FA551766DFDD}"/>
    <cellStyle name="SAPBEXHLevel2X 4" xfId="43886" xr:uid="{9480C271-E277-43DF-9505-2CD729097C11}"/>
    <cellStyle name="SAPBEXHLevel2X_Cognos" xfId="43887" xr:uid="{A70CFD35-177C-4253-8913-D2B5E924B639}"/>
    <cellStyle name="SAPBEXHLevel3" xfId="43888" xr:uid="{E97376B6-39EF-4093-A21A-2BB6785F6844}"/>
    <cellStyle name="SAPBEXHLevel3 2" xfId="43889" xr:uid="{079ACFA0-117E-42CE-88B7-99B7291FDDA7}"/>
    <cellStyle name="SAPBEXHLevel3 2 2" xfId="43890" xr:uid="{4B6D474D-B5D8-48BF-8833-E000D6B34D45}"/>
    <cellStyle name="SAPBEXHLevel3 2 3" xfId="43891" xr:uid="{DD8F168A-6F72-44C6-BC5C-AD574EE6F960}"/>
    <cellStyle name="SAPBEXHLevel3 2_Cognos" xfId="43892" xr:uid="{B9402560-8FE1-4730-8FA0-B00B37BB7A96}"/>
    <cellStyle name="SAPBEXHLevel3 3" xfId="43893" xr:uid="{19A8E223-F094-4471-B7D0-DAF04A608302}"/>
    <cellStyle name="SAPBEXHLevel3 4" xfId="43894" xr:uid="{2BA124EC-DAE0-4CE3-95E0-A579A5E75DD9}"/>
    <cellStyle name="SAPBEXHLevel3_Cognos" xfId="43895" xr:uid="{153F46F6-8C28-4146-9EA5-4DD0D7D5625E}"/>
    <cellStyle name="SAPBEXHLevel3X" xfId="43896" xr:uid="{E769DD07-14D3-4F90-B5A2-6BF3C47CCE02}"/>
    <cellStyle name="SAPBEXHLevel3X 2" xfId="43897" xr:uid="{75681068-3760-42B7-9D60-9F43B0E1ACE9}"/>
    <cellStyle name="SAPBEXHLevel3X 2 2" xfId="43898" xr:uid="{88133639-28A1-4434-80BE-D02AB17132FE}"/>
    <cellStyle name="SAPBEXHLevel3X 2 3" xfId="43899" xr:uid="{70172F74-0CC3-4EAC-99F8-8940343CED3B}"/>
    <cellStyle name="SAPBEXHLevel3X 2_Cognos" xfId="43900" xr:uid="{766DA4AD-15E6-4BC7-8DA5-90A3A8F13B5E}"/>
    <cellStyle name="SAPBEXHLevel3X 3" xfId="43901" xr:uid="{F80E5625-711F-4F9C-AC2F-C5FF6567D428}"/>
    <cellStyle name="SAPBEXHLevel3X 4" xfId="43902" xr:uid="{1A761037-A4AC-4E51-A7CA-13FBCFCBC28E}"/>
    <cellStyle name="SAPBEXHLevel3X_Cognos" xfId="43903" xr:uid="{5D4A9DAB-5576-4244-AF01-1812A7DAE2E7}"/>
    <cellStyle name="SAPBEXinputData" xfId="43904" xr:uid="{4B9BD294-6B00-4339-BAB1-D6A8D720870F}"/>
    <cellStyle name="SAPBEXItemHeader" xfId="43905" xr:uid="{665935A2-98D4-4736-9D7E-6DB0D3455DE3}"/>
    <cellStyle name="SAPBEXItemHeader 2" xfId="43906" xr:uid="{0E4D1545-722D-4D3E-99C1-E518A6FEEB32}"/>
    <cellStyle name="SAPBEXItemHeader 3" xfId="43907" xr:uid="{38C10516-DB2A-4C94-BA35-F8ACEFB978F3}"/>
    <cellStyle name="SAPBEXItemHeader_Cognos" xfId="43908" xr:uid="{D2444FC6-575C-49A0-AD2B-B27992753792}"/>
    <cellStyle name="SAPBEXresData" xfId="30912" xr:uid="{1B3579F9-D523-4162-A423-401D968AE793}"/>
    <cellStyle name="SAPBEXresData 2" xfId="43909" xr:uid="{C9055F68-DDDC-4C97-A3E9-7312C9F3F804}"/>
    <cellStyle name="SAPBEXresData 2 2" xfId="43910" xr:uid="{46EB16FC-BB22-431D-B1D2-8AE19C376978}"/>
    <cellStyle name="SAPBEXresData 2 3" xfId="43911" xr:uid="{ED2260DC-FFE1-41A0-B3BE-88BD8FA79B17}"/>
    <cellStyle name="SAPBEXresData 2_Cognos" xfId="43912" xr:uid="{B9523C6D-6727-4079-BE13-8E3A964DF812}"/>
    <cellStyle name="SAPBEXresData 3" xfId="43913" xr:uid="{29BE96BE-8A5F-45A5-8792-0AD15DBA809E}"/>
    <cellStyle name="SAPBEXresData 4" xfId="43914" xr:uid="{2C1613A6-7DA1-4B58-B9DD-F9753F2D11E4}"/>
    <cellStyle name="SAPBEXresData_Cognos" xfId="43915" xr:uid="{DF1A0BCD-4F10-45AF-819C-4F75302A26E6}"/>
    <cellStyle name="SAPBEXresDataEmph" xfId="30913" xr:uid="{2B0F04B3-C29B-498F-BA74-D0A0E458FC9B}"/>
    <cellStyle name="SAPBEXresDataEmph 2" xfId="43916" xr:uid="{65283AF7-3D86-44B5-8422-2C9673E17336}"/>
    <cellStyle name="SAPBEXresDataEmph 2 2" xfId="43917" xr:uid="{D15E552E-2580-411E-9712-9E1EFF3710B4}"/>
    <cellStyle name="SAPBEXresDataEmph 2 3" xfId="43918" xr:uid="{754818D2-01CA-4594-8D98-32B547634F9D}"/>
    <cellStyle name="SAPBEXresDataEmph 2_Cognos" xfId="43919" xr:uid="{1605BDF8-14E2-4E77-AA5C-F91D24850914}"/>
    <cellStyle name="SAPBEXresDataEmph 3" xfId="43920" xr:uid="{CD74B969-6E78-45A9-8968-66528A6CD327}"/>
    <cellStyle name="SAPBEXresDataEmph 4" xfId="43921" xr:uid="{47E38666-A0FC-4A98-BF86-3593FCBCD1A6}"/>
    <cellStyle name="SAPBEXresDataEmph_Cognos" xfId="43922" xr:uid="{2A0A9BCD-0499-4071-A32E-9C2538C0DD24}"/>
    <cellStyle name="SAPBEXresItem" xfId="30914" xr:uid="{43A00426-5787-49FC-857D-BE16392F2894}"/>
    <cellStyle name="SAPBEXresItem 2" xfId="43923" xr:uid="{22F7E555-4D7A-4902-A4C2-F323677FF9D6}"/>
    <cellStyle name="SAPBEXresItem 2 2" xfId="43924" xr:uid="{BD06C6D1-EC09-44DF-B7F0-97421966977A}"/>
    <cellStyle name="SAPBEXresItem 2 3" xfId="43925" xr:uid="{1178E17F-91DF-409C-B8C8-A3AD019833D1}"/>
    <cellStyle name="SAPBEXresItem 2_Cognos" xfId="43926" xr:uid="{C7B6A6A5-5B80-4068-837A-2B44B1A4918C}"/>
    <cellStyle name="SAPBEXresItem 3" xfId="43927" xr:uid="{2587A9A1-15F4-49EB-B57C-CD6963ADC2CE}"/>
    <cellStyle name="SAPBEXresItem 4" xfId="43928" xr:uid="{52E55FEE-E317-4C88-BF78-AF2077846A05}"/>
    <cellStyle name="SAPBEXresItem_Cognos" xfId="43929" xr:uid="{B7E00C59-E620-4AE6-9D7C-16576DED2D48}"/>
    <cellStyle name="SAPBEXresItemX" xfId="43930" xr:uid="{656AF837-B7F4-4A35-A499-138C18CF66DA}"/>
    <cellStyle name="SAPBEXresItemX 2" xfId="43931" xr:uid="{8D494C85-05BF-47B1-874B-B899F91E0EE1}"/>
    <cellStyle name="SAPBEXresItemX 3" xfId="43932" xr:uid="{3CE00347-272B-41C0-82D1-86D2864D3B3A}"/>
    <cellStyle name="SAPBEXresItemX_Cognos" xfId="43933" xr:uid="{38DB2EFF-C5DC-4E19-AFD6-289C0C042FA9}"/>
    <cellStyle name="SAPBEXstdData" xfId="30915" xr:uid="{AC16F4AD-8E18-41D4-8D93-A52D4BF3B47B}"/>
    <cellStyle name="SAPBEXstdData 2" xfId="43934" xr:uid="{D9423404-8662-4382-8E84-780E00A80EB7}"/>
    <cellStyle name="SAPBEXstdData 3" xfId="43935" xr:uid="{97F07619-738A-4130-93BE-5FDEAEE23D81}"/>
    <cellStyle name="SAPBEXstdData_Cognos" xfId="43936" xr:uid="{1E1165C2-E23A-4072-BDDE-9FD0072EB255}"/>
    <cellStyle name="SAPBEXstdDataEmph" xfId="30916" xr:uid="{2A33C440-66CD-4788-99B1-FA3615E3AB5F}"/>
    <cellStyle name="SAPBEXstdDataEmph 2" xfId="43937" xr:uid="{C58EB974-F3A8-4F23-9051-53B43F5F0D7B}"/>
    <cellStyle name="SAPBEXstdDataEmph 3" xfId="43938" xr:uid="{662A85E3-9ADD-4053-B8BB-C66D34ACA900}"/>
    <cellStyle name="SAPBEXstdDataEmph_Cognos" xfId="43939" xr:uid="{74374BCD-8CD8-4EC2-9C17-6CD9E67948B5}"/>
    <cellStyle name="SAPBEXstdItem" xfId="30917" xr:uid="{0FC36551-46E9-4C2D-92FC-46FB27A03925}"/>
    <cellStyle name="SAPBEXstdItem 2" xfId="43940" xr:uid="{65C7B524-8AE7-49CE-9B63-26BEEDA0C8FE}"/>
    <cellStyle name="SAPBEXstdItem 3" xfId="43941" xr:uid="{A38D2E3B-FE85-4746-B782-E39677DCBF3A}"/>
    <cellStyle name="SAPBEXstdItem_Cognos" xfId="43942" xr:uid="{711BF32E-3CB7-45E2-B9A3-9DEB899B5DDC}"/>
    <cellStyle name="SAPBEXstdItemX" xfId="43943" xr:uid="{C87655D8-0554-4FFE-A088-1F4FDCA9D064}"/>
    <cellStyle name="SAPBEXstdItemX 2" xfId="43944" xr:uid="{8C2C6B86-5828-4E49-8C9F-1B5623F65A0D}"/>
    <cellStyle name="SAPBEXstdItemX 3" xfId="43945" xr:uid="{A4BECFCA-91AE-4BB7-890E-735095B2CC54}"/>
    <cellStyle name="SAPBEXstdItemX_Cognos" xfId="43946" xr:uid="{EE76831F-E214-49F0-A36B-900CF075AD73}"/>
    <cellStyle name="SAPBEXtitle" xfId="30918" xr:uid="{C7FB1ACC-1B1E-441E-8A31-F033E7DACDF9}"/>
    <cellStyle name="SAPBEXunassignedItem" xfId="43947" xr:uid="{7834A62A-A3BB-4BFA-9942-3D459AAB8F10}"/>
    <cellStyle name="SAPBEXundefined" xfId="30919" xr:uid="{6CD0530A-B332-48E9-8B22-F1996C8F4D24}"/>
    <cellStyle name="SAPError" xfId="43948" xr:uid="{8C6833B2-8877-45CE-A0BB-ABA59595D1A6}"/>
    <cellStyle name="SAPError 2" xfId="43949" xr:uid="{E98DD8A4-2417-4616-A49A-2991BA8DB467}"/>
    <cellStyle name="SAPError_Cognos" xfId="43950" xr:uid="{66E336CE-594B-495A-90C5-AFCEEF7C132E}"/>
    <cellStyle name="SAPKey" xfId="43951" xr:uid="{74FF2966-93AB-4B6F-B263-FAAC08477FAB}"/>
    <cellStyle name="SAPKey 2" xfId="43952" xr:uid="{5DC8A6CB-FC13-4197-93B5-15E6AC16067E}"/>
    <cellStyle name="SAPKey_Cognos" xfId="43953" xr:uid="{B1C9D09F-0415-4463-965B-98F8FEF223F8}"/>
    <cellStyle name="SAPLocked" xfId="43954" xr:uid="{6C92C46D-8520-46E8-823C-D1EA4C22A9D8}"/>
    <cellStyle name="SAPLocked 2" xfId="43955" xr:uid="{3B39BCA0-F5E6-4CE5-92E6-C9A200DC02CB}"/>
    <cellStyle name="SAPLocked_Cognos" xfId="43956" xr:uid="{518B9769-6A3B-4FE1-B5A1-EADE7E0A527E}"/>
    <cellStyle name="SAPOutput" xfId="43957" xr:uid="{31FD24F9-3C34-42F5-9330-DE3C01518CAA}"/>
    <cellStyle name="SAPOutput 2" xfId="43958" xr:uid="{A9DDECAF-AFD3-4591-9925-E5B4D01DBB2A}"/>
    <cellStyle name="SAPOutput_Cognos" xfId="43959" xr:uid="{49A71672-3404-4903-AECD-E22CB4E6DDF0}"/>
    <cellStyle name="SAPSpace" xfId="43960" xr:uid="{9975EC06-BE4C-43A8-BC42-5D7D32A113D2}"/>
    <cellStyle name="SAPSpace 2" xfId="43961" xr:uid="{1514D7A1-94C4-49BA-BD0E-BB54767C2910}"/>
    <cellStyle name="SAPSpace_Cognos" xfId="43962" xr:uid="{F1146969-B45B-4ABF-BBA5-A4E495603B01}"/>
    <cellStyle name="SAPText" xfId="43963" xr:uid="{A6E8AAEF-AFF7-49E2-94D7-8387D501D053}"/>
    <cellStyle name="SAPText 2" xfId="43964" xr:uid="{913E5BB9-8C49-41AE-A439-EAAF0F9DEDDE}"/>
    <cellStyle name="SAPText_Cognos" xfId="43965" xr:uid="{9A13C96E-BB14-40D1-85FB-3D53CAC019BA}"/>
    <cellStyle name="SAPUnLocked" xfId="43966" xr:uid="{EC22FCB0-88BE-4C05-9BB4-06EAE0B693D3}"/>
    <cellStyle name="SAPUnLocked 2" xfId="43967" xr:uid="{B978D487-7874-430A-9D09-9D009096F406}"/>
    <cellStyle name="SAPUnLocked_Cognos" xfId="43968" xr:uid="{67329C17-A650-471D-8857-17F7DE017C33}"/>
    <cellStyle name="Satisfaisant 2" xfId="48238" xr:uid="{6DA689F9-F867-45E3-A4E9-F022E491B18F}"/>
    <cellStyle name="Satisfaisant 2 2" xfId="48239" xr:uid="{7CB215CF-FDB6-41F3-8FA4-30CF8DE4A507}"/>
    <cellStyle name="Satisfaisant 3" xfId="48240" xr:uid="{EF255FAB-998C-4E59-A727-5D5B3373E3C1}"/>
    <cellStyle name="Satisfaisant 4" xfId="48241" xr:uid="{4A83B129-29B9-4045-BDEB-15F6FC8B617A}"/>
    <cellStyle name="Schlecht" xfId="30920" xr:uid="{FD2B0EB4-38E6-49B3-82C6-C60192FC3DF7}"/>
    <cellStyle name="Schlecht 2" xfId="30921" xr:uid="{F747B491-F472-4E5D-96DC-615F5CADF4AE}"/>
    <cellStyle name="Schlecht 2 2" xfId="43969" xr:uid="{487DF1CF-043F-4A74-87B0-B6BE0DA9FDF3}"/>
    <cellStyle name="Schlecht 2 3" xfId="47539" xr:uid="{CDF24688-6CFD-4785-9CC9-3AB7BF95AC12}"/>
    <cellStyle name="Schlecht 2_Bought properties" xfId="52446" xr:uid="{C37FB20B-55C7-4CE1-8A5E-266DC3340343}"/>
    <cellStyle name="Schlecht 3" xfId="43970" xr:uid="{32145AC5-4741-4C20-93E0-F745C983500D}"/>
    <cellStyle name="Schlecht 4" xfId="47538" xr:uid="{BFDE55F3-D768-4AA3-9C10-31528FD2A9DB}"/>
    <cellStyle name="Schlecht_7. Number of apartments_EoP" xfId="50314" xr:uid="{58D515B1-D138-4F25-99F8-62BE940AA432}"/>
    <cellStyle name="SDentry" xfId="43971" xr:uid="{628414D4-1405-4CDD-B104-D136630C695E}"/>
    <cellStyle name="SDentry 2" xfId="43972" xr:uid="{BAFEC637-65CC-423A-971C-9F0FD8315D8F}"/>
    <cellStyle name="SDentry 3" xfId="43973" xr:uid="{10B90C48-D1B7-4D82-8C84-DBFB6D5088FB}"/>
    <cellStyle name="SDentry_Cognos" xfId="43974" xr:uid="{F3CBFA52-CABF-4A3A-A6D9-CD32C43F5EEA}"/>
    <cellStyle name="SDheader" xfId="43975" xr:uid="{A898DC9B-68B2-4BB2-8391-5BE837EDD1F4}"/>
    <cellStyle name="SDheader 2" xfId="43976" xr:uid="{E1406353-660A-4F55-9A29-970DEA35AD65}"/>
    <cellStyle name="SDheader 3" xfId="43977" xr:uid="{C3FC35A1-5B1E-4F8E-A1B3-C58388E2A276}"/>
    <cellStyle name="SDheader_Cognos" xfId="43978" xr:uid="{13D6B1EA-B892-483B-ABA7-64E6734F2559}"/>
    <cellStyle name="Section Line" xfId="43979" xr:uid="{31AF0D33-2230-4FE6-8245-B45426E44240}"/>
    <cellStyle name="Section Line 2" xfId="43980" xr:uid="{E82D4731-E1D8-4949-9EF3-BBCC9AA6C45C}"/>
    <cellStyle name="Section Line 3" xfId="43981" xr:uid="{DA27A072-8046-490A-AC1D-6B05CA41E2A8}"/>
    <cellStyle name="Section Line_Cognos" xfId="43982" xr:uid="{5F17721E-5A2A-4BBC-8B90-B8B316309C6B}"/>
    <cellStyle name="SEentry" xfId="43983" xr:uid="{3E80425A-9034-4980-AF73-0154C6CBC074}"/>
    <cellStyle name="SEentry 2" xfId="43984" xr:uid="{8F1513D3-02A6-4894-8401-A81994C9D604}"/>
    <cellStyle name="SEentry 3" xfId="43985" xr:uid="{8C504DCA-78ED-4549-AF10-AF0B32F48460}"/>
    <cellStyle name="SEentry_Cognos" xfId="43986" xr:uid="{3387821C-60C6-4147-92F4-A5EDD6158E5E}"/>
    <cellStyle name="SEformula" xfId="43987" xr:uid="{6CBBEEE8-8995-4E75-BB87-12EC7CE58A9E}"/>
    <cellStyle name="SEformula 2" xfId="43988" xr:uid="{ACC62D3D-E723-4326-BC9C-65CCEE3198D8}"/>
    <cellStyle name="SEformula 3" xfId="43989" xr:uid="{BD6CA1B5-3F9D-4D07-BF9F-E47A080A58DB}"/>
    <cellStyle name="SEformula_Cognos" xfId="43990" xr:uid="{F0933A15-972C-4C13-839F-D5F41A4FB347}"/>
    <cellStyle name="SEheader" xfId="43991" xr:uid="{A090DC31-C315-4885-AF1E-DFAC807DB55E}"/>
    <cellStyle name="SEheader 2" xfId="43992" xr:uid="{A65C2185-9882-4B83-B664-25DE20D1827E}"/>
    <cellStyle name="SEheader 3" xfId="43993" xr:uid="{7FBCF324-8019-4CE8-8CFD-9A18FF8D8CD4}"/>
    <cellStyle name="SEheader_Cognos" xfId="43994" xr:uid="{5AECA4DD-E700-480E-A0B4-F8D98EDF1078}"/>
    <cellStyle name="Selittävä teksti" xfId="43995" xr:uid="{9161DB5E-19CE-4D26-9CEA-95D742BC4B51}"/>
    <cellStyle name="Separador de milhares_Humaita_comment proposal 07 00 (1)" xfId="43996" xr:uid="{781AC2C8-02CE-41DC-9D7A-166D03242A70}"/>
    <cellStyle name="ShadedCells_Database" xfId="43997" xr:uid="{B295C7E3-2D90-4DB4-8422-5682B8DB9E54}"/>
    <cellStyle name="Shading" xfId="43998" xr:uid="{7841D9BF-1A33-4E03-81FF-8341CA4BA855}"/>
    <cellStyle name="Sheet Title" xfId="43999" xr:uid="{6C21C5D2-439C-43F2-94D1-3052BBA831A2}"/>
    <cellStyle name="Single Accounting" xfId="44000" xr:uid="{727FC957-E324-42C2-A848-A8B57BF29CB2}"/>
    <cellStyle name="SKW - Übersicht (%)" xfId="44001" xr:uid="{6A64AA2F-0BCA-48DA-A3FF-258E2BAB7229}"/>
    <cellStyle name="SKW - Übersicht (Zahl)" xfId="44002" xr:uid="{D33DA723-A8AE-4E85-A128-41DFC0473D81}"/>
    <cellStyle name="SKW Übersicht KPW1neu" xfId="44003" xr:uid="{7A59D714-4803-4B70-A6FC-BA44BA7A9F8F}"/>
    <cellStyle name="Sortie 2" xfId="48242" xr:uid="{927DE13A-F647-49B6-BF1A-73E33084C814}"/>
    <cellStyle name="Sortie 2 2" xfId="48243" xr:uid="{55A45BA2-5C95-471B-87DE-726D069D3E75}"/>
    <cellStyle name="Sortie 2 2 2" xfId="49076" xr:uid="{DE7FA055-178D-4FF2-A2C7-9F72EE6440AD}"/>
    <cellStyle name="Sortie 2 3" xfId="49075" xr:uid="{BE90D153-BCEB-4FC9-A6FD-46FCB4D3FC1E}"/>
    <cellStyle name="Sortie 3" xfId="48244" xr:uid="{8BFCF2B9-8D02-45FD-8EBD-733940551BD4}"/>
    <cellStyle name="Sortie 3 2" xfId="49077" xr:uid="{A8FCB349-E94D-44E3-8F0E-43320C76AA8D}"/>
    <cellStyle name="Sortie 4" xfId="48245" xr:uid="{6F0F0E9D-22B1-4099-B9E0-328B39D7D83B}"/>
    <cellStyle name="Sortie 4 2" xfId="49078" xr:uid="{9439E35A-873A-4E1A-9F3D-9CC438C9D2EF}"/>
    <cellStyle name="Spalte A" xfId="44004" xr:uid="{67C6037E-CCA5-4A4F-8C1F-4E948708F0C1}"/>
    <cellStyle name="Spalte A 2" xfId="44005" xr:uid="{3FC36A26-442B-4F15-9DA9-E77A3410E3B1}"/>
    <cellStyle name="Spalte A.1" xfId="44006" xr:uid="{39D3AEED-9CC2-4269-A852-D347490FED32}"/>
    <cellStyle name="Spalte A.1 2" xfId="44007" xr:uid="{EBF4DDF1-A77B-4855-BBE7-F69C6AC54E27}"/>
    <cellStyle name="Spalte A.1_Cognos" xfId="44008" xr:uid="{125A3185-4377-4275-8ACE-C17B24C1A0C8}"/>
    <cellStyle name="Spalte A.3" xfId="44009" xr:uid="{C8CB1973-208F-41DF-A1FD-24B44B797466}"/>
    <cellStyle name="Spalte A.4" xfId="44010" xr:uid="{8757BE67-EBA5-43D7-BE44-B1BFC3890B52}"/>
    <cellStyle name="Spalte A.4.1" xfId="44011" xr:uid="{45974A7A-5BC5-4FC1-AA28-96F7427D36D4}"/>
    <cellStyle name="Spalte A.4.1.1" xfId="44012" xr:uid="{7590ACA0-BB52-4906-A082-63680351EAA3}"/>
    <cellStyle name="Spalte A.4.1.1 GuV" xfId="44013" xr:uid="{D01FD1B0-E53E-49D7-AB4F-40FDE06FBBAD}"/>
    <cellStyle name="Spalte A.4.1.1 GuV 2" xfId="44014" xr:uid="{9DB2BB69-39E8-4DF2-A43E-87B5A251F43B}"/>
    <cellStyle name="Spalte A.4.1.1 GuV 3" xfId="44015" xr:uid="{B3BB5D0D-D1EA-49F1-BBB4-E93D02DCE900}"/>
    <cellStyle name="Spalte A.4.1.1 GuV_Cognos" xfId="44016" xr:uid="{CAC6B76B-4064-4DF8-80F1-CA2A85C35D0A}"/>
    <cellStyle name="Spalte A.4.1.1_Cognos" xfId="44017" xr:uid="{4B990971-7F84-4607-9967-46EE8B4BE572}"/>
    <cellStyle name="Spalte A.4.1_Cognos" xfId="44018" xr:uid="{5100F975-801D-4507-AB45-484915B30348}"/>
    <cellStyle name="Spalte A.4_Cognos" xfId="44019" xr:uid="{1FBD5182-7309-40D0-98E2-5C627B8D028E}"/>
    <cellStyle name="Spalte A_Cognos" xfId="44020" xr:uid="{52756C09-5FBF-4EE5-B04E-35974F442C0D}"/>
    <cellStyle name="Spaltenüberschriften" xfId="44021" xr:uid="{975B7EA5-7523-4E77-B977-EF8469B8BF6A}"/>
    <cellStyle name="Sparte" xfId="44022" xr:uid="{8C693B3B-82F7-4CA7-8F2F-99AE39696FF0}"/>
    <cellStyle name="SpecialHeader" xfId="52447" xr:uid="{EBEF3D9C-5068-4618-AF97-22BCD3AFBD25}"/>
    <cellStyle name="SpecialHeader 2" xfId="52448" xr:uid="{FBAD89DE-FF8B-46D5-BBC7-359FAFB35E77}"/>
    <cellStyle name="SpecialHeader 3" xfId="52449" xr:uid="{70F125BC-B493-4198-8400-A739DE15C8DF}"/>
    <cellStyle name="Standaard_Blad1" xfId="44023" xr:uid="{710CB080-DB25-4E46-BC9A-63BE5DD3A678}"/>
    <cellStyle name="Standard" xfId="30922" xr:uid="{F0EFDEE7-6B45-451A-8550-CD66959AB9A6}"/>
    <cellStyle name="Standard 10" xfId="244" xr:uid="{C5A4E6D0-41F0-4E00-B74F-938187CF3902}"/>
    <cellStyle name="Standard 10 2" xfId="40194" xr:uid="{644715B8-E14A-467A-A453-E0CF410D45C8}"/>
    <cellStyle name="Standard 10 2 2" xfId="47541" xr:uid="{C50436A5-DE74-4157-8863-5386453A8046}"/>
    <cellStyle name="Standard 10 3" xfId="40195" xr:uid="{4FC9B158-64CA-4E2A-8DF6-E8836DC2119E}"/>
    <cellStyle name="Standard 10 3 2" xfId="47542" xr:uid="{C8D3AD8E-7FC9-4B8D-929C-84B2C217215B}"/>
    <cellStyle name="Standard 10 4" xfId="44780" xr:uid="{6367DC04-3403-4B47-B607-86CB85C916B3}"/>
    <cellStyle name="Standard 10 5" xfId="47540" xr:uid="{0AAC52B5-4754-4F0C-A37E-6AFF7399241E}"/>
    <cellStyle name="Standard 10_Apart tables" xfId="50315" xr:uid="{11E0070B-6C36-46DB-812F-C1AA0639D901}"/>
    <cellStyle name="Standard 100" xfId="30923" xr:uid="{0B91F07C-CEB0-4D90-BAD1-7BFCAED8F447}"/>
    <cellStyle name="Standard 11" xfId="30924" xr:uid="{D096CB9E-7438-4EF3-9098-D64A5A926DD7}"/>
    <cellStyle name="Standard 11 2" xfId="40196" xr:uid="{81FFB2E8-E08D-45B8-97CA-50BF53820AFC}"/>
    <cellStyle name="Standard 11_1" xfId="44024" xr:uid="{AF3FF19C-0810-4BDB-BF89-AF6B65E4B148}"/>
    <cellStyle name="Standard 12" xfId="30925" xr:uid="{353D42AB-C4C5-40E0-805C-C505D5C85F67}"/>
    <cellStyle name="Standard 12 2" xfId="40197" xr:uid="{9F7E4769-D8AF-4F92-825F-374E6723DD11}"/>
    <cellStyle name="Standard 12_1" xfId="44025" xr:uid="{BEFA9F5F-11FC-4BCA-A7B1-A08A1477FD0C}"/>
    <cellStyle name="Standard 13" xfId="44026" xr:uid="{42E16649-A953-4516-8ADE-9BE641AB38E6}"/>
    <cellStyle name="Standard 13 2" xfId="44027" xr:uid="{952DFEB5-D213-415B-BCC0-97EEA485DA78}"/>
    <cellStyle name="Standard 13 3" xfId="44028" xr:uid="{DAE103B7-6E16-446F-89D8-9AE3C6921587}"/>
    <cellStyle name="Standard 13_Cognos" xfId="44029" xr:uid="{068D1994-62BF-4D65-950B-F024A100071B}"/>
    <cellStyle name="Standard 14" xfId="44030" xr:uid="{01E20D81-D528-41D7-AC64-C582488CF544}"/>
    <cellStyle name="Standard 15" xfId="44031" xr:uid="{D1BB95A0-E654-4D0D-8ED7-273D5C988ED4}"/>
    <cellStyle name="Standard 16" xfId="44032" xr:uid="{DAD915E1-E613-4F81-88F0-05A0C45B1F48}"/>
    <cellStyle name="Standard 17" xfId="44033" xr:uid="{0CEB35A3-CABF-402F-B416-3E3AEB6DA07B}"/>
    <cellStyle name="Standard 17 2" xfId="44034" xr:uid="{D04557E3-2320-4A99-A56A-E08E592E217C}"/>
    <cellStyle name="Standard 17_Cognos" xfId="44035" xr:uid="{BB9D507A-A63F-4676-AC27-7776DC3D7D95}"/>
    <cellStyle name="Standard 18" xfId="44036" xr:uid="{4598190C-8474-4E87-A082-ECDC79C4CAD0}"/>
    <cellStyle name="Standard 19" xfId="44037" xr:uid="{AB9C2514-D009-4FF0-A00B-4B17C80412DC}"/>
    <cellStyle name="Standard 2" xfId="245" xr:uid="{BF17E21C-B128-41AB-9D6E-E83C4DA43904}"/>
    <cellStyle name="Standard 2 10" xfId="44880" xr:uid="{A1D56367-1FCE-4221-B97B-98A5282489D2}"/>
    <cellStyle name="Standard 2 2" xfId="246" xr:uid="{05F55577-8E31-449B-AD91-822F1AD17E32}"/>
    <cellStyle name="Standard 2 2 2" xfId="247" xr:uid="{6D5ABC5C-516F-4139-B1E7-C1494700845D}"/>
    <cellStyle name="Standard 2 2 2 2" xfId="30926" xr:uid="{1B5CABBD-84F8-478E-9801-90DADEE6325B}"/>
    <cellStyle name="Standard 2 2 2 2 2" xfId="47543" xr:uid="{3A9DDD39-A591-4623-8509-2DB16681DC21}"/>
    <cellStyle name="Standard 2 2 2 3" xfId="39571" xr:uid="{B365BE99-0C67-462A-AA4A-40560DCD53B6}"/>
    <cellStyle name="Standard 2 2 2 4" xfId="44783" xr:uid="{D8F2519C-81E5-4469-A1B5-E27BF94C358F}"/>
    <cellStyle name="Standard 2 2 2_2. Property deals" xfId="30927" xr:uid="{0BFCE0CB-CF5C-45B6-943C-B466E982E334}"/>
    <cellStyle name="Standard 2 2 3" xfId="248" xr:uid="{4AD55BED-EB08-49BA-95B9-71A50424C9C3}"/>
    <cellStyle name="Standard 2 2 3 2" xfId="44784" xr:uid="{45FB5552-5C77-41E1-BAAE-F559EC14B5AE}"/>
    <cellStyle name="Standard 2 2 3 3" xfId="47544" xr:uid="{E2724CB8-DF46-49A3-8C25-558EE9BB8911}"/>
    <cellStyle name="Standard 2 2 3_Apart tables" xfId="50316" xr:uid="{667031A1-4A9F-4186-A999-9D9C0D4A48E9}"/>
    <cellStyle name="Standard 2 2 4" xfId="39502" xr:uid="{A165D70B-BE84-430B-B7FD-5C5D944F1DE3}"/>
    <cellStyle name="Standard 2 2 5" xfId="39582" xr:uid="{42A7F2C3-42FC-42FC-AC6E-7BB1355CCF90}"/>
    <cellStyle name="Standard 2 2 6" xfId="44782" xr:uid="{AC582791-C54C-4FFC-83AC-5102CC1B8654}"/>
    <cellStyle name="Standard 2 2_11" xfId="249" xr:uid="{F115BE21-66F9-4368-BEC6-6AA565E35DB7}"/>
    <cellStyle name="Standard 2 3" xfId="250" xr:uid="{60ECF264-7F59-4A4E-AE90-FDD5B4A125A2}"/>
    <cellStyle name="Standard 2 3 2" xfId="30928" xr:uid="{E4F6E6F8-FF24-4E2A-8617-7A0770AC3729}"/>
    <cellStyle name="Standard 2 3 2 2" xfId="30929" xr:uid="{A69DD913-482A-48A5-9143-90EAD4EE3098}"/>
    <cellStyle name="Standard 2 3 2 3" xfId="47919" xr:uid="{053EEF1C-68FD-47E0-AAC9-F02CD0C58656}"/>
    <cellStyle name="Standard 2 3 2_3. Loans" xfId="30930" xr:uid="{9EDE43A7-A495-4B9F-9883-B01931B90709}"/>
    <cellStyle name="Standard 2 3 3" xfId="30931" xr:uid="{86D71C09-EEE1-4AB0-8D04-EEF5F2229C45}"/>
    <cellStyle name="Standard 2 3 4" xfId="44038" xr:uid="{90AB2FB6-EB2F-42CA-8985-B558D3700D5C}"/>
    <cellStyle name="Standard 2 3 5" xfId="44785" xr:uid="{6411BE4F-C291-4726-8B23-F334D911EAE9}"/>
    <cellStyle name="Standard 2 3 6" xfId="44847" xr:uid="{D83C9E88-C0DC-46B7-B8F8-679405EAF9FD}"/>
    <cellStyle name="Standard 2 3 7" xfId="44867" xr:uid="{B141A766-4AAE-417A-9416-345DA0FCA31D}"/>
    <cellStyle name="Standard 2 3 8" xfId="47545" xr:uid="{57A25D0A-1275-4ED6-831E-0815EB4BCCE1}"/>
    <cellStyle name="Standard 2 3 9" xfId="48784" xr:uid="{87DAD097-D60B-4091-B211-DF52B3C2CAE7}"/>
    <cellStyle name="Standard 2 3_2. Property deals" xfId="30932" xr:uid="{B0055219-621A-45BA-BBF9-3062D9384E49}"/>
    <cellStyle name="Standard 2 4" xfId="251" xr:uid="{DF1925CA-AB71-4CFF-81F0-4EDCFC417603}"/>
    <cellStyle name="Standard 2 4 2" xfId="30933" xr:uid="{19B61D86-C713-4AA0-94E7-F72AC27A23BD}"/>
    <cellStyle name="Standard 2 4 3" xfId="44786" xr:uid="{D37B85E1-F881-4F66-BC40-FFC7B371142B}"/>
    <cellStyle name="Standard 2 4 4" xfId="47546" xr:uid="{5FAA907F-1C64-45B7-A19A-A153C2DDFD49}"/>
    <cellStyle name="Standard 2 4_2. Property deals" xfId="30934" xr:uid="{E759CD87-661E-429A-88DC-7B1CCDEB6D20}"/>
    <cellStyle name="Standard 2 5" xfId="30935" xr:uid="{3052025F-1CF1-4B97-836E-EFCC3A13EC7E}"/>
    <cellStyle name="Standard 2 5 2" xfId="44039" xr:uid="{D722EE10-52E9-4932-833A-B0FB265A5A34}"/>
    <cellStyle name="Standard 2 5 3" xfId="47920" xr:uid="{F713C110-2675-44FB-8BFC-8C86748AB75B}"/>
    <cellStyle name="Standard 2 5_Cognos" xfId="44040" xr:uid="{7CEA3A61-998E-4204-B91D-6B0773FB55AB}"/>
    <cellStyle name="Standard 2 6" xfId="39501" xr:uid="{D8445A26-23D4-4C34-8719-7C1D92ADFDE2}"/>
    <cellStyle name="Standard 2 7" xfId="39581" xr:uid="{A3777CE2-3B24-4D30-99C0-4E5995E54E91}"/>
    <cellStyle name="Standard 2 8" xfId="44881" xr:uid="{9CE016C6-9F95-479F-B12E-5C8126482674}"/>
    <cellStyle name="Standard 2 9" xfId="44882" xr:uid="{9FE74C94-37EF-4DA0-9CFF-51FCAB9952B9}"/>
    <cellStyle name="Standard 2_11" xfId="252" xr:uid="{89FD6AD2-D6F0-4713-AAF1-A13CE7BEFE01}"/>
    <cellStyle name="Standard 20" xfId="44041" xr:uid="{5BBAB32B-7537-4522-8AC8-CABF6AFF0FD2}"/>
    <cellStyle name="Standard 21" xfId="44042" xr:uid="{22F0BBA5-CF49-4AE8-9785-17298CCE2C10}"/>
    <cellStyle name="Standard 22" xfId="44043" xr:uid="{0F613F63-F4DA-4421-9D7C-0189861EEDEF}"/>
    <cellStyle name="Standard 23" xfId="44044" xr:uid="{9ABA8BBE-3543-42CA-ABD7-CB6EF0A38D7E}"/>
    <cellStyle name="Standard 24" xfId="44045" xr:uid="{BC860383-5A31-4BD2-A94C-AF9FBDF8110A}"/>
    <cellStyle name="Standard 25" xfId="44046" xr:uid="{51B2396A-E33A-46BF-8593-8B9D8E2427E8}"/>
    <cellStyle name="Standard 26" xfId="44047" xr:uid="{AE306460-985D-476D-B5CC-75139F1EDFF0}"/>
    <cellStyle name="Standard 27" xfId="44048" xr:uid="{24456BE2-0E48-4A42-9FB7-AC57BD2D8576}"/>
    <cellStyle name="Standard 28" xfId="44049" xr:uid="{CF067398-FD23-4D5C-9135-1950EF456D91}"/>
    <cellStyle name="Standard 29" xfId="44050" xr:uid="{4F1B9BBA-D040-4CB5-879B-9E6B896DE86F}"/>
    <cellStyle name="Standard 3" xfId="253" xr:uid="{5A4032EF-5A1F-4D1E-8B37-D1620B9C2F88}"/>
    <cellStyle name="Standard 3 10" xfId="44868" xr:uid="{47344BC0-7A1C-45CC-9498-791698DD6183}"/>
    <cellStyle name="Standard 3 11" xfId="47547" xr:uid="{7EE8032E-58C9-4EF9-B255-88FEAD3AB8CF}"/>
    <cellStyle name="Standard 3 2" xfId="254" xr:uid="{9BDFD1C4-A71E-490C-A23D-E2BE91D1763B}"/>
    <cellStyle name="Standard 3 2 2" xfId="255" xr:uid="{422E4D3D-31A3-41FF-96CE-E2B85D16DF36}"/>
    <cellStyle name="Standard 3 2 2 2" xfId="30936" xr:uid="{83C59E54-3CE5-4501-9D5A-490D1FE6E330}"/>
    <cellStyle name="Standard 3 2 2 2 2" xfId="44051" xr:uid="{ECE27938-E4C6-4199-A399-66A8851C9B1D}"/>
    <cellStyle name="Standard 3 2 2 2_Cognos" xfId="44052" xr:uid="{2059316E-E098-4913-B101-B3AACFCB15BE}"/>
    <cellStyle name="Standard 3 2 2 3" xfId="44053" xr:uid="{FE92D6EE-51CE-44A1-A19C-EA655AB9808D}"/>
    <cellStyle name="Standard 3 2 2 4" xfId="44788" xr:uid="{8C1BA648-5D8F-40E1-8572-035B28629027}"/>
    <cellStyle name="Standard 3 2 2 5" xfId="44851" xr:uid="{C943D7BD-8377-4724-B7E1-159D027B9E71}"/>
    <cellStyle name="Standard 3 2 2 6" xfId="44869" xr:uid="{57D98BD2-4ADE-456D-9F31-55B12DA86E84}"/>
    <cellStyle name="Standard 3 2 2 7" xfId="47549" xr:uid="{01D58F7C-619F-472A-9565-3FC77D632F80}"/>
    <cellStyle name="Standard 3 2 2 8" xfId="48786" xr:uid="{F605B213-E1DF-4843-9A80-EBFBBFB08128}"/>
    <cellStyle name="Standard 3 2 2_2. Property deals" xfId="30937" xr:uid="{92E5DFC2-2402-4884-A5A3-FD6DBCFCBB2E}"/>
    <cellStyle name="Standard 3 2 3" xfId="30938" xr:uid="{7DA0129E-325C-4FB5-8226-0ABABA30CC30}"/>
    <cellStyle name="Standard 3 2 3 2" xfId="30939" xr:uid="{831ACA1E-99E8-4D2F-A581-ADE8B640C372}"/>
    <cellStyle name="Standard 3 2 3 3" xfId="47550" xr:uid="{94B55429-5279-47E7-BC56-5567F84FF46D}"/>
    <cellStyle name="Standard 3 2 3_3. Loans" xfId="30940" xr:uid="{E5AA10DE-CE65-43B3-89F6-C9FBCBFB19ED}"/>
    <cellStyle name="Standard 3 2 4" xfId="30941" xr:uid="{958A99AB-0D7F-4CB5-991E-22FA91B8760F}"/>
    <cellStyle name="Standard 3 2 5" xfId="39504" xr:uid="{04D598E4-8ACE-4162-B203-CA1D3D0320A3}"/>
    <cellStyle name="Standard 3 2 6" xfId="39584" xr:uid="{BB74AF2E-0B56-43AE-9F3A-E2ABC4B9F9EF}"/>
    <cellStyle name="Standard 3 2 7" xfId="47548" xr:uid="{22EEC876-2117-4FB1-813D-8614196F18E3}"/>
    <cellStyle name="Standard 3 2 8" xfId="48785" xr:uid="{D6F53464-7742-4768-9192-0BEDD2011962}"/>
    <cellStyle name="Standard 3 2_1" xfId="49556" xr:uid="{453762D7-FC0C-44C9-B261-129A8F284193}"/>
    <cellStyle name="Standard 3 3" xfId="256" xr:uid="{9800D674-EC3F-41E2-8B0D-A6793DDF5AF4}"/>
    <cellStyle name="Standard 3 3 2" xfId="30942" xr:uid="{331D787F-88D5-4410-902D-01CF5A41AD0F}"/>
    <cellStyle name="Standard 3 3 2 2" xfId="30943" xr:uid="{A6A914AF-1532-49F7-9A07-A2F2F0B3E462}"/>
    <cellStyle name="Standard 3 3 2_AAL Report" xfId="30944" xr:uid="{B70BE2AB-A74E-4A88-B626-6537E446B43F}"/>
    <cellStyle name="Standard 3 3 3" xfId="44054" xr:uid="{42BBECE4-C986-4C9C-B18C-B7992AAA498A}"/>
    <cellStyle name="Standard 3 3 4" xfId="44055" xr:uid="{1076D6EC-72AE-4A5C-95C8-1F66A3809232}"/>
    <cellStyle name="Standard 3 3 5" xfId="47551" xr:uid="{D5087E92-FCE1-4D1B-8B23-BFD68CF13904}"/>
    <cellStyle name="Standard 3 3 6" xfId="48787" xr:uid="{792CCBC2-C62D-4010-A198-43768BB8B651}"/>
    <cellStyle name="Standard 3 3_3. Loans" xfId="30945" xr:uid="{601D72C4-C08B-46E3-9204-43AECD9E27FB}"/>
    <cellStyle name="Standard 3 4" xfId="257" xr:uid="{2F2FE0EE-2B9B-42FA-B195-E4BC63BA254B}"/>
    <cellStyle name="Standard 3 4 2" xfId="30946" xr:uid="{17E9563C-1790-4E6F-893C-02E502CECC2C}"/>
    <cellStyle name="Standard 3 4 3" xfId="44789" xr:uid="{B585CDD2-6F5B-4A87-A96B-A32AFA79EDF0}"/>
    <cellStyle name="Standard 3 4 4" xfId="47552" xr:uid="{9E130AD2-9C36-4386-8B4F-4A03A465EBA8}"/>
    <cellStyle name="Standard 3 4_3. Loans" xfId="30947" xr:uid="{D7E6D9A9-0A47-4C4C-9699-88BCB5BCF459}"/>
    <cellStyle name="Standard 3 5" xfId="30948" xr:uid="{A72E197C-1CBD-4C70-B5E7-42E898ED86D1}"/>
    <cellStyle name="Standard 3 6" xfId="39503" xr:uid="{6FA0D780-EC28-433A-BD7F-89B4D6343F9B}"/>
    <cellStyle name="Standard 3 7" xfId="39583" xr:uid="{875C585A-2E79-4567-A7AD-5334762F63B1}"/>
    <cellStyle name="Standard 3 8" xfId="44787" xr:uid="{D3CE9CAA-A4D4-4E33-BF18-8944CB4CE3EF}"/>
    <cellStyle name="Standard 3 9" xfId="44850" xr:uid="{103312E0-670D-4E15-8EB4-B96808CB948D}"/>
    <cellStyle name="Standard 3_1" xfId="49557" xr:uid="{9809C537-F426-46C1-8358-C9026659BC8B}"/>
    <cellStyle name="Standard 30" xfId="44056" xr:uid="{607E914A-088F-44F7-9343-D1EE4F93C960}"/>
    <cellStyle name="Standard 31" xfId="44057" xr:uid="{EACD77A1-5ADD-4959-A6A2-5467B9313022}"/>
    <cellStyle name="Standard 32" xfId="44058" xr:uid="{CB661CA9-42E4-4C22-839A-C1B38B168890}"/>
    <cellStyle name="Standard 4" xfId="258" xr:uid="{E0B87CEF-A0D2-4BD3-8232-C6F0C5802BEA}"/>
    <cellStyle name="Standard 4 10" xfId="47553" xr:uid="{BDCC8E58-2B90-4699-9645-3C5C5DCB318B}"/>
    <cellStyle name="Standard 4 2" xfId="259" xr:uid="{87B546B6-544C-4675-9D79-635E73200A9B}"/>
    <cellStyle name="Standard 4 2 2" xfId="260" xr:uid="{FEA6B766-6631-4B38-B3E7-DAA169E31F61}"/>
    <cellStyle name="Standard 4 2 2 2" xfId="30949" xr:uid="{1B418EF2-95B2-49D1-B0B4-79EB2E0B6CF7}"/>
    <cellStyle name="Standard 4 2 2 3" xfId="44059" xr:uid="{9C3C892C-8495-4009-BFF3-0E48A21CEE47}"/>
    <cellStyle name="Standard 4 2 2 4" xfId="44792" xr:uid="{7E002B2E-44D4-414F-B3E9-7CF9F202A365}"/>
    <cellStyle name="Standard 4 2 2 5" xfId="47921" xr:uid="{130FEC45-2B5D-4ACC-BB61-D00075EB4AFB}"/>
    <cellStyle name="Standard 4 2 2_3. Loans" xfId="30950" xr:uid="{F6832910-2FC0-4089-9BF5-E911E619042A}"/>
    <cellStyle name="Standard 4 2 3" xfId="30951" xr:uid="{BC108E22-97D5-407B-A78F-378A6785E88E}"/>
    <cellStyle name="Standard 4 2 4" xfId="39506" xr:uid="{4D7FE28C-1282-4402-835A-AFD641C21316}"/>
    <cellStyle name="Standard 4 2 5" xfId="39586" xr:uid="{7F29A4D5-3771-4C5F-8BB3-21E0086C8DA0}"/>
    <cellStyle name="Standard 4 2 6" xfId="44791" xr:uid="{8B0DA46D-56C3-4A12-BD52-B6995E1C1F51}"/>
    <cellStyle name="Standard 4 2 7" xfId="47554" xr:uid="{FE849F5E-E953-4585-9953-E954C51FC8F1}"/>
    <cellStyle name="Standard 4 2_3. Loans" xfId="30952" xr:uid="{CCC91476-7E3A-4E87-A1B0-56456E3CAB96}"/>
    <cellStyle name="Standard 4 3" xfId="261" xr:uid="{3FF5A565-7484-4061-B243-9F7D874E4331}"/>
    <cellStyle name="Standard 4 3 2" xfId="30953" xr:uid="{94FD84BF-4C4C-484D-9969-0B2CA3D341AD}"/>
    <cellStyle name="Standard 4 3 3" xfId="44060" xr:uid="{58ED8B8D-8F57-4A95-AE9C-16FE8692280D}"/>
    <cellStyle name="Standard 4 3 4" xfId="44793" xr:uid="{2653137B-BF50-491A-95CC-8A46B664D3A4}"/>
    <cellStyle name="Standard 4 3 5" xfId="47555" xr:uid="{CA4CC8B5-236E-411A-982B-56BF77A29476}"/>
    <cellStyle name="Standard 4 3_3. Loans" xfId="30954" xr:uid="{DF5E9880-0DB4-48B5-AACA-EDE4E2DE7953}"/>
    <cellStyle name="Standard 4 4" xfId="30955" xr:uid="{1EB5C9DB-5AAD-4C37-B59D-64E61E6E4FCE}"/>
    <cellStyle name="Standard 4 5" xfId="39505" xr:uid="{981B78E1-C179-496A-A6A3-01C91C229A20}"/>
    <cellStyle name="Standard 4 6" xfId="39585" xr:uid="{0121B816-9219-4E3F-A8FB-A72F87EAE784}"/>
    <cellStyle name="Standard 4 7" xfId="44790" xr:uid="{4F93182B-33DF-469D-9092-8D47F478C531}"/>
    <cellStyle name="Standard 4 8" xfId="44852" xr:uid="{539E86BE-BFE2-4A1B-B7BB-C7BD65BAA078}"/>
    <cellStyle name="Standard 4 9" xfId="44870" xr:uid="{DC51C947-E4C8-4AE5-A9B9-E39E0C4AD09A}"/>
    <cellStyle name="Standard 4_1" xfId="49558" xr:uid="{35406C61-AADB-4538-B584-B7DFA987EF1A}"/>
    <cellStyle name="Standard 42" xfId="30956" xr:uid="{C8D75BDA-C581-4082-9B50-9B29B44F9872}"/>
    <cellStyle name="Standard 5" xfId="262" xr:uid="{87D732BE-74E1-4DBD-AA41-2C6F67045D82}"/>
    <cellStyle name="Standard 5 2" xfId="263" xr:uid="{F5A23CEE-EBDC-406D-B430-54D2FF0D4DFA}"/>
    <cellStyle name="Standard 5 2 2" xfId="264" xr:uid="{8201C993-0F80-4960-A511-892EBDC4B511}"/>
    <cellStyle name="Standard 5 2 2 2" xfId="44061" xr:uid="{79CD97BF-60CE-4919-97DE-C064AEBE104B}"/>
    <cellStyle name="Standard 5 2 2 3" xfId="44062" xr:uid="{AD20E0A1-54C1-48B1-8ABA-DC7ADDF9A3AE}"/>
    <cellStyle name="Standard 5 2 2 4" xfId="44796" xr:uid="{50623BC6-DA1F-4035-8C39-CC647E42BFA8}"/>
    <cellStyle name="Standard 5 2 2_Apart tables" xfId="53104" xr:uid="{26E4ACC1-7659-4CC0-9E5E-21C77B41E0FC}"/>
    <cellStyle name="Standard 5 2 3" xfId="44063" xr:uid="{49FDB7D6-96C1-418C-8BFA-3BEB16D570C2}"/>
    <cellStyle name="Standard 5 2 4" xfId="44064" xr:uid="{6BD00F70-D6CB-47A3-AFD8-5D7C7E1C7A35}"/>
    <cellStyle name="Standard 5 2 5" xfId="44795" xr:uid="{3C108E7D-F9F5-4847-A661-255B57E10244}"/>
    <cellStyle name="Standard 5 2 6" xfId="47557" xr:uid="{C8C72692-D63A-4206-8317-EE91EC5FE5B8}"/>
    <cellStyle name="Standard 5 2 7" xfId="48789" xr:uid="{E3C7779D-2E36-462D-ABD1-37AE69C0F6B9}"/>
    <cellStyle name="Standard 5 2_Anita" xfId="52450" xr:uid="{A0878574-B660-47F4-A342-508BB3AF7D0C}"/>
    <cellStyle name="Standard 5 3" xfId="265" xr:uid="{4453F9DE-DB46-4C54-9A69-50D2F71CD4EF}"/>
    <cellStyle name="Standard 5 3 2" xfId="44065" xr:uid="{4311420D-BC4B-46F3-A811-2B7854485216}"/>
    <cellStyle name="Standard 5 3 3" xfId="44066" xr:uid="{701D6660-25B6-4B83-9CF7-85343A2EEB20}"/>
    <cellStyle name="Standard 5 3 4" xfId="44797" xr:uid="{66FF4014-E046-43A7-A041-FC5B3CB44EE6}"/>
    <cellStyle name="Standard 5 3 5" xfId="47558" xr:uid="{E5812164-B4AD-49CC-A89E-0833E655D2E2}"/>
    <cellStyle name="Standard 5 3_Apart tables" xfId="50317" xr:uid="{34FA7A11-40ED-4A0C-AB89-C52BF64B8D4F}"/>
    <cellStyle name="Standard 5 4" xfId="39507" xr:uid="{FF041E55-5FF6-4B72-86F8-A2D1428FEA68}"/>
    <cellStyle name="Standard 5 5" xfId="39587" xr:uid="{F2B0CB60-492B-44A6-B779-A9D6EE77764A}"/>
    <cellStyle name="Standard 5 6" xfId="44794" xr:uid="{3FB7F424-1EE2-49F0-9CEC-E65317C12D53}"/>
    <cellStyle name="Standard 5 7" xfId="47556" xr:uid="{74C4BC97-6FF4-4B69-A0A5-E570162DA387}"/>
    <cellStyle name="Standard 5 8" xfId="48788" xr:uid="{56BC1A5A-14C5-40CC-85BB-651EFC71E41C}"/>
    <cellStyle name="Standard 5_3. Loans" xfId="30957" xr:uid="{7C5DA7F6-50DB-4C90-98FA-4793E34804BD}"/>
    <cellStyle name="Standard 6" xfId="266" xr:uid="{74A40282-F822-471F-A832-F85D89E81BF4}"/>
    <cellStyle name="Standard 6 2" xfId="267" xr:uid="{6696F8C9-7044-4C99-A4E4-6938A515E57D}"/>
    <cellStyle name="Standard 6 2 2" xfId="268" xr:uid="{A295D3BD-4999-453C-A89F-E5092C9FA888}"/>
    <cellStyle name="Standard 6 2 2 2" xfId="44067" xr:uid="{963F9281-A14F-4612-9DE6-104F3E8471B8}"/>
    <cellStyle name="Standard 6 2 2 3" xfId="44068" xr:uid="{DBA427EF-B38E-4E00-9C0B-4B9A4C1BFF65}"/>
    <cellStyle name="Standard 6 2 2 4" xfId="44800" xr:uid="{05E5F368-952C-4ED2-A244-37725B0FA9E4}"/>
    <cellStyle name="Standard 6 2 2 5" xfId="47561" xr:uid="{8F44F8E7-4E5F-495E-A977-D2DAE060130B}"/>
    <cellStyle name="Standard 6 2 2_Apart tables" xfId="50319" xr:uid="{133DB197-87A4-4E0C-AFC2-01A10FB8F302}"/>
    <cellStyle name="Standard 6 2 3" xfId="40198" xr:uid="{226BF230-6A96-44FE-A77E-9720D1AF1136}"/>
    <cellStyle name="Standard 6 2 3 2" xfId="47562" xr:uid="{5399AA8D-1B75-412F-8E60-BBA6C73A5EF0}"/>
    <cellStyle name="Standard 6 2 4" xfId="44069" xr:uid="{FCC6493C-CC64-4141-9EE8-63F317C754A2}"/>
    <cellStyle name="Standard 6 2 5" xfId="44799" xr:uid="{D65468C8-0884-432B-9B79-12C320CF5736}"/>
    <cellStyle name="Standard 6 2 6" xfId="47560" xr:uid="{C08006A7-EBA9-463B-B822-876F08601A48}"/>
    <cellStyle name="Standard 6 2_Apart tables" xfId="50318" xr:uid="{FA821E4A-C177-42CF-AF29-725B0289F84F}"/>
    <cellStyle name="Standard 6 3" xfId="269" xr:uid="{E1A34778-8C2E-4B95-8FDD-3DF929DB6D4D}"/>
    <cellStyle name="Standard 6 3 2" xfId="44070" xr:uid="{0A3879E7-6F8C-4D03-B7E6-642C4B277B2B}"/>
    <cellStyle name="Standard 6 3 3" xfId="44071" xr:uid="{F823C452-50C9-45CA-BBA0-E4D509F43AD5}"/>
    <cellStyle name="Standard 6 3 4" xfId="44801" xr:uid="{B6F30068-8B7B-45F2-BA86-ED9AD437EB6F}"/>
    <cellStyle name="Standard 6 3 5" xfId="47563" xr:uid="{B68D5E73-EBB3-47F8-A1E8-20CADFD3AD7C}"/>
    <cellStyle name="Standard 6 3_Apart tables" xfId="50320" xr:uid="{8D79302D-1E1E-4861-96A7-D621B6A0B2B7}"/>
    <cellStyle name="Standard 6 4" xfId="39508" xr:uid="{EEC89200-5CC3-471B-8DC2-A016920569EB}"/>
    <cellStyle name="Standard 6 4 2" xfId="47564" xr:uid="{E2AF6002-A57F-4957-8621-9D0692DF7233}"/>
    <cellStyle name="Standard 6 4_Apart tables" xfId="50321" xr:uid="{D6F4851D-389C-4DB0-B678-70AE6CCE4233}"/>
    <cellStyle name="Standard 6 5" xfId="39588" xr:uid="{0DC62F67-EDB2-4C74-B61E-8B63AA1255F4}"/>
    <cellStyle name="Standard 6 6" xfId="44798" xr:uid="{2113F960-2410-49D8-A8E8-F55BA8062B8A}"/>
    <cellStyle name="Standard 6 7" xfId="47559" xr:uid="{587D52BC-82C7-4F3C-B250-C48CE506084D}"/>
    <cellStyle name="Standard 6_3. Loans" xfId="30958" xr:uid="{C0BBAD47-C8E4-4694-A884-807E74B86796}"/>
    <cellStyle name="Standard 7" xfId="270" xr:uid="{163FECC1-3392-425C-A79D-8E36B7B141AC}"/>
    <cellStyle name="Standard 7 2" xfId="39539" xr:uid="{E08FD749-0EF0-4EB9-AF61-C400877CD4B3}"/>
    <cellStyle name="Standard 7 2 2" xfId="47566" xr:uid="{7C2E95D1-0C5D-4411-B1BF-A93F36B31D95}"/>
    <cellStyle name="Standard 7 2_Apart tables" xfId="50323" xr:uid="{94D997AB-1DC5-4663-BD3C-9A7B3C144A7C}"/>
    <cellStyle name="Standard 7 3" xfId="40199" xr:uid="{97556812-A8C3-425D-AC4B-CDE2C4696662}"/>
    <cellStyle name="Standard 7 3 2" xfId="47567" xr:uid="{85F65644-145D-49D7-9EC1-E8FEC3EDCC7A}"/>
    <cellStyle name="Standard 7 4" xfId="44802" xr:uid="{0114DEFC-F26D-49BF-87E6-0C6DD118A211}"/>
    <cellStyle name="Standard 7 5" xfId="47565" xr:uid="{7E0F9B73-C744-4341-AAC3-5D05F3AA4A30}"/>
    <cellStyle name="Standard 7_Apart tables" xfId="50322" xr:uid="{18A8E80A-3093-4543-93BE-0AE1779CFC67}"/>
    <cellStyle name="Standard 8" xfId="271" xr:uid="{DD626547-BD5D-49BC-B7FC-F9EF8F798D6E}"/>
    <cellStyle name="Standard 8 2" xfId="39540" xr:uid="{12213C47-DEFC-4FBA-9F73-7CC01B48E1C8}"/>
    <cellStyle name="Standard 8 2 2" xfId="47569" xr:uid="{A675C561-6836-469D-9F2E-1279682EEB51}"/>
    <cellStyle name="Standard 8 2_Apart tables" xfId="50325" xr:uid="{D2FF3B72-C77B-4DE3-A46A-0CF0B391A0B4}"/>
    <cellStyle name="Standard 8 3" xfId="40200" xr:uid="{FD7668A6-F938-4AB0-BDD0-6F8181182D50}"/>
    <cellStyle name="Standard 8 3 2" xfId="47570" xr:uid="{698ECB6F-267A-4D36-B9F7-8E217F92B15E}"/>
    <cellStyle name="Standard 8 4" xfId="44803" xr:uid="{FB5FF2C7-02D1-4D3E-8727-B189D874B199}"/>
    <cellStyle name="Standard 8 5" xfId="47568" xr:uid="{897CEA2F-D2BE-47D0-881B-A2906F7F182B}"/>
    <cellStyle name="Standard 8_Apart tables" xfId="50324" xr:uid="{E3F09D51-B6D6-4C0F-BC3B-81F0A71D87C3}"/>
    <cellStyle name="Standard 9" xfId="272" xr:uid="{B2F699B3-48C9-459F-8414-C7932EEDCDB9}"/>
    <cellStyle name="Standard 9 2" xfId="40201" xr:uid="{3D0CA4AC-50CB-42C6-A9E2-CF82E3468D36}"/>
    <cellStyle name="Standard 9 2 2" xfId="47572" xr:uid="{FC96D661-56A7-4036-B216-EC794360AD0F}"/>
    <cellStyle name="Standard 9 3" xfId="40202" xr:uid="{10B8ADF0-35CB-4380-8106-42BF13899648}"/>
    <cellStyle name="Standard 9 3 2" xfId="47573" xr:uid="{5D7A35CF-1B82-4F94-B4AF-267C2D26FE13}"/>
    <cellStyle name="Standard 9 4" xfId="44804" xr:uid="{C4848822-5241-4CF1-9B48-E94F9C4E07A2}"/>
    <cellStyle name="Standard 9 5" xfId="47571" xr:uid="{EF09B21D-101D-40A3-BAD8-EE191C6FF995}"/>
    <cellStyle name="Standard 9_Apart tables" xfId="50326" xr:uid="{80934155-0704-41FE-8814-1A9F3907AE48}"/>
    <cellStyle name="Standard 99" xfId="30959" xr:uid="{E39A9BD5-E33E-49D7-A693-F14A4BE2A009}"/>
    <cellStyle name="Standard Bil.anal." xfId="44072" xr:uid="{C97DA042-4EA8-433B-94E0-6DB577ECDAE1}"/>
    <cellStyle name="Standard Gew.u.Verl.r" xfId="44073" xr:uid="{DB197B8A-38C3-4082-8ADD-346AC9027121}"/>
    <cellStyle name="Standard Guv" xfId="44074" xr:uid="{6043F76A-350E-495E-934F-8301664A19C5}"/>
    <cellStyle name="Standard[2]" xfId="44075" xr:uid="{AEE76D85-10DB-4D62-8B7A-D74CE294DFB9}"/>
    <cellStyle name="Standard[2] 2" xfId="44076" xr:uid="{70E86BAC-7D86-4523-8F2C-154C6B8C3BCB}"/>
    <cellStyle name="Standard[2]_Cognos" xfId="44077" xr:uid="{27A43EF9-2E09-4C7B-B74B-8EEFBCC4D07F}"/>
    <cellStyle name="Standard[3]" xfId="44078" xr:uid="{77867491-1E5F-487F-9A3A-DCCD571F2F95}"/>
    <cellStyle name="Standard[3] 2" xfId="44079" xr:uid="{4214A310-806B-4D5C-9869-C330628361C4}"/>
    <cellStyle name="Standard[3]_Cognos" xfId="44080" xr:uid="{F6C598AE-B6ED-4BDE-99C3-A5016AFD26B9}"/>
    <cellStyle name="Standard_20" xfId="30960" xr:uid="{0F79B7BA-88EE-4FFA-9255-C217172559F5}"/>
    <cellStyle name="Standard-A3" xfId="44081" xr:uid="{7EBE890D-10E4-4142-8030-3A2FCB8798BD}"/>
    <cellStyle name="Standard-VA" xfId="44082" xr:uid="{E7F2556F-A87B-4660-99E7-13B02928A7AF}"/>
    <cellStyle name="Stil 1" xfId="44083" xr:uid="{B037B89D-F533-44DB-A5D1-44C638ED622F}"/>
    <cellStyle name="Stil 1 2" xfId="44084" xr:uid="{613D30A5-3F3B-4C4A-90C5-FE2BE7E77331}"/>
    <cellStyle name="Stil 1_Cognos" xfId="44085" xr:uid="{15A480AA-716B-4E35-8FFC-08AA3BC9B5A8}"/>
    <cellStyle name="Stil 2" xfId="44086" xr:uid="{4E0AA730-28F7-4810-8AAD-887627AC5B83}"/>
    <cellStyle name="Stufe1" xfId="44087" xr:uid="{D22D7BD0-8708-4096-BC25-F2C9424858F0}"/>
    <cellStyle name="Stufe2" xfId="44088" xr:uid="{D8D3B45D-C17B-4B7B-9F82-B228DBD5B9CF}"/>
    <cellStyle name="Stufe3" xfId="44089" xr:uid="{B3A427F1-D716-424D-B7B9-2AA65299A38A}"/>
    <cellStyle name="Stufe4" xfId="44090" xr:uid="{AC53877A-09F3-4720-AC2D-B04C09988095}"/>
    <cellStyle name="Style 1" xfId="39644" xr:uid="{ADD0A237-1068-4F53-9C55-D49B3684CC69}"/>
    <cellStyle name="Style 2" xfId="44091" xr:uid="{81C5FAAB-2529-4488-A46F-EF57B8BCDE0A}"/>
    <cellStyle name="Style 21" xfId="44092" xr:uid="{A7894E36-B4C6-401E-AD5D-5258039A167A}"/>
    <cellStyle name="Style 21 2" xfId="44093" xr:uid="{C82E7410-78BC-49C2-B4F8-EFE43B35CBA7}"/>
    <cellStyle name="Style 21_Cognos" xfId="44094" xr:uid="{9503E12B-100A-4A34-BE98-7BCCA7EB79C2}"/>
    <cellStyle name="Style 22" xfId="44095" xr:uid="{2B733095-FFEB-4AA8-AEB1-326715DE7B7F}"/>
    <cellStyle name="Style 22 2" xfId="44096" xr:uid="{5EEEF27A-DB73-465B-9EB3-8A794FCCEBE5}"/>
    <cellStyle name="Style 22_Cognos" xfId="44097" xr:uid="{7A8970C9-F5C3-43BF-9332-3498089CB7E3}"/>
    <cellStyle name="Style 23" xfId="44098" xr:uid="{241E543A-0514-4BFC-83D9-3CB8C12453C0}"/>
    <cellStyle name="Style 23 2" xfId="44099" xr:uid="{1E148C6E-BD3A-460E-B9E9-A7D8465C3720}"/>
    <cellStyle name="Style 23 2 2" xfId="44100" xr:uid="{6514FC13-A9A3-4FD9-8180-865029A9390F}"/>
    <cellStyle name="Style 23 2_Cognos" xfId="44101" xr:uid="{53958564-F89C-466B-A2E1-63C396BA78DC}"/>
    <cellStyle name="Style 23_Aerospace Components_Transactions  7.19.07" xfId="44102" xr:uid="{B581D3C9-EA17-4348-9527-3743DF02CD77}"/>
    <cellStyle name="Style 24" xfId="44103" xr:uid="{1B77B540-A966-45A6-ADA7-4487D128346A}"/>
    <cellStyle name="Style 25" xfId="44104" xr:uid="{B09868A0-7573-4CBA-8E2D-F66C24E9A3CA}"/>
    <cellStyle name="Style 26" xfId="44105" xr:uid="{EB45F5FD-654C-41AE-A291-8B592BF4595D}"/>
    <cellStyle name="Style 27" xfId="44106" xr:uid="{0FA2BDB8-4D42-4AF2-903E-3821995BF6F5}"/>
    <cellStyle name="Style 28" xfId="44107" xr:uid="{AE9EDC62-A2FC-4CAB-ACCD-784DF2C47BB8}"/>
    <cellStyle name="Style 29" xfId="44108" xr:uid="{E26706D3-94AF-4CEE-81F1-DA380C3F3FA9}"/>
    <cellStyle name="Style 3" xfId="44109" xr:uid="{4935A5D9-5D3F-474F-8D4E-090D3F16F0F3}"/>
    <cellStyle name="Style 30" xfId="44110" xr:uid="{CB19098C-216B-4FAD-AA7E-E1EC54609051}"/>
    <cellStyle name="Style 31" xfId="44111" xr:uid="{51D30DD8-595E-49AE-A2F5-D022C9A93F18}"/>
    <cellStyle name="Style 32" xfId="44112" xr:uid="{119F3143-17CF-4C3F-BFCC-5F2E8C0FD201}"/>
    <cellStyle name="Style 33" xfId="44113" xr:uid="{67B77497-FF92-4267-8418-916D75113C24}"/>
    <cellStyle name="Style 34" xfId="44114" xr:uid="{A07D65AD-115B-46BA-8706-E76CE2FE0138}"/>
    <cellStyle name="Style 35" xfId="44115" xr:uid="{CB4DA407-225D-44CF-A0EC-4E28624EAD1D}"/>
    <cellStyle name="Style 35 2" xfId="44116" xr:uid="{FA7E394A-3997-4BE5-8C3C-DC2C46355828}"/>
    <cellStyle name="Style 35 2 2" xfId="44117" xr:uid="{8687AE27-582E-4828-8269-8759EF8DD11C}"/>
    <cellStyle name="Style 35 2_Cognos" xfId="44118" xr:uid="{2713E3D6-226E-4BE6-BAB6-F1E61C369FCF}"/>
    <cellStyle name="Style 35_Aerospace Components_Transactions  7.19.07" xfId="44119" xr:uid="{8F7B384B-ED77-40DD-B196-7E4B191B321D}"/>
    <cellStyle name="Style 36" xfId="44120" xr:uid="{6A6588BC-55DC-4BF7-9C64-DAC48C2FB3C7}"/>
    <cellStyle name="Style 37" xfId="44121" xr:uid="{B280D7AC-91E0-4F58-A425-A6CC77FAC0EC}"/>
    <cellStyle name="Style 38" xfId="44122" xr:uid="{AAB2C949-3B72-41EB-9F59-11BB91A6DA1E}"/>
    <cellStyle name="Style 39" xfId="44123" xr:uid="{66CEF71A-91A5-4D45-9CF7-6FD285848B32}"/>
    <cellStyle name="Style 4" xfId="44124" xr:uid="{C23FF626-F8DF-4777-8165-B1529F338287}"/>
    <cellStyle name="Style 40" xfId="44125" xr:uid="{F5E225E4-87D8-4F91-9CA1-094450C9EE56}"/>
    <cellStyle name="Style 41" xfId="44126" xr:uid="{E0E52BB3-AF0C-4FBF-ABDE-70ADF2FB3C99}"/>
    <cellStyle name="Style 42" xfId="44127" xr:uid="{52AD3F3E-769F-4B2A-B2F9-1818962110D5}"/>
    <cellStyle name="Style 43" xfId="44128" xr:uid="{E885FE84-B799-4480-A66D-AB4738E32833}"/>
    <cellStyle name="Style 43 2" xfId="44129" xr:uid="{C38A7B09-2383-4F22-9D17-41589DA38C58}"/>
    <cellStyle name="Style 43 2 2" xfId="44130" xr:uid="{89DD0D4B-DFF5-47D1-A872-1FE1E0F0C9C5}"/>
    <cellStyle name="Style 43 2_Cognos" xfId="44131" xr:uid="{FD541574-F58B-4CE5-9ADA-9EE6FB1F96BE}"/>
    <cellStyle name="Style 43_Aerospace Components_Transactions  7.19.07" xfId="44132" xr:uid="{75BA1285-5D39-4AD1-8C83-F8F4C55BD377}"/>
    <cellStyle name="Style 44" xfId="44133" xr:uid="{A38761FA-A4E9-40BB-9E38-2ED87142E321}"/>
    <cellStyle name="Style 45" xfId="44134" xr:uid="{38A699AF-B8E7-4A58-8FF6-AF7F386D5BDF}"/>
    <cellStyle name="Style 46" xfId="44135" xr:uid="{539B6783-BE61-4DCE-BF65-D0F6F3CE8007}"/>
    <cellStyle name="Style 47" xfId="44136" xr:uid="{A8BECA98-9CC3-44C2-AAD5-1B04FCB47E70}"/>
    <cellStyle name="Style 48" xfId="44137" xr:uid="{E3701F60-14B2-4B17-BCD5-A13AE509D2F8}"/>
    <cellStyle name="Style 49" xfId="44138" xr:uid="{12261730-27C4-46D5-9DB2-EE5B342A59D9}"/>
    <cellStyle name="Style 5" xfId="44139" xr:uid="{9B0B99E3-E2F5-46E6-8111-95854C449F63}"/>
    <cellStyle name="Style 50" xfId="44140" xr:uid="{C77BEA6E-6169-4475-96D5-8830C62BC6D9}"/>
    <cellStyle name="Style 51" xfId="44141" xr:uid="{4FC93239-1522-4DEA-9C29-9F66C0D24969}"/>
    <cellStyle name="Style 51 2" xfId="44142" xr:uid="{0A577D6D-00C3-4C55-BBDE-6A3BEBA9BB0F}"/>
    <cellStyle name="Style 51 3" xfId="44143" xr:uid="{AACCE5CF-40EB-407C-B9EE-283BA661104C}"/>
    <cellStyle name="Style 51_Cognos" xfId="44144" xr:uid="{5DD83E2F-21AA-46EC-BC91-C5E4295068BB}"/>
    <cellStyle name="Style 52" xfId="44145" xr:uid="{7BC50570-FDD7-409D-A818-43AB1B7E19D3}"/>
    <cellStyle name="Style 53" xfId="44146" xr:uid="{E5C6F9A3-3B62-440E-A764-E31E24B919F8}"/>
    <cellStyle name="Style 54" xfId="44147" xr:uid="{9E1C6AE1-E11C-463F-96C0-8DC0896CDE09}"/>
    <cellStyle name="Style 55" xfId="44148" xr:uid="{39B2CDBB-51CA-4804-8950-171A6AB54BD0}"/>
    <cellStyle name="Style 56" xfId="44149" xr:uid="{22F69796-C12C-4DC6-A908-D5462164485F}"/>
    <cellStyle name="Style 57" xfId="44150" xr:uid="{12A4CA15-9084-4EE4-9C31-AC49239A9F18}"/>
    <cellStyle name="Style 58" xfId="44151" xr:uid="{A4CF6512-8111-4C14-A6D5-A9621A42AEB3}"/>
    <cellStyle name="Style 59" xfId="44152" xr:uid="{28237E98-1CCE-4C91-8472-B1E52F5514F5}"/>
    <cellStyle name="Style 6" xfId="44153" xr:uid="{C66967B2-25BB-4351-8989-FCA9B471815F}"/>
    <cellStyle name="Style 60" xfId="44154" xr:uid="{4AC14109-0DF1-449E-98B8-7C03BAED4908}"/>
    <cellStyle name="Style 61" xfId="44155" xr:uid="{E6F34550-2CD2-42E1-8A3C-EEE7D7C5EC0A}"/>
    <cellStyle name="Style 62" xfId="44156" xr:uid="{0EB919DC-8969-4FEE-A13A-8E654CEF054D}"/>
    <cellStyle name="Style 63" xfId="44157" xr:uid="{6CCF6833-A99E-4F84-8091-60C205E2E9A0}"/>
    <cellStyle name="Style 64" xfId="44158" xr:uid="{23E12E4E-E9CE-4922-A990-FAD84B996F9D}"/>
    <cellStyle name="Style 65" xfId="44159" xr:uid="{1E573F41-8E3C-4A8A-A3E1-2B7698B92BB4}"/>
    <cellStyle name="Style 66" xfId="44160" xr:uid="{F5817F01-3F26-4E77-8CAD-7149CF44039D}"/>
    <cellStyle name="Style 67" xfId="44161" xr:uid="{4E236623-EFE1-438C-89DA-1F0389C7C1F8}"/>
    <cellStyle name="Style 68" xfId="44162" xr:uid="{D56D68CD-B664-4CEC-BC68-76E25C0B6E4C}"/>
    <cellStyle name="Style 69" xfId="44163" xr:uid="{CFCA3CA9-68E0-4F0B-AFD7-D410BBF23AF7}"/>
    <cellStyle name="Style 7" xfId="44164" xr:uid="{73E842DA-29F8-4B7E-9A93-A4A40D351276}"/>
    <cellStyle name="Style 70" xfId="44165" xr:uid="{E75768E4-83C9-4587-9940-BCB2135C594C}"/>
    <cellStyle name="Style 71" xfId="44166" xr:uid="{1CB50DFD-9614-4251-8736-3F74AFCD6772}"/>
    <cellStyle name="Style 71 2" xfId="44167" xr:uid="{155255EC-980C-4BE3-9D44-61C6190826EA}"/>
    <cellStyle name="Style 71_Cognos" xfId="44168" xr:uid="{4441B616-68F1-4A61-A78E-D590BC158CB9}"/>
    <cellStyle name="Style 72" xfId="44169" xr:uid="{98BBFB6E-BC13-4084-9071-A0E2C45B22BE}"/>
    <cellStyle name="Style 73" xfId="44170" xr:uid="{18397C99-E51F-4E0A-A15E-223A66059D3B}"/>
    <cellStyle name="Style 74" xfId="44171" xr:uid="{C7EC0C12-5D43-4EFD-B796-AB8ACC5813EC}"/>
    <cellStyle name="Style 75" xfId="44172" xr:uid="{BC15C6AB-17D7-4E88-A53B-06543056AAE0}"/>
    <cellStyle name="Style 76" xfId="44173" xr:uid="{F5AEA28C-C66D-42E6-8ECD-D0A651CA079A}"/>
    <cellStyle name="Style 77" xfId="44174" xr:uid="{D65985E0-1474-4388-91CF-AE7F95859B59}"/>
    <cellStyle name="Style 78" xfId="44175" xr:uid="{A13A3A70-3D82-4244-9221-D21E13C1C5E5}"/>
    <cellStyle name="Style 79" xfId="44176" xr:uid="{D9927485-1907-45E1-9A7C-5B08235EE2E8}"/>
    <cellStyle name="Style 8" xfId="44177" xr:uid="{9A3D46B8-F874-431E-8F72-02C5933A376A}"/>
    <cellStyle name="Style 80" xfId="44178" xr:uid="{A1CD5DCE-8C5B-46FA-B104-F67A48332EF1}"/>
    <cellStyle name="Style 83" xfId="44179" xr:uid="{3335CB26-0D96-45C3-B649-23732E09FE37}"/>
    <cellStyle name="Style 85" xfId="44180" xr:uid="{7F35269F-5D86-4DA5-8397-D186F8AE02B1}"/>
    <cellStyle name="Style 85 2" xfId="44181" xr:uid="{C170D32F-C6CF-4437-992B-4C5C995E17FD}"/>
    <cellStyle name="Style 85_Cognos" xfId="44182" xr:uid="{58EC852E-DA45-4A61-B358-875A615F11CC}"/>
    <cellStyle name="Style 91" xfId="44183" xr:uid="{D43AA3FE-42B4-496D-916C-61F4A1BB3E54}"/>
    <cellStyle name="Style 91 2" xfId="44184" xr:uid="{40DB6DA6-621F-4828-9F6B-C17E706E263B}"/>
    <cellStyle name="Style 91_Cognos" xfId="44185" xr:uid="{73FE49F2-15C7-44D9-8D50-9C5F02BADE49}"/>
    <cellStyle name="Style D green" xfId="44186" xr:uid="{8B821B0D-5EFA-435E-8083-58A9198AE4EC}"/>
    <cellStyle name="Style E" xfId="44187" xr:uid="{19FE1C01-D152-49AA-9BBF-18F1A06B437A}"/>
    <cellStyle name="Style H" xfId="44188" xr:uid="{CE44EF93-05C2-411A-83E5-E3804424D7E3}"/>
    <cellStyle name="Sub total" xfId="44189" xr:uid="{6D89E611-9166-4731-ACA6-FC2D73093E2B}"/>
    <cellStyle name="Sub total 2" xfId="44190" xr:uid="{D2B6059E-3655-4B22-A162-DB7B72986B7B}"/>
    <cellStyle name="Sub total_Cognos" xfId="44191" xr:uid="{C597401C-E94B-413F-9940-FBD00D241B13}"/>
    <cellStyle name="SubHeader" xfId="52451" xr:uid="{4F3B0F74-D158-4AEA-9E34-07E997F43039}"/>
    <cellStyle name="Subscribers" xfId="44192" xr:uid="{C7CE2A01-9273-48FA-B9B2-E8C7F2343B79}"/>
    <cellStyle name="Subscribers 2" xfId="44193" xr:uid="{06C8FB03-D39A-4FB1-8827-5DCD4D58E0E6}"/>
    <cellStyle name="Subscribers_Cognos" xfId="44194" xr:uid="{221C0E1D-CAF4-4031-BE06-74A8699F6D2C}"/>
    <cellStyle name="Subtitle" xfId="44195" xr:uid="{B36B386C-279C-4D9A-87C1-6642D53A49E7}"/>
    <cellStyle name="Subtitles" xfId="44196" xr:uid="{D35A5C4D-7BFC-4E98-8A5F-63C362604278}"/>
    <cellStyle name="Subtotal" xfId="2742" xr:uid="{10C2772C-903B-4108-8100-5B56B972460F}"/>
    <cellStyle name="Subtotal 2" xfId="44197" xr:uid="{6319539C-C5C6-47A8-8F84-00DA90741796}"/>
    <cellStyle name="Subtotal_Acquisition DB" xfId="52452" xr:uid="{3309EC7F-6AD8-4649-82F3-4E29C88A0EDE}"/>
    <cellStyle name="Sum" xfId="44198" xr:uid="{2E357B04-D9F7-4F9C-BE31-AB0F93D90EEA}"/>
    <cellStyle name="Summa" xfId="2965" xr:uid="{8F01E69A-01C6-423C-940A-871D1C2686EF}"/>
    <cellStyle name="Summa 2" xfId="273" xr:uid="{0D480ADA-F01D-48A8-B4D9-02B4E2348CF2}"/>
    <cellStyle name="Summa 2 2" xfId="30961" xr:uid="{0234963F-2965-4004-813F-05B0F2726443}"/>
    <cellStyle name="Summa 2 2 2" xfId="34774" xr:uid="{7705607E-066C-4FC8-8B50-29F22D7DDF3C}"/>
    <cellStyle name="Summa 2 3" xfId="36487" xr:uid="{52C527A4-971F-4D77-8FBD-111EE07055F5}"/>
    <cellStyle name="Summa 2_3. Loans" xfId="30962" xr:uid="{01168806-9FB1-43E8-8802-2489988C935C}"/>
    <cellStyle name="Summa 3" xfId="274" xr:uid="{7B762631-9981-4BA3-AACC-7018E03B8190}"/>
    <cellStyle name="Summa 3 2" xfId="34775" xr:uid="{04DD80E5-AC80-46E3-A4BB-D137EC078EBF}"/>
    <cellStyle name="Summa 3 3" xfId="36488" xr:uid="{2B94C7BB-1855-4586-B907-2481EC21C5E3}"/>
    <cellStyle name="Summa 3_AAL 2014-06" xfId="45586" xr:uid="{FBA7810F-84C0-4C11-B40C-AA7DF270AFBC}"/>
    <cellStyle name="Summa 4" xfId="30963" xr:uid="{C21FC828-162F-469B-9EF0-E99EE3A6171D}"/>
    <cellStyle name="Summa 4 2" xfId="30964" xr:uid="{8236B316-B773-41FA-9209-8DB564D92C41}"/>
    <cellStyle name="Summa 4 2 2" xfId="34776" xr:uid="{1DD540E9-D15B-4038-AFEF-1C0C4F68A12A}"/>
    <cellStyle name="Summa 4_AAL 2014-06" xfId="45587" xr:uid="{9D6B8578-E876-4FDC-B317-D0689E4390AD}"/>
    <cellStyle name="Summa 5" xfId="30965" xr:uid="{D974AADB-1E82-4D7F-A78B-958FB786F435}"/>
    <cellStyle name="Summa 5 2" xfId="30966" xr:uid="{9B500CB7-BD1B-4274-B3BD-002519D78024}"/>
    <cellStyle name="Summa 5 2 2" xfId="34777" xr:uid="{E53618F7-1CCE-497A-A306-83BE2691CADF}"/>
    <cellStyle name="Summa 5_AAL 2014-06" xfId="45588" xr:uid="{F14996A8-A089-4B3F-87AC-61F6082FAA71}"/>
    <cellStyle name="Summa 6" xfId="44199" xr:uid="{0B43777E-BA61-43AA-89A9-66AF1649CF6B}"/>
    <cellStyle name="Summa 7" xfId="44200" xr:uid="{1DACE919-C316-4C45-9B1B-B5514347CE3B}"/>
    <cellStyle name="Summa_5.1" xfId="44201" xr:uid="{27B8FAD7-66F8-4518-82F3-C2A58391DB5B}"/>
    <cellStyle name="Summe" xfId="44202" xr:uid="{68195B5F-40DE-4865-9D41-C1142A4FA772}"/>
    <cellStyle name="Summe 2" xfId="44203" xr:uid="{B538FCFE-AD73-41D9-8027-529C891683FF}"/>
    <cellStyle name="Summe 3" xfId="44204" xr:uid="{52EF6BE3-1CAC-4C7C-844B-1CB8E7B7CFF7}"/>
    <cellStyle name="Summe 4" xfId="44205" xr:uid="{FE4FCEC2-9A73-4C15-BDEA-2495603AC995}"/>
    <cellStyle name="Summe_Cognos" xfId="44206" xr:uid="{7AD2AD48-AD23-49EB-95AB-E63935C3DDF1}"/>
    <cellStyle name="Summe1" xfId="44207" xr:uid="{C1426A54-434F-4427-AB5C-C4BF59EE15D3}"/>
    <cellStyle name="Summe1 2" xfId="44208" xr:uid="{4713DF2D-05A8-4756-A8B1-27DA449AD811}"/>
    <cellStyle name="Summe1 3" xfId="44209" xr:uid="{53DBF68B-04FB-44DD-B3BE-59A161CB7E22}"/>
    <cellStyle name="Summe1_Cognos" xfId="44210" xr:uid="{8122A45A-D456-4F27-A355-9869C99FBF86}"/>
    <cellStyle name="Summe2" xfId="44211" xr:uid="{3233CF34-1BB6-45CC-9A1A-7FFD242C5190}"/>
    <cellStyle name="Summe2 2" xfId="44212" xr:uid="{54BBB3CE-8A1A-4E56-A266-C2A4C3AF6B5B}"/>
    <cellStyle name="Summe2 3" xfId="44213" xr:uid="{564506FC-A511-4247-8F4A-9ADA941C891E}"/>
    <cellStyle name="Summe2_Cognos" xfId="44214" xr:uid="{B7682878-96FE-45DC-A3EB-69AD5CCC0642}"/>
    <cellStyle name="Summenbezeichner" xfId="44215" xr:uid="{EB85098C-E52B-46D4-A7AB-05BA892B2108}"/>
    <cellStyle name="SwitchCell" xfId="44216" xr:uid="{E0F08BEB-1CA4-48AE-87EE-F51343382350}"/>
    <cellStyle name="Syöttö" xfId="44217" xr:uid="{A6E9AED6-4B4B-4E4E-A6BB-8260DE8146FD}"/>
    <cellStyle name="Syöttö 2" xfId="44218" xr:uid="{439AA09D-A99E-4CF3-912B-07C83D0ADC13}"/>
    <cellStyle name="Syöttö 3" xfId="44219" xr:uid="{6E811ED7-08C9-488C-919F-B0404C1949E1}"/>
    <cellStyle name="Syöttö_Cognos" xfId="44220" xr:uid="{50B190E8-8FCA-4A52-9217-6190ACF7C55B}"/>
    <cellStyle name="t" xfId="44221" xr:uid="{B78181ED-41B2-4256-AC97-72F8E8BE8B6D}"/>
    <cellStyle name="t 2" xfId="44222" xr:uid="{95E966DD-3B5C-4D0B-A7C0-2EF7477E1E0B}"/>
    <cellStyle name="t 2 2" xfId="44223" xr:uid="{DA1170FE-6826-41B0-A380-396BD14DE4A6}"/>
    <cellStyle name="t 2 3" xfId="44224" xr:uid="{006D3F5F-A67F-41B1-B819-E190EBB82D60}"/>
    <cellStyle name="t 2_Cognos" xfId="44225" xr:uid="{6FFB1396-724B-48A0-8B87-FCF5A0C04AA7}"/>
    <cellStyle name="t 3" xfId="44226" xr:uid="{6386E079-AFE2-4977-BEE1-28E95021D41B}"/>
    <cellStyle name="t 4" xfId="44227" xr:uid="{CA865E0A-B9CD-4A08-8580-68311924161A}"/>
    <cellStyle name="t_Cognos" xfId="44228" xr:uid="{2B9A055B-AEA3-4844-B08F-DE84673225F2}"/>
    <cellStyle name="t_Manager" xfId="44229" xr:uid="{CC856F81-8F16-4593-AE3A-C2A8507BC6B2}"/>
    <cellStyle name="t_Manager 2" xfId="44230" xr:uid="{39C4B655-8190-40C4-AC6F-EC15B93AA07C}"/>
    <cellStyle name="t_Manager 2 2" xfId="44231" xr:uid="{5A83CC1C-6E32-45E4-A115-4017798CF740}"/>
    <cellStyle name="t_Manager 2 2_Cognos" xfId="44232" xr:uid="{C8BEAC7D-ADC1-4F5B-95D5-E9D235731A9A}"/>
    <cellStyle name="t_Manager 2 3" xfId="44233" xr:uid="{33800716-050C-47E5-A026-A91D2904A19E}"/>
    <cellStyle name="t_Manager 2 3_Cognos" xfId="44234" xr:uid="{740175CF-33D8-449E-9E30-0E6F572D9ABE}"/>
    <cellStyle name="t_Manager 2_Cognos" xfId="44235" xr:uid="{A771D19F-F7B3-412C-A8D3-9FFA90C22227}"/>
    <cellStyle name="t_Manager 3" xfId="44236" xr:uid="{22D6BAAB-590F-42E2-8243-F43F57D2490D}"/>
    <cellStyle name="t_Manager 3_Cognos" xfId="44237" xr:uid="{CCF4E5AE-13B2-4A4E-AD67-6771CDBD27E3}"/>
    <cellStyle name="t_Manager 4" xfId="44238" xr:uid="{AD1FAB86-EBB3-4708-8656-11C51F244ED0}"/>
    <cellStyle name="t_Manager 4_Cognos" xfId="44239" xr:uid="{30210CE9-BE79-4186-B7E7-4B8E97FE0098}"/>
    <cellStyle name="t_Manager_Cognos" xfId="44240" xr:uid="{EBC8EC3B-FBC4-49B2-8912-16202523EECB}"/>
    <cellStyle name="Tabelle Text 10" xfId="44241" xr:uid="{F4BACCC3-E617-47C9-BE01-A3041F2A0DC4}"/>
    <cellStyle name="Tabelle Text 10 Z" xfId="44242" xr:uid="{02F12AC3-7C9B-4637-96B5-81B18CD4D9C8}"/>
    <cellStyle name="Tabelle Text 10_3- Acc. Reporting Package - Sovello - Sep 09" xfId="44243" xr:uid="{0CE1C246-9672-46A7-82FF-F34B7538C867}"/>
    <cellStyle name="Tabelle Text 11" xfId="44244" xr:uid="{0EEAABCC-886E-4100-94A7-C02D30C08C33}"/>
    <cellStyle name="Tabelle Text 11 Z" xfId="44245" xr:uid="{F0BF4161-0F1E-4F6E-A204-D2B60F3ECEDB}"/>
    <cellStyle name="Tabelle Text 11_3- Acc. Reporting Package - Sovello - Sep 09" xfId="44246" xr:uid="{AF3251DB-B3DC-48A1-B995-AA61FC3DF89B}"/>
    <cellStyle name="Tabelle Text 12" xfId="44247" xr:uid="{EE2D873D-C594-408E-B4BD-2F69E516E661}"/>
    <cellStyle name="Tabelle Text 12 Z" xfId="44248" xr:uid="{437D4B06-DB03-49BB-8B56-C3ACEDC61FEB}"/>
    <cellStyle name="Tabelle Text 12_3- Acc. Reporting Package - Sovello - Sep 09" xfId="44249" xr:uid="{C75AA15B-3328-412B-820A-EE1524529468}"/>
    <cellStyle name="Tabelle Text 8" xfId="44250" xr:uid="{71B6F823-EBEF-4024-BD81-FB7ECD42FB7D}"/>
    <cellStyle name="Tabelle Text 8 Z" xfId="44251" xr:uid="{9B488DF5-F607-4792-AA6B-C801B40BF36A}"/>
    <cellStyle name="Tabelle Text 8_3- Acc. Reporting Package - Sovello - Sep 09" xfId="44252" xr:uid="{E8C5D734-5CDB-4F0A-B20C-FFA8083CB04B}"/>
    <cellStyle name="Tabelle Text 9" xfId="44253" xr:uid="{BAE5CEBA-0638-4830-967C-87F5DEF13F7A}"/>
    <cellStyle name="Tabelle Text 9 Z" xfId="44254" xr:uid="{FC0D49D2-9EFC-4227-A09B-32F5AB77C55E}"/>
    <cellStyle name="Tabelle Text 9_3- Acc. Reporting Package - Sovello - Sep 09" xfId="44255" xr:uid="{83ED15F7-BEFF-4BE9-88E9-73391802B241}"/>
    <cellStyle name="Tabelle Überschrift 10" xfId="44256" xr:uid="{C9D542F2-D0D6-4EDD-823B-73DB2727B8F2}"/>
    <cellStyle name="Tabelle Überschrift 11" xfId="44257" xr:uid="{2E590527-3E08-4430-AFC3-569601B62885}"/>
    <cellStyle name="Tabelle Überschrift 12" xfId="44258" xr:uid="{ABF917F9-AFE7-415A-A31A-0C6B1C7F4F9D}"/>
    <cellStyle name="Tabelle Überschrift 8" xfId="44259" xr:uid="{D9460072-5534-4168-B889-063741E817D1}"/>
    <cellStyle name="Tabelle Überschrift 9" xfId="44260" xr:uid="{3B63F3A9-356A-4AA9-B2E0-F0467230AFC5}"/>
    <cellStyle name="Tabelle Zahl 0 10" xfId="44261" xr:uid="{385DCA44-0A0C-4914-A5C6-8F8BEE021962}"/>
    <cellStyle name="Tabelle Zahl 0 11" xfId="44262" xr:uid="{F758EAC7-EDFD-404A-B827-A0C335E01B52}"/>
    <cellStyle name="Tabelle Zahl 0 12" xfId="44263" xr:uid="{BBCF3D43-EA69-4D37-BA05-10A7840ACE64}"/>
    <cellStyle name="Tabelle Zahl 0 8" xfId="44264" xr:uid="{5261ACC2-5810-48E1-AC63-89EEEA40E32A}"/>
    <cellStyle name="Tabelle Zahl 0 9" xfId="44265" xr:uid="{19DD0F3C-DBCC-4D8C-86D5-08D866F690B8}"/>
    <cellStyle name="Tabelle Zahl 1 10" xfId="44266" xr:uid="{9CA27BD8-2F83-4B08-95EB-C16279F90480}"/>
    <cellStyle name="Tabelle Zahl 1 11" xfId="44267" xr:uid="{3CBA0F6E-F087-4286-A2AD-1A55130E07F7}"/>
    <cellStyle name="Tabelle Zahl 1 12" xfId="44268" xr:uid="{B31F8035-F304-4E42-A01D-2053A00EF205}"/>
    <cellStyle name="Tabelle Zahl 1 8" xfId="44269" xr:uid="{8956BE9E-CC49-4FBB-BDE4-BAE74F3F9D7F}"/>
    <cellStyle name="Tabelle Zahl 1 9" xfId="44270" xr:uid="{4013C211-E1E7-4B1D-A18E-494E35EF0DCE}"/>
    <cellStyle name="Tabelle Zahl 2 10" xfId="44271" xr:uid="{967BE1C5-49DB-4EB7-AC38-9C6C5767F036}"/>
    <cellStyle name="Tabelle Zahl 2 11" xfId="44272" xr:uid="{2B9876F7-C036-4C5B-AF65-42679BDA035D}"/>
    <cellStyle name="Tabelle Zahl 2 12" xfId="44273" xr:uid="{05361A7B-7546-4B10-86A8-4C960EAF7BF1}"/>
    <cellStyle name="Tabelle Zahl 2 8" xfId="44274" xr:uid="{0A6381A2-4DAC-4AD4-BF1A-C49AC1F78213}"/>
    <cellStyle name="Tabelle Zahl 2 9" xfId="44275" xr:uid="{617AB5FE-5B34-42A2-9B42-1725FB97BE4D}"/>
    <cellStyle name="Table" xfId="44276" xr:uid="{9E8E8027-5559-4B23-97F3-0FC924C866D4}"/>
    <cellStyle name="Table 2" xfId="44277" xr:uid="{7DE6943C-0D1E-4390-ABAC-7C0527DE357A}"/>
    <cellStyle name="Table 3" xfId="44278" xr:uid="{F0443797-0336-4CAA-B7F1-9221BAE4F141}"/>
    <cellStyle name="Table Col Head" xfId="44279" xr:uid="{77EB22B1-2111-4409-8A54-F10907DC54BC}"/>
    <cellStyle name="Table end" xfId="44280" xr:uid="{B1A9FB78-5A4F-4681-ABAF-2357A1FA55F8}"/>
    <cellStyle name="Table end 2" xfId="44281" xr:uid="{491C9F1F-8E51-4B13-908C-CBEC8803A1FF}"/>
    <cellStyle name="Table end_Cognos" xfId="44282" xr:uid="{3D444AC7-4F1C-476B-B8AD-61B080F1557F}"/>
    <cellStyle name="Table head" xfId="44283" xr:uid="{DE4B13E2-0767-497F-8BF4-2CED0EB6241B}"/>
    <cellStyle name="Table head 2" xfId="44284" xr:uid="{987F7012-A8CF-4D79-B1E7-52CC3C963CCB}"/>
    <cellStyle name="Table head 2 2" xfId="44285" xr:uid="{5DD47DAA-8422-40D0-A289-6A72EEFBA3E5}"/>
    <cellStyle name="Table head 2 3" xfId="44286" xr:uid="{90F9D7E4-57F1-4844-915A-0A27A3BA358C}"/>
    <cellStyle name="Table head 2_Cognos" xfId="44287" xr:uid="{3A709591-0B5C-4E29-A701-E9A165198943}"/>
    <cellStyle name="Table head 3" xfId="44288" xr:uid="{6BAAF30E-DDE3-4B8B-8405-E70D770D2B98}"/>
    <cellStyle name="Table head 4" xfId="44289" xr:uid="{C24B0026-1350-4293-ABA4-A9CBD4B9865E}"/>
    <cellStyle name="Table head_Cognos" xfId="44290" xr:uid="{A2AE9408-0C9E-44F1-88F8-23EC3D918E2E}"/>
    <cellStyle name="Table header" xfId="50327" xr:uid="{566F35BE-7571-404D-9A4E-9E8C6F3DEBD9}"/>
    <cellStyle name="Table Sub Head" xfId="44291" xr:uid="{741D3A00-D125-4C20-93A3-8C2582EE1E56}"/>
    <cellStyle name="table text bold" xfId="44292" xr:uid="{91BC2CAB-F7C6-46BD-9B18-2DD661BCBBE1}"/>
    <cellStyle name="table text bold 2" xfId="44293" xr:uid="{774227DC-69A7-47B1-A915-F6E30A9CE443}"/>
    <cellStyle name="table text bold green" xfId="44294" xr:uid="{3737BB15-EFA4-4EA3-B833-87D17E51ABF2}"/>
    <cellStyle name="table text bold_38 Cable Quarterly LBO April" xfId="44295" xr:uid="{2A765E51-EDD5-4D39-B20D-E7B08B09BBDB}"/>
    <cellStyle name="table text light" xfId="44296" xr:uid="{8637898E-998F-4DE4-A57C-ADD51499293D}"/>
    <cellStyle name="table text light 2" xfId="44297" xr:uid="{496F8285-F0AF-475A-B257-391459AF2B38}"/>
    <cellStyle name="table text light_Cognos" xfId="44298" xr:uid="{A61CD8F3-BBD4-4C6B-8812-D27016555B66}"/>
    <cellStyle name="Table Title" xfId="44299" xr:uid="{42C20B9A-331E-4324-B538-CC3795344402}"/>
    <cellStyle name="Table Units" xfId="44300" xr:uid="{9A5D0698-E9EC-4E41-A153-EB7767FC396B}"/>
    <cellStyle name="Table_Cognos" xfId="44301" xr:uid="{223241B2-BB64-4B9D-89C2-ACD741669179}"/>
    <cellStyle name="TableBorder" xfId="44302" xr:uid="{CC1CA55E-035C-4D2A-9AD2-1CA8E6A1D74F}"/>
    <cellStyle name="TableBorder 2" xfId="44303" xr:uid="{64207940-5F0A-4EC4-89B2-07DADEB1BD0B}"/>
    <cellStyle name="TableBorder 3" xfId="44304" xr:uid="{95A340FC-FCFB-4D98-B1F2-6009147B08DF}"/>
    <cellStyle name="TableBorder_Cognos" xfId="44305" xr:uid="{8FCC1043-B4D3-4DE8-8813-81A057FFC799}"/>
    <cellStyle name="TableColumnHeader" xfId="44306" xr:uid="{0B542690-3087-4615-B3D5-4B0FE3428961}"/>
    <cellStyle name="TableColumnHeader 2" xfId="44307" xr:uid="{C3B5910E-ACFB-46AB-A223-DD53938132CB}"/>
    <cellStyle name="TableColumnHeader 3" xfId="44308" xr:uid="{36EAF23F-6651-421D-8313-2F30A0B5D983}"/>
    <cellStyle name="TableColumnHeader_Cognos" xfId="44309" xr:uid="{5D1DE77B-E74B-4377-931F-286E681D3F97}"/>
    <cellStyle name="TableHeading" xfId="44310" xr:uid="{41525AA2-FEB1-40CF-9136-48851976B897}"/>
    <cellStyle name="TableHeading 2" xfId="44311" xr:uid="{B3296BB2-27B7-4B64-A36D-0150A43C3B03}"/>
    <cellStyle name="TableHeading 3" xfId="44312" xr:uid="{167BEBA6-A47F-4D45-8C2A-AA163DED9A54}"/>
    <cellStyle name="TableHeading_Cognos" xfId="44313" xr:uid="{8A72B085-752D-409F-A7A3-87FC77E41B5C}"/>
    <cellStyle name="TableHighlight" xfId="44314" xr:uid="{183D2BF5-644C-49B9-AFD3-94A31CE841EA}"/>
    <cellStyle name="TableNote" xfId="44315" xr:uid="{EE5E7838-3A5D-4800-896F-C060BE44BDE4}"/>
    <cellStyle name="TabÜberschrift" xfId="44316" xr:uid="{831410DE-5B52-4D77-A220-7752C3FB6C94}"/>
    <cellStyle name="Tal" xfId="44317" xr:uid="{9F49141B-8034-4EDF-82D4-1A989D35A92B}"/>
    <cellStyle name="Tal 2" xfId="44318" xr:uid="{1789C6B5-378D-4EE3-A8C1-5F74AB0A7BED}"/>
    <cellStyle name="Tal 3" xfId="44319" xr:uid="{E04004A7-4477-46DB-8177-7EC755132DEE}"/>
    <cellStyle name="Tal_Cognos" xfId="44320" xr:uid="{65B9AD89-71D2-41F2-ACA2-AE86E05FAA36}"/>
    <cellStyle name="Tarkistussolu" xfId="44321" xr:uid="{7410A9C5-E010-4057-95DB-789ABD6F4DF2}"/>
    <cellStyle name="TDM" xfId="44322" xr:uid="{F71FF916-3974-4355-A234-1F3A5546AFF1}"/>
    <cellStyle name="TDM 2" xfId="44323" xr:uid="{6F4FF908-76E5-4EBF-852B-2D502901BF9B}"/>
    <cellStyle name="TDM Abweichung" xfId="44324" xr:uid="{11D6BA79-8ADF-4C27-A649-6E6327444669}"/>
    <cellStyle name="TDM_020710 Sales Planung" xfId="44325" xr:uid="{1AC425A6-6C01-4A25-A3D7-E799AFEC2547}"/>
    <cellStyle name="TDM1" xfId="44326" xr:uid="{561100EA-CA42-46EA-A22A-E179A2ECF637}"/>
    <cellStyle name="TDM1U" xfId="44327" xr:uid="{C15AF4D6-75B9-4389-A390-3392C647730C}"/>
    <cellStyle name="test" xfId="44328" xr:uid="{E7B16627-B53D-43ED-8862-958B20C0A5F6}"/>
    <cellStyle name="test1" xfId="44329" xr:uid="{AC7FA199-F530-4FE5-9748-2ADDF32357F0}"/>
    <cellStyle name="TEURO Abw 1KS" xfId="44330" xr:uid="{38C2B3DE-36DB-49B2-A236-9D93DC454569}"/>
    <cellStyle name="Text" xfId="30967" xr:uid="{2D843F91-0C09-42E2-89E0-A2C10244F1CE}"/>
    <cellStyle name="Text fett" xfId="44331" xr:uid="{D26690A3-D83E-4AFE-A67A-55AB52B268A8}"/>
    <cellStyle name="Text fett 2" xfId="44332" xr:uid="{5D4F9D09-21D9-4074-BC9C-9BDE86DF8E9F}"/>
    <cellStyle name="Text fett_Cognos" xfId="44333" xr:uid="{93324A60-50BE-4E44-891D-2911B6B6296E}"/>
    <cellStyle name="Text Indent A" xfId="44334" xr:uid="{EA869A06-981B-49AC-861A-8CE4F2708723}"/>
    <cellStyle name="Text Indent B" xfId="44335" xr:uid="{168086B2-0008-4DDB-A795-D08A68F51521}"/>
    <cellStyle name="Text Indent C" xfId="44336" xr:uid="{07845791-27FF-48F0-8D3D-68FB8C2B0A67}"/>
    <cellStyle name="Text jett" xfId="44337" xr:uid="{5897E11B-3AAF-4844-85AB-18943CE2F10B}"/>
    <cellStyle name="Text jett 2" xfId="44338" xr:uid="{15E98804-4C12-49CD-BF90-78A75243AB78}"/>
    <cellStyle name="Text jett_Cognos" xfId="44339" xr:uid="{9FCBB4B5-D85C-436B-9ABF-C66CB55D7670}"/>
    <cellStyle name="Text klein 01" xfId="44340" xr:uid="{9445E017-CA36-4E51-BF99-8E48FB94A6EC}"/>
    <cellStyle name="Text klein 02" xfId="44341" xr:uid="{33717564-4569-4BF7-ADF7-DE43BAED1294}"/>
    <cellStyle name="Text klein 03" xfId="44342" xr:uid="{F948FBB1-5B3C-4E39-99E0-0AD3A00DCF3C}"/>
    <cellStyle name="Text klein 04" xfId="44343" xr:uid="{5F4BBC72-FCA6-4177-A40D-886BC015A542}"/>
    <cellStyle name="Text klein 04 2" xfId="44344" xr:uid="{FFDAAA0F-E03E-4E92-92D1-654EA35DA65F}"/>
    <cellStyle name="Text klein 04 3" xfId="44345" xr:uid="{11DA675C-5C49-4125-9A84-4326F9332986}"/>
    <cellStyle name="Text klein 04 4" xfId="44346" xr:uid="{B1C24C73-0B63-4CAD-80ED-14D3C8AB13B0}"/>
    <cellStyle name="Text klein 04 blue" xfId="44347" xr:uid="{C259B41B-FD48-46ED-9972-8D05D609CEC4}"/>
    <cellStyle name="Text klein 04 blue 2" xfId="44348" xr:uid="{9894E97A-8642-45A3-A598-3C803E050310}"/>
    <cellStyle name="Text klein 04 blue 3" xfId="44349" xr:uid="{31655D6F-3DD6-4361-A65E-972294D12051}"/>
    <cellStyle name="Text klein 04 blue 4" xfId="44350" xr:uid="{9F40A8B9-2788-44F1-A055-950B684AB9BD}"/>
    <cellStyle name="Text klein 04 blue_Cognos" xfId="44351" xr:uid="{9B536E5C-775A-432D-B646-AF2CD75B5EEB}"/>
    <cellStyle name="Text klein 04_Cognos" xfId="44352" xr:uid="{496AD912-5145-4162-91A0-89BE047BAE1F}"/>
    <cellStyle name="Text_Cognos" xfId="44353" xr:uid="{68F18361-DC65-45FA-BF42-9F9163344412}"/>
    <cellStyle name="Texte explicatif 2" xfId="48246" xr:uid="{45AF9A43-7477-490E-9B99-FB8DBBCDDBFD}"/>
    <cellStyle name="Texte explicatif 2 2" xfId="48247" xr:uid="{FD80120D-BC01-465B-BECA-75F27704D2EC}"/>
    <cellStyle name="Texte explicatif 3" xfId="48248" xr:uid="{76D369B8-AE39-4660-AA3F-A196320A950B}"/>
    <cellStyle name="Texte explicatif 4" xfId="48249" xr:uid="{8B69B4A4-2233-41C3-A097-F29B273FD4D2}"/>
    <cellStyle name="Textierungen" xfId="44354" xr:uid="{254CE838-A6B1-4665-87FC-92593E166389}"/>
    <cellStyle name="Texto de advertencia" xfId="40203" xr:uid="{807CE5F9-2A5A-46BB-96EB-B68FB6777248}"/>
    <cellStyle name="Texto de Aviso" xfId="40204" xr:uid="{9056848F-4EEC-40A3-83AB-4E1E47E91E24}"/>
    <cellStyle name="Texto explicativo" xfId="40205" xr:uid="{06C1E2BA-82C5-4ACB-8878-53D6BE592042}"/>
    <cellStyle name="Textrubrik" xfId="44355" xr:uid="{5488D3E8-3A51-4181-8722-D929CCFA12C1}"/>
    <cellStyle name="TIME" xfId="52453" xr:uid="{AB446895-D4CD-43A1-8B42-EAB67431EFDE}"/>
    <cellStyle name="Times" xfId="48250" xr:uid="{754139D6-F0DC-4863-BF87-87A95E1ADA79}"/>
    <cellStyle name="Times [1]" xfId="48251" xr:uid="{EF0AD6AF-91E0-4719-BC2A-A973352EFE6E}"/>
    <cellStyle name="Times [2]" xfId="48252" xr:uid="{398435CD-4A09-486E-9145-F9995B7E3553}"/>
    <cellStyle name="Times 10" xfId="44356" xr:uid="{9B0469E6-B89A-4A22-B125-5BD574AA5D71}"/>
    <cellStyle name="Times 12" xfId="44357" xr:uid="{BF317443-03C5-4D00-AA4C-4D38988B6C05}"/>
    <cellStyle name="Titel" xfId="44358" xr:uid="{4371797F-4023-499C-8CBD-A11BA2ED4FA0}"/>
    <cellStyle name="Titel 1" xfId="44359" xr:uid="{AAB2FEDE-167E-493C-BD69-130E5344D88C}"/>
    <cellStyle name="Titel 1 2" xfId="44360" xr:uid="{7FB1B601-FBBC-4AD6-8617-3E8339B06678}"/>
    <cellStyle name="Titel 1_Cognos" xfId="44361" xr:uid="{F7F18C99-2A06-42CC-BF6F-BA34B14ABD1D}"/>
    <cellStyle name="Titel 2" xfId="44362" xr:uid="{BAAB44C0-5FD9-4E21-B7B2-8F7176BB9239}"/>
    <cellStyle name="Titel 2 2" xfId="44363" xr:uid="{97E377AE-8946-48E7-94A1-752EFC592170}"/>
    <cellStyle name="Titel 2_Cognos" xfId="44364" xr:uid="{AFDBCD3C-D124-453E-A096-5611BDAC454D}"/>
    <cellStyle name="Titel_Cognos" xfId="44365" xr:uid="{000FC7E1-839F-4421-8735-F4108C57D6A7}"/>
    <cellStyle name="Titel2" xfId="44366" xr:uid="{7F27A53C-3F1D-4BE4-87C8-A3D93E74A267}"/>
    <cellStyle name="Title" xfId="7" builtinId="15" customBuiltin="1"/>
    <cellStyle name="Title - PROJECT" xfId="44367" xr:uid="{393C685D-C5CA-4B07-BDBF-5DFC3A448147}"/>
    <cellStyle name="Title - Underline" xfId="44368" xr:uid="{10533324-584E-4A9B-977C-5562A73C9464}"/>
    <cellStyle name="Title 10" xfId="2967" xr:uid="{2DE1C0EC-3B60-4CCD-AE1F-F62DC74D94C8}"/>
    <cellStyle name="Title 11" xfId="30968" xr:uid="{BEBE43B2-FEFB-49C9-A239-E3E320F4AC99}"/>
    <cellStyle name="Title 12" xfId="44807" xr:uid="{455CD514-B843-47AE-98E3-A1BDD0DEB48C}"/>
    <cellStyle name="Title 13" xfId="44858" xr:uid="{BB001E89-571B-4AFD-8203-B9BD43F4A83E}"/>
    <cellStyle name="Title 14" xfId="44871" xr:uid="{27832CBD-7D18-4B52-9A6C-0DCF9F107C43}"/>
    <cellStyle name="Title 2" xfId="275" xr:uid="{1822F4D9-DE1E-4C83-A18C-F9A89040F7DA}"/>
    <cellStyle name="Title 2 10" xfId="52454" xr:uid="{50258F2D-0627-4883-BB32-5ABAD8E15088}"/>
    <cellStyle name="Title 2 2" xfId="2743" xr:uid="{C1FCEA31-425B-4A7B-B798-530BFA12E02C}"/>
    <cellStyle name="Title 2 3" xfId="2744" xr:uid="{6543A7DA-3DC4-47F4-B0C4-44A0101CD7E3}"/>
    <cellStyle name="Title 2 3 2" xfId="34778" xr:uid="{B529E592-EB5D-4F54-8DC1-FB994B1A1332}"/>
    <cellStyle name="Title 2 3_Apart tables" xfId="53105" xr:uid="{87135F2C-3222-4F78-B330-E1040D272592}"/>
    <cellStyle name="Title 2 4" xfId="2745" xr:uid="{E910B384-9B92-48F2-BB0B-E51F7CD25BA9}"/>
    <cellStyle name="Title 2 5" xfId="2746" xr:uid="{08F92A63-220A-452D-AE9C-C3011D2A0E43}"/>
    <cellStyle name="Title 2 6" xfId="2747" xr:uid="{40D7BA96-180C-4007-B63B-0BF453F2E44E}"/>
    <cellStyle name="Title 2 7" xfId="2748" xr:uid="{1ACF3474-6A4B-497F-8AF7-DED6FB838708}"/>
    <cellStyle name="Title 2 8" xfId="2749" xr:uid="{7677E191-8BCD-4606-B75B-87231A628D68}"/>
    <cellStyle name="Title 2 9" xfId="52455" xr:uid="{757A1B70-2439-4993-8379-FD13CF4B85BE}"/>
    <cellStyle name="Title 2_2. Property deals" xfId="30969" xr:uid="{D2F65D69-7980-4ECF-9873-A83C7D795E48}"/>
    <cellStyle name="Title 3" xfId="2750" xr:uid="{D924F5FF-10A6-4A74-8252-61B74C9E8D7C}"/>
    <cellStyle name="Title 3 2" xfId="47574" xr:uid="{1F0E47FD-5C76-4789-81AD-6F5B3F066412}"/>
    <cellStyle name="Title 3 3" xfId="52456" xr:uid="{0355012E-1F62-46CF-8DEC-3CBBFCC452BC}"/>
    <cellStyle name="Title 3_Acquisition DB" xfId="52457" xr:uid="{29AC89D6-3B03-4D37-8316-FDD328C8E314}"/>
    <cellStyle name="Title 4" xfId="2751" xr:uid="{7F473891-866D-4452-A0C1-10343AB82816}"/>
    <cellStyle name="Title 4 2" xfId="47575" xr:uid="{000A8608-1CCF-4661-B625-9EBDA3341AC2}"/>
    <cellStyle name="Title 4 3" xfId="52458" xr:uid="{3AEEC60C-F89F-438D-BE40-AB240B7B3BE4}"/>
    <cellStyle name="Title 4_Acquisition DB" xfId="52459" xr:uid="{8284E695-4DD5-45D6-A0BB-9576B6F9A623}"/>
    <cellStyle name="Title 5" xfId="2752" xr:uid="{F5DEFFA4-91BC-436D-B70F-35A81C8155AB}"/>
    <cellStyle name="Title 6" xfId="2753" xr:uid="{3CEA80E7-5B62-4C2B-8027-5427FE0E268B}"/>
    <cellStyle name="Title 7" xfId="2754" xr:uid="{81541A6B-AC57-4634-84FB-099BCCE0D414}"/>
    <cellStyle name="Title 8" xfId="2755" xr:uid="{06E69415-9D66-478E-A8D5-B29B38E8B52D}"/>
    <cellStyle name="Title 9" xfId="2756" xr:uid="{2A2D3FE2-6194-43AC-9EDF-24BCD159A80A}"/>
    <cellStyle name="Title1" xfId="52460" xr:uid="{E8E7E831-1834-4263-94FD-37017D454D3D}"/>
    <cellStyle name="TitleCurrency" xfId="44369" xr:uid="{247432A5-B008-4C97-BD86-ACD16A83DC1E}"/>
    <cellStyle name="TitleDates" xfId="44370" xr:uid="{FCAAFFD5-66B6-4714-A14D-3127CC3261BA}"/>
    <cellStyle name="TitleOther" xfId="52461" xr:uid="{D57DC3F5-2B48-4B5B-8C1E-72BF079F93CD}"/>
    <cellStyle name="Titles - Col. Headings" xfId="44371" xr:uid="{C846C1AD-E4E8-40FC-92A3-DA82860C71D6}"/>
    <cellStyle name="Titles - Other" xfId="44372" xr:uid="{CEAC0FE9-4006-4F44-9F47-C56C9FF7D8D6}"/>
    <cellStyle name="Titre 2" xfId="48253" xr:uid="{6CB2B3B5-49CE-4DB5-97C4-11347EEB4B53}"/>
    <cellStyle name="Titre 2 2" xfId="48254" xr:uid="{48563ACB-F865-47A9-A930-EC33DF125D5C}"/>
    <cellStyle name="Titre 3" xfId="48255" xr:uid="{821C56BB-D699-4DD7-B98A-75B88A5D3CFE}"/>
    <cellStyle name="Titre 4" xfId="48256" xr:uid="{93EEF7FD-9B6D-4D6F-9FB9-D31D393BC603}"/>
    <cellStyle name="Titre 1 2" xfId="48257" xr:uid="{36C7D6A7-F5D8-4FC1-8633-89C717F6D864}"/>
    <cellStyle name="Titre 1 2 2" xfId="48258" xr:uid="{C4865037-9AD9-4551-9EC8-9EA39F0B27BF}"/>
    <cellStyle name="Titre 1 3" xfId="48259" xr:uid="{41B411E0-4D30-4C07-B9CC-6BC4A5712318}"/>
    <cellStyle name="Titre 1 4" xfId="48260" xr:uid="{26BB2968-3BBE-4CEB-B59B-D2AD06436FB8}"/>
    <cellStyle name="Titre 2 2" xfId="48261" xr:uid="{F8C25046-3F37-41DB-98D8-67C4642B3F56}"/>
    <cellStyle name="Titre 2 2 2" xfId="48262" xr:uid="{B73A4CEF-11BA-4FF9-B3B4-5672509E1D7E}"/>
    <cellStyle name="Titre 2 3" xfId="48263" xr:uid="{D3A10098-C492-4D40-ADA4-852E438391DC}"/>
    <cellStyle name="Titre 2 4" xfId="48264" xr:uid="{F451ECE8-3D85-4D5A-87C0-2EDC1BD4A483}"/>
    <cellStyle name="Titre 3 2" xfId="48265" xr:uid="{2C689B95-ADD0-4ACD-B763-D93B337C860B}"/>
    <cellStyle name="Titre 3 2 2" xfId="48266" xr:uid="{49BBE953-3125-44E1-AACE-F14A6709B32E}"/>
    <cellStyle name="Titre 3 3" xfId="48267" xr:uid="{5D0B05F5-8735-4A36-A331-6BB1673690DF}"/>
    <cellStyle name="Titre 3 4" xfId="48268" xr:uid="{615C0E94-6A45-442E-A311-6408DE9A9A42}"/>
    <cellStyle name="Titre 4 2" xfId="48269" xr:uid="{9F6A28C0-B956-4920-86A0-D5D63137F8CF}"/>
    <cellStyle name="Titre 4 2 2" xfId="48270" xr:uid="{73B6BC2E-6995-43FC-B25C-73F15772B5C6}"/>
    <cellStyle name="Titre 4 3" xfId="48271" xr:uid="{D2DC9E2D-AF43-4548-9DFF-F75DC9A3A06F}"/>
    <cellStyle name="Titre 4 4" xfId="48272" xr:uid="{7243481D-D8E6-44CD-9862-5B38EDA17999}"/>
    <cellStyle name="Título" xfId="40206" xr:uid="{28CEDB38-EFA0-4B66-8D16-1A0E63B6ED69}"/>
    <cellStyle name="Título 1" xfId="40207" xr:uid="{E5BA03C5-E89D-4B4C-BD99-ECB7A6C46A06}"/>
    <cellStyle name="Título 2" xfId="40208" xr:uid="{33C4DDA5-F93D-457F-B447-D877DC2E8A36}"/>
    <cellStyle name="Título 3" xfId="40209" xr:uid="{F50B7EAD-4FBC-4AC4-A231-3160446EC9FD}"/>
    <cellStyle name="Título 3 2" xfId="40210" xr:uid="{BDCFA6E0-00F2-4D8A-9296-AEF4673E1419}"/>
    <cellStyle name="Título 3 2 2" xfId="40211" xr:uid="{80A0F36E-0782-431E-B256-1F7A06D215AA}"/>
    <cellStyle name="Título 3 2 2 2" xfId="40212" xr:uid="{E165BD6B-27E0-44E3-BBAB-EEA5D462F222}"/>
    <cellStyle name="Título 3 2 3" xfId="40213" xr:uid="{0C3721EA-7100-417D-99B3-0DC57D283CA1}"/>
    <cellStyle name="Título 3 3" xfId="40214" xr:uid="{4ECC4297-1293-47FA-82F2-F570B948B1DC}"/>
    <cellStyle name="Título 3 3 2" xfId="40215" xr:uid="{CF38C4C2-9761-42A9-98BF-6E124A71F32C}"/>
    <cellStyle name="Título 3 3 2 2" xfId="40216" xr:uid="{A065307D-07B7-46C8-AF5C-297E005F83B3}"/>
    <cellStyle name="Título 3 3 3" xfId="40217" xr:uid="{513B1B79-84DF-49A3-8B85-0359A0B12447}"/>
    <cellStyle name="Título 3 4" xfId="40218" xr:uid="{921219A5-CC0B-4475-A8CE-26B2E048921E}"/>
    <cellStyle name="Título 3 4 2" xfId="40219" xr:uid="{0DAE1FCF-35B7-4C0A-A750-3104BD60F70D}"/>
    <cellStyle name="Título 3 4 2 2" xfId="40220" xr:uid="{55B9378C-2DFB-4EC2-B608-4F6C73CDE767}"/>
    <cellStyle name="Título 3 4 3" xfId="40221" xr:uid="{87B34E8C-DA8E-405D-9424-C0052734ED96}"/>
    <cellStyle name="Título 3 5" xfId="40222" xr:uid="{3A8B38E6-6CA2-41AD-B2A2-60B04E5848A0}"/>
    <cellStyle name="Título 3 5 2" xfId="40223" xr:uid="{F558373C-38A1-49DC-82B9-D781E77F933C}"/>
    <cellStyle name="Título 3 6" xfId="40224" xr:uid="{06BEC916-9392-4C1C-85C5-C5A93BDC26E9}"/>
    <cellStyle name="Título 3 6 2" xfId="40225" xr:uid="{51ABC094-BE45-4A1A-A953-F76C805ED063}"/>
    <cellStyle name="Título 3 7" xfId="40226" xr:uid="{FFEA9453-CF57-4C70-8B12-890230137733}"/>
    <cellStyle name="Título_2009.07.28 Bad Debt" xfId="40227" xr:uid="{D33676EE-848D-464B-8F8B-77E1990CF4BA}"/>
    <cellStyle name="TOC" xfId="44373" xr:uid="{D9A6DE7F-04F1-428D-AF23-D60C81651952}"/>
    <cellStyle name="Top_Double_Bottom" xfId="44374" xr:uid="{598366DD-B7DD-4AC6-B375-6AE8B91E054E}"/>
    <cellStyle name="topline" xfId="44375" xr:uid="{408B4802-0508-4E32-B037-1E28ABC5F2D6}"/>
    <cellStyle name="Totaal" xfId="44376" xr:uid="{C79AA109-A1DB-4DF3-B57E-C7CB078378D9}"/>
    <cellStyle name="Totaal 2" xfId="44377" xr:uid="{CFCE4D99-85A8-4BB6-97C3-923D1D88D04D}"/>
    <cellStyle name="Totaal 3" xfId="44378" xr:uid="{9B39005C-B010-46E1-9655-DD750B5381F5}"/>
    <cellStyle name="Totaal_Cognos" xfId="44379" xr:uid="{2A526DC8-0D1E-4A6B-9FEA-AC9C14AA1AA8}"/>
    <cellStyle name="Total 10" xfId="39645" xr:uid="{7472D9EB-924F-4BB3-A0D2-34189EE69241}"/>
    <cellStyle name="Total 10 2" xfId="40228" xr:uid="{C633E5B1-030A-4597-979E-5E70675EB7ED}"/>
    <cellStyle name="Total 10 2 2" xfId="48791" xr:uid="{053704E9-8E1C-4C43-9E89-EE85428A9257}"/>
    <cellStyle name="Total 10 3" xfId="48790" xr:uid="{376022C6-2624-47B8-937A-1721110B8AA8}"/>
    <cellStyle name="Total 10_Apart tables" xfId="53106" xr:uid="{72C0E1F0-E021-4580-A9F3-D27F070D40F2}"/>
    <cellStyle name="Total 11" xfId="40229" xr:uid="{4D6DA731-A5B5-4EC5-9E7D-36843430F24D}"/>
    <cellStyle name="Total 11 2" xfId="48792" xr:uid="{CD443BA1-3A1C-4C61-9EC0-19911E4B3C39}"/>
    <cellStyle name="Total 12" xfId="53211" xr:uid="{0DD1200F-9279-48CC-B325-A8DDF653D52A}"/>
    <cellStyle name="Total 2" xfId="276" xr:uid="{C70B435C-7ED6-4B21-8C80-E052B48CDDCB}"/>
    <cellStyle name="Total 2 10" xfId="2757" xr:uid="{2C488C22-D794-4D16-AB57-80A789502F76}"/>
    <cellStyle name="Total 2 10 2" xfId="2758" xr:uid="{861AE71A-D230-4F4F-9706-C569393C6AA6}"/>
    <cellStyle name="Total 2 10 2 2" xfId="47577" xr:uid="{58BF95B9-362D-428A-85FD-454581795775}"/>
    <cellStyle name="Total 2 10 2 3" xfId="48795" xr:uid="{B5D705A9-F7B9-4FB5-BD75-D43BDDA4DC13}"/>
    <cellStyle name="Total 2 10 2_Apart tables" xfId="53107" xr:uid="{4D1AA352-41C7-419B-8727-47064F6ED269}"/>
    <cellStyle name="Total 2 10 3" xfId="47576" xr:uid="{AD3BAA33-2C84-4A71-9FC5-A2345EA6DF03}"/>
    <cellStyle name="Total 2 10 4" xfId="48794" xr:uid="{9460B7EC-21E0-4E20-BDA8-F3FB3D16FC15}"/>
    <cellStyle name="Total 2 10_3. Loans" xfId="30970" xr:uid="{7F8D96FD-5A4D-4AB3-BCBE-C0F12F58938A}"/>
    <cellStyle name="Total 2 11" xfId="2759" xr:uid="{CD557A74-35F2-4BC2-8918-732CF77448B5}"/>
    <cellStyle name="Total 2 11 2" xfId="2760" xr:uid="{A83A6F60-E43F-4CEC-86FC-FFA0BD069684}"/>
    <cellStyle name="Total 2 11 2 2" xfId="48797" xr:uid="{831C9141-5A55-436D-BF62-E950739FFF17}"/>
    <cellStyle name="Total 2 11 2_Apart tables" xfId="53108" xr:uid="{2FFD5DC4-4500-4B99-B6FD-DD6F1A3810DF}"/>
    <cellStyle name="Total 2 11 3" xfId="47578" xr:uid="{B09E9073-1297-43AA-B2F5-0E3C5B85075C}"/>
    <cellStyle name="Total 2 11 4" xfId="48796" xr:uid="{5C70D0D1-E3EA-4992-BA0D-6D6680899376}"/>
    <cellStyle name="Total 2 11_3. Loans" xfId="30971" xr:uid="{94418B8F-C86F-407B-966B-18A41285FB88}"/>
    <cellStyle name="Total 2 12" xfId="2761" xr:uid="{593552BB-A726-459D-AF71-CF4EF4FF6F2E}"/>
    <cellStyle name="Total 2 12 2" xfId="48798" xr:uid="{FB6891E9-EB32-41AC-B775-B421C9366AEE}"/>
    <cellStyle name="Total 2 12_Apart tables" xfId="53109" xr:uid="{5F2B3903-5168-4983-BA72-EB81D636277F}"/>
    <cellStyle name="Total 2 13" xfId="39509" xr:uid="{2720A12F-3D8B-4A2C-AEC0-6EE228E89F73}"/>
    <cellStyle name="Total 2 14" xfId="39589" xr:uid="{E0ECA7B1-4F03-45F5-8749-06D5D118F6ED}"/>
    <cellStyle name="Total 2 15" xfId="48793" xr:uid="{EB8A1791-8697-4A31-80B2-5B6AF95A8E18}"/>
    <cellStyle name="Total 2 2" xfId="2762" xr:uid="{5A1C321F-4B31-4981-AA8E-B6E9CEE3C472}"/>
    <cellStyle name="Total 2 2 10" xfId="2763" xr:uid="{30A950BD-6C11-4428-9A17-2EB8C2AEAE6B}"/>
    <cellStyle name="Total 2 2 10 2" xfId="2764" xr:uid="{259E73A1-D9D9-4BE9-8C8B-275EB3AF2E96}"/>
    <cellStyle name="Total 2 2 10 2 2" xfId="48801" xr:uid="{028AD66F-997F-4C71-8C8B-7406E93AB0EF}"/>
    <cellStyle name="Total 2 2 10 2_Apart tables" xfId="53110" xr:uid="{F5266E3E-2CB2-4281-B1C0-808157A05752}"/>
    <cellStyle name="Total 2 2 10 3" xfId="48800" xr:uid="{5C07A4D6-CF72-4AB2-8111-6C586D580BC5}"/>
    <cellStyle name="Total 2 2 10_3. Loans" xfId="30972" xr:uid="{676373BF-D5C4-4091-A2C6-B7A37509E57D}"/>
    <cellStyle name="Total 2 2 11" xfId="2765" xr:uid="{53BD1BC9-D3BD-43B5-8602-B01ECDC1E73F}"/>
    <cellStyle name="Total 2 2 11 2" xfId="48802" xr:uid="{E0AEFD9A-B160-4BF8-AE09-96AAC26AE0D7}"/>
    <cellStyle name="Total 2 2 11_Apart tables" xfId="53111" xr:uid="{F60301F6-DF7B-46B7-981B-134B185F25A6}"/>
    <cellStyle name="Total 2 2 12" xfId="47579" xr:uid="{27184F96-698C-49E9-BFC3-1C812D707631}"/>
    <cellStyle name="Total 2 2 13" xfId="48799" xr:uid="{8615EDA2-E9AA-45FF-8289-749E355A48D8}"/>
    <cellStyle name="Total 2 2 2" xfId="2766" xr:uid="{F225C2E7-742D-42A5-9E7A-FD43AB9FE1EE}"/>
    <cellStyle name="Total 2 2 2 2" xfId="2767" xr:uid="{3F353C47-A971-40E5-BE20-CBEF1A86FAD9}"/>
    <cellStyle name="Total 2 2 2 2 2" xfId="2768" xr:uid="{DF329D75-76EC-4C0E-B27B-7041895A1428}"/>
    <cellStyle name="Total 2 2 2 2 2 2" xfId="48805" xr:uid="{DCF1B345-E502-448C-83D0-EBF655F2A967}"/>
    <cellStyle name="Total 2 2 2 2 2_Apart tables" xfId="53112" xr:uid="{FEF96554-E8A5-4B2D-A8D6-C7B8EC243DF1}"/>
    <cellStyle name="Total 2 2 2 2 3" xfId="47581" xr:uid="{2B3228BD-A4AC-49ED-A01F-FB9D14A5C594}"/>
    <cellStyle name="Total 2 2 2 2 4" xfId="48804" xr:uid="{6CCBFDC9-0317-4370-89A6-EA9AC2E33BED}"/>
    <cellStyle name="Total 2 2 2 2_3. Loans" xfId="30973" xr:uid="{5270C12E-D15E-4C3C-B980-9C6691F323D5}"/>
    <cellStyle name="Total 2 2 2 3" xfId="2769" xr:uid="{1C0FE331-A75F-4E82-9DFD-C5B86BF9A7DE}"/>
    <cellStyle name="Total 2 2 2 3 2" xfId="2770" xr:uid="{35E3838A-2421-44E6-9DF6-BCDAE9B0B621}"/>
    <cellStyle name="Total 2 2 2 3 2 2" xfId="48807" xr:uid="{C7D74EE4-5492-4D2F-A3A3-757D8D760304}"/>
    <cellStyle name="Total 2 2 2 3 2_Apart tables" xfId="53113" xr:uid="{2DF1A509-4340-4CED-BDB6-AC9BE46BA738}"/>
    <cellStyle name="Total 2 2 2 3 3" xfId="48806" xr:uid="{73EF371E-3173-4D34-9B76-1EE06A5BAE9E}"/>
    <cellStyle name="Total 2 2 2 3_3. Loans" xfId="30974" xr:uid="{AB2D670E-17CA-4605-9BAF-57E93EFA0505}"/>
    <cellStyle name="Total 2 2 2 4" xfId="2771" xr:uid="{72EB94E4-3158-4503-8A01-A7591395F61F}"/>
    <cellStyle name="Total 2 2 2 4 2" xfId="2772" xr:uid="{AFFBB09B-2A26-4C25-869B-F55653CF5198}"/>
    <cellStyle name="Total 2 2 2 4 2 2" xfId="48809" xr:uid="{847AF13C-5C4D-4E05-B5EA-6B6A650056A2}"/>
    <cellStyle name="Total 2 2 2 4 2_Apart tables" xfId="53114" xr:uid="{C113C65B-C433-43DD-86DB-F5401A60AEC6}"/>
    <cellStyle name="Total 2 2 2 4 3" xfId="48808" xr:uid="{23CAE708-D76C-43E0-B81B-7D7C3B68AC8D}"/>
    <cellStyle name="Total 2 2 2 4_3. Loans" xfId="30975" xr:uid="{C243C3EB-5A42-4A55-9ECE-FE02DB846390}"/>
    <cellStyle name="Total 2 2 2 5" xfId="2773" xr:uid="{E30775F3-CE9F-4CC8-97D5-1B7C004289C8}"/>
    <cellStyle name="Total 2 2 2 5 2" xfId="2774" xr:uid="{ACAD2120-BA53-4D4F-A468-EDFF5D484420}"/>
    <cellStyle name="Total 2 2 2 5 2 2" xfId="48811" xr:uid="{F243F1C5-6DDC-43E5-A98C-4A86D277CA04}"/>
    <cellStyle name="Total 2 2 2 5 2_Apart tables" xfId="53115" xr:uid="{399DC581-C872-451B-90F8-BFBB37B461FE}"/>
    <cellStyle name="Total 2 2 2 5 3" xfId="48810" xr:uid="{B9718218-2CA8-46BF-9295-3D6F215D7B6C}"/>
    <cellStyle name="Total 2 2 2 5_3. Loans" xfId="30976" xr:uid="{3D6C43D7-8910-42CD-AC52-04E53FA39188}"/>
    <cellStyle name="Total 2 2 2 6" xfId="2775" xr:uid="{47629C48-EFDF-48E8-9F63-B401DA7C8EAE}"/>
    <cellStyle name="Total 2 2 2 6 2" xfId="48812" xr:uid="{17C03AB3-F725-4CBE-8802-A0B1F5791A43}"/>
    <cellStyle name="Total 2 2 2 6_Apart tables" xfId="53116" xr:uid="{51C141C2-D40B-4669-BEF4-2FBAC16D112A}"/>
    <cellStyle name="Total 2 2 2 7" xfId="47580" xr:uid="{30B49E0A-3F25-4C8B-B2E0-A62C644E2845}"/>
    <cellStyle name="Total 2 2 2 8" xfId="48803" xr:uid="{16329AEB-FDFC-4966-9CCE-80AFA5E50D9D}"/>
    <cellStyle name="Total 2 2 2_3. Loans" xfId="30977" xr:uid="{D7E65D88-4974-4F5C-A7E9-072793B31F9E}"/>
    <cellStyle name="Total 2 2 3" xfId="2776" xr:uid="{CFFBE74B-E2A4-41B8-AB6A-C5106FF470EA}"/>
    <cellStyle name="Total 2 2 3 2" xfId="2777" xr:uid="{CDF5A1C9-26A3-492A-9BEE-656155D5AAD7}"/>
    <cellStyle name="Total 2 2 3 2 2" xfId="2778" xr:uid="{B83C0438-EB6B-433A-8C57-342B2AAEF8AB}"/>
    <cellStyle name="Total 2 2 3 2 2 2" xfId="48815" xr:uid="{2C00B945-1D40-496F-A11C-7A551C842FBA}"/>
    <cellStyle name="Total 2 2 3 2 2_Apart tables" xfId="53117" xr:uid="{5E10EDA6-BA0B-4B20-B042-737B87D7A0C9}"/>
    <cellStyle name="Total 2 2 3 2 3" xfId="47583" xr:uid="{3E43B257-4355-4AC9-874C-954BC9481344}"/>
    <cellStyle name="Total 2 2 3 2 4" xfId="48814" xr:uid="{FC1576F3-BCEE-40A7-83A1-0D06AB5F6ADA}"/>
    <cellStyle name="Total 2 2 3 2_3. Loans" xfId="30978" xr:uid="{ACC2F563-5B8E-423A-8541-B1FA22173F34}"/>
    <cellStyle name="Total 2 2 3 3" xfId="2779" xr:uid="{C6FFF89A-FE2A-403C-9F8A-CA600C3CED0F}"/>
    <cellStyle name="Total 2 2 3 3 2" xfId="2780" xr:uid="{436974E7-A0D7-42AF-A477-0BC37A8B99F9}"/>
    <cellStyle name="Total 2 2 3 3 2 2" xfId="48817" xr:uid="{61BCF6DD-83C9-4932-93F0-8F2713A65FFC}"/>
    <cellStyle name="Total 2 2 3 3 2_Apart tables" xfId="53118" xr:uid="{C543078B-74DE-4AB2-9FD9-27BE49EFE4B6}"/>
    <cellStyle name="Total 2 2 3 3 3" xfId="48816" xr:uid="{5DB0E87B-BA6F-400C-B5C2-1F746FDE85F6}"/>
    <cellStyle name="Total 2 2 3 3_3. Loans" xfId="30979" xr:uid="{0E4C904C-BD6F-4918-8DFD-25C87FB87B1F}"/>
    <cellStyle name="Total 2 2 3 4" xfId="2781" xr:uid="{F1850336-972D-43D9-AA24-257442BE5778}"/>
    <cellStyle name="Total 2 2 3 4 2" xfId="2782" xr:uid="{A8727B35-1C8B-4BF2-BC91-92D2C0657719}"/>
    <cellStyle name="Total 2 2 3 4 2 2" xfId="48819" xr:uid="{0A597128-6D70-4C7F-928E-4B870BBDC0F4}"/>
    <cellStyle name="Total 2 2 3 4 2_Apart tables" xfId="53119" xr:uid="{1F19BD73-CC01-426A-BFA2-06A7410DABA8}"/>
    <cellStyle name="Total 2 2 3 4 3" xfId="48818" xr:uid="{CA9620DB-B49A-4141-B628-75D8944EFD92}"/>
    <cellStyle name="Total 2 2 3 4_3. Loans" xfId="30980" xr:uid="{4D0FB1F5-F14D-4CA8-95EA-51B703A53218}"/>
    <cellStyle name="Total 2 2 3 5" xfId="2783" xr:uid="{AF27269E-BFB9-4667-8F60-DA4505319A29}"/>
    <cellStyle name="Total 2 2 3 5 2" xfId="2784" xr:uid="{D3AD95B3-62FD-4B57-83F5-7405D0823491}"/>
    <cellStyle name="Total 2 2 3 5 2 2" xfId="48821" xr:uid="{6FEE3968-8C3E-415B-96E4-1E493F20AFB2}"/>
    <cellStyle name="Total 2 2 3 5 2_Apart tables" xfId="53120" xr:uid="{C977F3C8-2987-497B-9A22-90739C64E215}"/>
    <cellStyle name="Total 2 2 3 5 3" xfId="48820" xr:uid="{4F9145C5-D35E-470F-9BA3-078C74F12D25}"/>
    <cellStyle name="Total 2 2 3 5_3. Loans" xfId="30981" xr:uid="{7D7F23C9-1CEF-4C8F-B6AC-29A691429E0D}"/>
    <cellStyle name="Total 2 2 3 6" xfId="2785" xr:uid="{303EE4B4-51FF-4AD3-A3AA-D099B2D94637}"/>
    <cellStyle name="Total 2 2 3 6 2" xfId="48822" xr:uid="{87E9A35D-BABE-4DB8-A132-851801A965D8}"/>
    <cellStyle name="Total 2 2 3 6_Apart tables" xfId="53121" xr:uid="{12006B20-58A7-413D-A64F-58DB891CA50A}"/>
    <cellStyle name="Total 2 2 3 7" xfId="47582" xr:uid="{CF28F19D-47A2-47A4-93A4-24D91BEFC9ED}"/>
    <cellStyle name="Total 2 2 3 8" xfId="48813" xr:uid="{A2C6318D-E48E-4662-8345-E54FEB72877B}"/>
    <cellStyle name="Total 2 2 3_3. Loans" xfId="30982" xr:uid="{72FB102A-3033-4052-A664-0AD215CDEBA4}"/>
    <cellStyle name="Total 2 2 4" xfId="2786" xr:uid="{71D6F6F2-27D6-46A6-BACB-563EEA1CD5CE}"/>
    <cellStyle name="Total 2 2 4 2" xfId="2787" xr:uid="{21F12835-A108-4B50-AFC3-C69BA6058116}"/>
    <cellStyle name="Total 2 2 4 2 2" xfId="48824" xr:uid="{42C5B3E4-02E2-463A-AD67-C67C9B375507}"/>
    <cellStyle name="Total 2 2 4 2_Apart tables" xfId="53122" xr:uid="{97F5AAFF-B489-44D1-B055-DB3A3D376C8C}"/>
    <cellStyle name="Total 2 2 4 3" xfId="47584" xr:uid="{CB25E281-DE0E-4A23-8FF1-31AF19E0024D}"/>
    <cellStyle name="Total 2 2 4 4" xfId="48823" xr:uid="{D8F045F7-025A-4A97-A803-307EB93E2ABA}"/>
    <cellStyle name="Total 2 2 4_3. Loans" xfId="30983" xr:uid="{0668A872-80BA-46E2-9B3C-FF4004FCA983}"/>
    <cellStyle name="Total 2 2 5" xfId="2788" xr:uid="{F404A58E-4E2A-4264-9A47-A2A1782A18E5}"/>
    <cellStyle name="Total 2 2 5 2" xfId="2789" xr:uid="{BEB90A36-86BF-4B40-A75E-BA773D3C8FF1}"/>
    <cellStyle name="Total 2 2 5 2 2" xfId="48826" xr:uid="{431573E0-EFC8-408C-A905-5089AE86968B}"/>
    <cellStyle name="Total 2 2 5 2_Apart tables" xfId="53123" xr:uid="{2572A2F3-38AE-470A-9A69-6BCFA97C6166}"/>
    <cellStyle name="Total 2 2 5 3" xfId="48825" xr:uid="{D21D11AD-437F-42FC-A996-535FF09E800B}"/>
    <cellStyle name="Total 2 2 5_3. Loans" xfId="30984" xr:uid="{7CB9A6DC-B22B-4982-A21B-97BA2D5B5B38}"/>
    <cellStyle name="Total 2 2 6" xfId="2790" xr:uid="{2573E876-7396-4C5A-A2F2-58A64A8F0C17}"/>
    <cellStyle name="Total 2 2 6 2" xfId="2791" xr:uid="{ECF8C707-9D8B-4B30-9FD5-98FB2BFB0078}"/>
    <cellStyle name="Total 2 2 6 2 2" xfId="48828" xr:uid="{E347B4D7-6545-4936-8D9D-7867D649E7DC}"/>
    <cellStyle name="Total 2 2 6 2_Apart tables" xfId="53124" xr:uid="{AD98259D-2CFA-422E-BDC0-63E3F30D8812}"/>
    <cellStyle name="Total 2 2 6 3" xfId="48827" xr:uid="{E25B065A-3470-465D-990C-8DA43F224AD4}"/>
    <cellStyle name="Total 2 2 6_3. Loans" xfId="30985" xr:uid="{B1E8BE90-477B-442D-BE4E-6986065D358F}"/>
    <cellStyle name="Total 2 2 7" xfId="2792" xr:uid="{40EBC108-489F-40FF-A283-6746ECEA43C5}"/>
    <cellStyle name="Total 2 2 7 2" xfId="2793" xr:uid="{0F26EFF0-D2DF-48D6-9E26-E9AD4A47AB8C}"/>
    <cellStyle name="Total 2 2 7 2 2" xfId="48830" xr:uid="{93E86CEF-F3D0-4E29-8EDD-1A73346F5377}"/>
    <cellStyle name="Total 2 2 7 2_Apart tables" xfId="53125" xr:uid="{F72E3868-256F-4B4C-84AD-D8E4BE523354}"/>
    <cellStyle name="Total 2 2 7 3" xfId="48829" xr:uid="{BA6D7F56-3E6D-4E40-AB61-CDB69445883E}"/>
    <cellStyle name="Total 2 2 7_3. Loans" xfId="30986" xr:uid="{D37DB2CA-E69F-42B7-B930-64B42DEAFD55}"/>
    <cellStyle name="Total 2 2 8" xfId="2794" xr:uid="{724CDFD1-6473-4A00-A778-D95C26DA8080}"/>
    <cellStyle name="Total 2 2 8 2" xfId="2795" xr:uid="{792A35DC-3C82-4D87-AA88-CFD5E7C967E8}"/>
    <cellStyle name="Total 2 2 8 2 2" xfId="48832" xr:uid="{B8816C51-83BD-4899-93AD-48DB52C96CB9}"/>
    <cellStyle name="Total 2 2 8 2_Apart tables" xfId="53126" xr:uid="{5BD97535-8393-45EE-AC66-2E43FBEF28A3}"/>
    <cellStyle name="Total 2 2 8 3" xfId="48831" xr:uid="{FEE7FA86-A592-4403-A01A-B17552A182F5}"/>
    <cellStyle name="Total 2 2 8_3. Loans" xfId="30987" xr:uid="{BFF85A8F-6ECD-4B95-ABBA-770A7CD5CADD}"/>
    <cellStyle name="Total 2 2 9" xfId="2796" xr:uid="{C84C571E-F08E-4339-B041-86132A4A3731}"/>
    <cellStyle name="Total 2 2 9 2" xfId="2797" xr:uid="{9325C6B1-4F1B-4253-9B00-38F9D7D04DBA}"/>
    <cellStyle name="Total 2 2 9 2 2" xfId="48834" xr:uid="{C7A80513-C5E6-49B9-B258-846026C0525E}"/>
    <cellStyle name="Total 2 2 9 2_Apart tables" xfId="53127" xr:uid="{9BF71C81-911F-4900-9786-E4B96F17D9FB}"/>
    <cellStyle name="Total 2 2 9 3" xfId="48833" xr:uid="{5A88D9ED-7090-44B9-8042-C49C7BB8748B}"/>
    <cellStyle name="Total 2 2 9_3. Loans" xfId="30988" xr:uid="{CC17E1C9-2FBB-4C42-8593-806E493935DF}"/>
    <cellStyle name="Total 2 2_3. Loans" xfId="30989" xr:uid="{8F6265B5-AAD4-4CD7-9BCA-4D3E1EB78C23}"/>
    <cellStyle name="Total 2 3" xfId="2798" xr:uid="{4DC125A2-F0BB-4304-B151-0B01988A54C5}"/>
    <cellStyle name="Total 2 3 2" xfId="2799" xr:uid="{5C7934BA-ECCF-4E89-83DB-98CE4D775328}"/>
    <cellStyle name="Total 2 3 2 2" xfId="2800" xr:uid="{A6CF26EB-7B03-4CB2-9E3D-709ABB1D0355}"/>
    <cellStyle name="Total 2 3 2 2 2" xfId="47587" xr:uid="{10FF47DD-992B-4813-952C-83822B4DE412}"/>
    <cellStyle name="Total 2 3 2 2 3" xfId="48837" xr:uid="{2D4D4601-B935-48FA-A5A0-89DF46C3679E}"/>
    <cellStyle name="Total 2 3 2 2_Apart tables" xfId="53128" xr:uid="{0DDD50F0-D7E5-481A-A1B6-911B6319444E}"/>
    <cellStyle name="Total 2 3 2 3" xfId="47586" xr:uid="{9CBDBD7A-9E91-42FF-8150-C70FDBA36DC8}"/>
    <cellStyle name="Total 2 3 2 4" xfId="48836" xr:uid="{98884C12-A48D-453B-BAFC-F338B91CBA9C}"/>
    <cellStyle name="Total 2 3 2_3. Loans" xfId="30990" xr:uid="{1A403697-D08C-458B-93B8-BBC98A1CA896}"/>
    <cellStyle name="Total 2 3 3" xfId="2801" xr:uid="{72E1714C-D56E-4754-B06B-3CDDE5206671}"/>
    <cellStyle name="Total 2 3 3 2" xfId="2802" xr:uid="{BE1B34CE-B270-4E09-A2E5-A1838969A1C4}"/>
    <cellStyle name="Total 2 3 3 2 2" xfId="47589" xr:uid="{9BD2A9B4-3F23-4324-AF5B-0A0DE095EACE}"/>
    <cellStyle name="Total 2 3 3 2 3" xfId="48839" xr:uid="{B237FB32-1274-4865-84A1-7FAFD6816B8A}"/>
    <cellStyle name="Total 2 3 3 2_Apart tables" xfId="53129" xr:uid="{3FEBFCEA-6C5B-40DC-8280-164CFE816475}"/>
    <cellStyle name="Total 2 3 3 3" xfId="47588" xr:uid="{1C8C4128-18A3-4841-A426-050CCE755532}"/>
    <cellStyle name="Total 2 3 3 4" xfId="48838" xr:uid="{0E4499FD-F910-4E11-A535-20A20BA2A1C3}"/>
    <cellStyle name="Total 2 3 3_3. Loans" xfId="30991" xr:uid="{B7644E56-4782-42D7-9752-CD1B3B21FEF9}"/>
    <cellStyle name="Total 2 3 4" xfId="2803" xr:uid="{F78FF56D-7782-485D-A25D-6E5F38C0C434}"/>
    <cellStyle name="Total 2 3 4 2" xfId="2804" xr:uid="{2DDB59AE-7943-4E82-BA70-10CE57146693}"/>
    <cellStyle name="Total 2 3 4 2 2" xfId="48841" xr:uid="{1B47636C-07AA-4ECA-89E8-9952ADECD7FB}"/>
    <cellStyle name="Total 2 3 4 2_Apart tables" xfId="53130" xr:uid="{6C76041E-2957-47CC-8540-F1874AF2D22D}"/>
    <cellStyle name="Total 2 3 4 3" xfId="47590" xr:uid="{0644D8A5-48C8-4172-9839-B83C24CC6404}"/>
    <cellStyle name="Total 2 3 4 4" xfId="48840" xr:uid="{38E8AAA2-8DAA-4F53-BA78-F42EF05C379C}"/>
    <cellStyle name="Total 2 3 4_3. Loans" xfId="30992" xr:uid="{D7EDE9B8-DAEC-4405-B489-9F751DDF1C14}"/>
    <cellStyle name="Total 2 3 5" xfId="2805" xr:uid="{62B51726-1C3B-46EB-88BA-56DBCCCB678D}"/>
    <cellStyle name="Total 2 3 5 2" xfId="2806" xr:uid="{2BD23020-AAE1-4395-A91D-DC83CCC0F14C}"/>
    <cellStyle name="Total 2 3 5 2 2" xfId="48843" xr:uid="{488BB60A-439D-4009-9BE2-9165CFE57A03}"/>
    <cellStyle name="Total 2 3 5 2_Apart tables" xfId="53131" xr:uid="{F586F7BD-A906-4F62-BE6C-C70B3071BFA6}"/>
    <cellStyle name="Total 2 3 5 3" xfId="48842" xr:uid="{26331B9C-05DB-4AA3-92E9-946EF7C14CC6}"/>
    <cellStyle name="Total 2 3 5_3. Loans" xfId="30993" xr:uid="{5EDA28C5-A1AE-45AB-90EE-63897A814031}"/>
    <cellStyle name="Total 2 3 6" xfId="2807" xr:uid="{BF798ADD-3ED4-4406-9CC5-77D7436365FD}"/>
    <cellStyle name="Total 2 3 6 2" xfId="48844" xr:uid="{026D2D66-65FD-40A3-B333-88D874E126E5}"/>
    <cellStyle name="Total 2 3 6_Apart tables" xfId="53132" xr:uid="{FC8A14CF-58F3-460C-A5F7-F5ADDD1030CC}"/>
    <cellStyle name="Total 2 3 7" xfId="34779" xr:uid="{534A2497-F12E-4DFC-984F-DF853CB60676}"/>
    <cellStyle name="Total 2 3 8" xfId="47585" xr:uid="{CE8103BF-9BFA-4905-A7D3-55028D8BB8D9}"/>
    <cellStyle name="Total 2 3 9" xfId="48835" xr:uid="{F5985A04-626D-487E-B550-F3C0DE9AE7B7}"/>
    <cellStyle name="Total 2 3_3. Loans" xfId="30994" xr:uid="{161EBB81-B0ED-42C2-B6B8-A067F5604D04}"/>
    <cellStyle name="Total 2 4" xfId="2808" xr:uid="{A0A74CA9-D538-4DE4-A1B2-E0FE07579ED0}"/>
    <cellStyle name="Total 2 4 2" xfId="2809" xr:uid="{9C0C3EF4-524F-4954-9639-91CDF1D8EA2F}"/>
    <cellStyle name="Total 2 4 2 2" xfId="2810" xr:uid="{2D1CCE2A-4AC8-4BFD-A70F-0E06E329FBC2}"/>
    <cellStyle name="Total 2 4 2 2 2" xfId="47593" xr:uid="{19CB1CD5-1575-4D3A-9FA5-59C226AC2030}"/>
    <cellStyle name="Total 2 4 2 2 3" xfId="48847" xr:uid="{51B97BC9-8CC5-486B-ACAD-697B04E49094}"/>
    <cellStyle name="Total 2 4 2 2_Apart tables" xfId="53133" xr:uid="{2FA93718-FD38-4DC9-BED4-04117FEF965D}"/>
    <cellStyle name="Total 2 4 2 3" xfId="47592" xr:uid="{3B53ED93-A7D6-4646-8022-E212D44CEB8E}"/>
    <cellStyle name="Total 2 4 2 4" xfId="48846" xr:uid="{551FB2BB-B9E0-4859-A060-D55B32D532CE}"/>
    <cellStyle name="Total 2 4 2_3. Loans" xfId="30995" xr:uid="{693830E4-2EDE-4EEA-BC27-799F01FFEF80}"/>
    <cellStyle name="Total 2 4 3" xfId="2811" xr:uid="{FDD173D5-DB78-499E-ADE5-85DA2B362072}"/>
    <cellStyle name="Total 2 4 3 2" xfId="2812" xr:uid="{4E17690F-EE21-4161-A5AF-51760B44D7C3}"/>
    <cellStyle name="Total 2 4 3 2 2" xfId="47595" xr:uid="{80BA7A03-7E71-4A8B-8D36-6BA71B0E808C}"/>
    <cellStyle name="Total 2 4 3 2 3" xfId="48849" xr:uid="{46B69015-F6A2-4D41-A2A2-4A00216E69B9}"/>
    <cellStyle name="Total 2 4 3 2_Apart tables" xfId="53134" xr:uid="{36DE1753-ED4A-4937-9BB7-E5C373B91482}"/>
    <cellStyle name="Total 2 4 3 3" xfId="47594" xr:uid="{2730472B-54FF-4F98-8284-803B01404B27}"/>
    <cellStyle name="Total 2 4 3 4" xfId="48848" xr:uid="{AD481991-8A9D-467A-A2FD-F4A75BE7DDAA}"/>
    <cellStyle name="Total 2 4 3_3. Loans" xfId="30996" xr:uid="{6D6FCA35-6C63-4177-AB19-3CA6500CB0F8}"/>
    <cellStyle name="Total 2 4 4" xfId="2813" xr:uid="{FDC55300-FB4B-46AE-A592-FF27FCE55AE7}"/>
    <cellStyle name="Total 2 4 4 2" xfId="2814" xr:uid="{DD340A48-4C8E-4848-86DF-9C4809EF63ED}"/>
    <cellStyle name="Total 2 4 4 2 2" xfId="48851" xr:uid="{0CA05BFC-D4B6-48BA-859B-332C57443C26}"/>
    <cellStyle name="Total 2 4 4 2_Apart tables" xfId="53135" xr:uid="{CE27B721-388B-45DD-99D9-70C5C7D81F88}"/>
    <cellStyle name="Total 2 4 4 3" xfId="47596" xr:uid="{889E4E22-70E8-4773-9446-19B440A3D1D2}"/>
    <cellStyle name="Total 2 4 4 4" xfId="48850" xr:uid="{0C7C1DBA-8732-4C66-A0AA-45CC1BF4F85C}"/>
    <cellStyle name="Total 2 4 4_3. Loans" xfId="30997" xr:uid="{99E11504-EEA7-465B-999A-2943F099BEA9}"/>
    <cellStyle name="Total 2 4 5" xfId="2815" xr:uid="{32BA6F5B-CF25-4520-AFCE-BD207412A44D}"/>
    <cellStyle name="Total 2 4 5 2" xfId="48852" xr:uid="{CDACB2D8-311A-4376-9A2B-E4024F4342A1}"/>
    <cellStyle name="Total 2 4 5_Apart tables" xfId="53136" xr:uid="{7593FCD0-DA82-4396-9C6E-74EAD35FD97B}"/>
    <cellStyle name="Total 2 4 6" xfId="47591" xr:uid="{BA8C26BB-21AC-472F-8CE7-857EE881F53A}"/>
    <cellStyle name="Total 2 4 7" xfId="48845" xr:uid="{A1F09E08-F2D2-4496-9A77-7FD2C83C4435}"/>
    <cellStyle name="Total 2 4_3. Loans" xfId="30998" xr:uid="{7AA6257E-C000-4A41-97AB-A9D1C9D91FA9}"/>
    <cellStyle name="Total 2 5" xfId="2816" xr:uid="{5C6D61A9-477D-4AE7-A891-18E5E7E06AD8}"/>
    <cellStyle name="Total 2 5 2" xfId="2817" xr:uid="{8937287E-5D99-4BAF-9B6C-0CE91F102880}"/>
    <cellStyle name="Total 2 5 2 2" xfId="2818" xr:uid="{DAF86B56-69C0-4E3A-B104-F1C08FE02001}"/>
    <cellStyle name="Total 2 5 2 2 2" xfId="47599" xr:uid="{6414457B-8A91-4403-B42B-1BCD76CB6F7C}"/>
    <cellStyle name="Total 2 5 2 2 3" xfId="48855" xr:uid="{62F7E719-8171-4095-AD8F-C2E47A49E81E}"/>
    <cellStyle name="Total 2 5 2 2_Apart tables" xfId="53137" xr:uid="{5358E7C0-ED67-463E-AFD9-F60CA04EC356}"/>
    <cellStyle name="Total 2 5 2 3" xfId="47598" xr:uid="{73177C51-E34E-47B4-8DB3-EA93571CCE53}"/>
    <cellStyle name="Total 2 5 2 4" xfId="48854" xr:uid="{00482076-1E07-4E75-BC34-AFB3EB0E81F7}"/>
    <cellStyle name="Total 2 5 2_3. Loans" xfId="30999" xr:uid="{B8A807D3-B245-4D4A-818F-73CA6F7D195C}"/>
    <cellStyle name="Total 2 5 3" xfId="2819" xr:uid="{7871DD4C-4FC0-4D1A-8E1F-7549C549D7D6}"/>
    <cellStyle name="Total 2 5 3 2" xfId="2820" xr:uid="{D987A90C-9D81-46CA-A2B1-CA843D08C1DA}"/>
    <cellStyle name="Total 2 5 3 2 2" xfId="47601" xr:uid="{4A70A64D-F211-4CE0-86DF-2DCDD3CBED6F}"/>
    <cellStyle name="Total 2 5 3 2 3" xfId="48857" xr:uid="{A1BB3EFC-E545-4F3F-B021-E76424DC5D31}"/>
    <cellStyle name="Total 2 5 3 2_Apart tables" xfId="53138" xr:uid="{66DDBDA5-EFBB-46F5-9022-C0534BBDC1B8}"/>
    <cellStyle name="Total 2 5 3 3" xfId="47600" xr:uid="{825BEB80-893C-48A0-8C73-4CC1176522B7}"/>
    <cellStyle name="Total 2 5 3 4" xfId="48856" xr:uid="{2D510EFA-F9C1-408F-9BE6-BA5749C0658D}"/>
    <cellStyle name="Total 2 5 3_3. Loans" xfId="31000" xr:uid="{ACADBEE7-F1F4-431B-9A38-379D69341BEF}"/>
    <cellStyle name="Total 2 5 4" xfId="2821" xr:uid="{66EBC9DE-33D5-4BFF-904D-793F266FFB56}"/>
    <cellStyle name="Total 2 5 4 2" xfId="2822" xr:uid="{2A0FF4B8-AAC0-426A-942A-FD14D480CF62}"/>
    <cellStyle name="Total 2 5 4 2 2" xfId="48859" xr:uid="{E3D988A3-FC99-42F3-B85B-D5ECB05FBCEC}"/>
    <cellStyle name="Total 2 5 4 2_Apart tables" xfId="53139" xr:uid="{83F8A989-4ADD-4ADD-8DE4-0D8339B02106}"/>
    <cellStyle name="Total 2 5 4 3" xfId="47602" xr:uid="{7358EFE9-3EBC-49DC-A2E4-F10905D077AD}"/>
    <cellStyle name="Total 2 5 4 4" xfId="48858" xr:uid="{99E99668-5A16-454F-BE78-37ED3B0A6C45}"/>
    <cellStyle name="Total 2 5 4_3. Loans" xfId="31001" xr:uid="{B4DCE359-A024-43DB-B5C9-CEA763080207}"/>
    <cellStyle name="Total 2 5 5" xfId="2823" xr:uid="{3BFF7EAD-9DE8-4018-BCE6-5A842B705845}"/>
    <cellStyle name="Total 2 5 5 2" xfId="2824" xr:uid="{B5B9CCFA-E4C6-40E6-9463-EDCCEC333E30}"/>
    <cellStyle name="Total 2 5 5 2 2" xfId="48861" xr:uid="{9C533129-4788-4999-B2BB-0F2BC821DB11}"/>
    <cellStyle name="Total 2 5 5 2_Apart tables" xfId="53140" xr:uid="{FC683D58-F824-418C-879E-034ED822D0D3}"/>
    <cellStyle name="Total 2 5 5 3" xfId="48860" xr:uid="{99777BD9-7FA9-4345-8A5A-9700C23B6EDD}"/>
    <cellStyle name="Total 2 5 5_3. Loans" xfId="31002" xr:uid="{4F001098-11B5-48FF-B2B7-28739964EBD1}"/>
    <cellStyle name="Total 2 5 6" xfId="2825" xr:uid="{DFBDA12B-EC40-4DA1-A5FE-55CDEF8555B2}"/>
    <cellStyle name="Total 2 5 6 2" xfId="48862" xr:uid="{3F17F5E7-A002-442F-9378-12B5829E34B3}"/>
    <cellStyle name="Total 2 5 6_Apart tables" xfId="53141" xr:uid="{FF8C9626-48F5-4137-A7B2-EBCCA4326AC7}"/>
    <cellStyle name="Total 2 5 7" xfId="47597" xr:uid="{6A763765-C491-4ECB-B8C8-44502037679B}"/>
    <cellStyle name="Total 2 5 8" xfId="48853" xr:uid="{AC6F7F42-1D8E-4E75-8953-C45E31DB46E0}"/>
    <cellStyle name="Total 2 5_3. Loans" xfId="31003" xr:uid="{E4EE889C-E89A-446F-9839-2CD719697288}"/>
    <cellStyle name="Total 2 6" xfId="2826" xr:uid="{F0471BE3-D9AD-4E2E-9D9F-B00BB2E8B2F8}"/>
    <cellStyle name="Total 2 6 2" xfId="2827" xr:uid="{24D54B4B-5174-42E4-95BD-E8A9C0D5FBF2}"/>
    <cellStyle name="Total 2 6 2 2" xfId="2828" xr:uid="{C9AFA7ED-C076-487D-BAC4-0D4D2DAAD9D5}"/>
    <cellStyle name="Total 2 6 2 2 2" xfId="47605" xr:uid="{CB0CF651-3E06-4EC1-918B-66EBB7153377}"/>
    <cellStyle name="Total 2 6 2 2 3" xfId="48865" xr:uid="{FFD5283E-E952-48F5-893F-41CF4C281BA3}"/>
    <cellStyle name="Total 2 6 2 2_Apart tables" xfId="53142" xr:uid="{BC6FFAE4-BFE7-4B6E-9065-7B6915A546F1}"/>
    <cellStyle name="Total 2 6 2 3" xfId="47604" xr:uid="{1A03DC56-CEFB-456F-BF24-B68EEE778D61}"/>
    <cellStyle name="Total 2 6 2 4" xfId="48864" xr:uid="{13504E06-CDFE-41D1-A602-88A3B49C8689}"/>
    <cellStyle name="Total 2 6 2_3. Loans" xfId="31004" xr:uid="{6356D9C2-B15C-436F-B7F3-231455B55ED7}"/>
    <cellStyle name="Total 2 6 3" xfId="2829" xr:uid="{9B3660DE-32EF-4569-8C58-8F049013828B}"/>
    <cellStyle name="Total 2 6 3 2" xfId="2830" xr:uid="{5DC288EE-D5C2-46ED-BEA3-1E9806EC9B44}"/>
    <cellStyle name="Total 2 6 3 2 2" xfId="47607" xr:uid="{93E9152A-D21C-481A-9170-A72A374360FA}"/>
    <cellStyle name="Total 2 6 3 2 3" xfId="48867" xr:uid="{E97186C6-3657-45E1-AF11-53EDE554FD1F}"/>
    <cellStyle name="Total 2 6 3 2_Apart tables" xfId="53143" xr:uid="{96048CBC-A7A1-4F15-B85A-57F2B015A2C6}"/>
    <cellStyle name="Total 2 6 3 3" xfId="47606" xr:uid="{C359F457-301D-472F-9B67-6BF574742B56}"/>
    <cellStyle name="Total 2 6 3 4" xfId="48866" xr:uid="{D409959A-965A-47AD-8A46-0910B1928055}"/>
    <cellStyle name="Total 2 6 3_3. Loans" xfId="31005" xr:uid="{20A545B1-1C76-4933-9B11-D761FD9DF58F}"/>
    <cellStyle name="Total 2 6 4" xfId="2831" xr:uid="{0CBA1C8C-60AD-48F0-8575-C5D1C5FD7F9C}"/>
    <cellStyle name="Total 2 6 4 2" xfId="2832" xr:uid="{845FE93D-622B-4C2B-B28A-DFFBF87BF60B}"/>
    <cellStyle name="Total 2 6 4 2 2" xfId="48869" xr:uid="{0058CC92-5082-4D6A-821C-FB12C489283C}"/>
    <cellStyle name="Total 2 6 4 2_Apart tables" xfId="53144" xr:uid="{FB06C099-84EB-40F6-9F26-8FFD4A9CC601}"/>
    <cellStyle name="Total 2 6 4 3" xfId="47608" xr:uid="{B90CFAE8-1AD4-4744-9E53-48ACDE96A390}"/>
    <cellStyle name="Total 2 6 4 4" xfId="48868" xr:uid="{60D2089A-526D-47B7-9CB0-DB8426D8D7CE}"/>
    <cellStyle name="Total 2 6 4_3. Loans" xfId="31006" xr:uid="{A3E6B5E6-6024-4A64-BBA4-AEF3CCCABC22}"/>
    <cellStyle name="Total 2 6 5" xfId="2833" xr:uid="{1AD04414-4690-4BAF-AAEB-932AFE694B18}"/>
    <cellStyle name="Total 2 6 5 2" xfId="2834" xr:uid="{11970392-3913-479B-92D2-6A58D21BC5D9}"/>
    <cellStyle name="Total 2 6 5 2 2" xfId="48871" xr:uid="{D6855288-4768-4570-9E2C-D55D673821BA}"/>
    <cellStyle name="Total 2 6 5 2_Apart tables" xfId="53145" xr:uid="{185422AF-9350-4808-8F8A-9498C8BABC52}"/>
    <cellStyle name="Total 2 6 5 3" xfId="48870" xr:uid="{B3F3E0CC-CBDB-48A5-B7C0-9E343317F94D}"/>
    <cellStyle name="Total 2 6 5_3. Loans" xfId="31007" xr:uid="{4D38962E-9F64-4574-ADD2-18892894CD02}"/>
    <cellStyle name="Total 2 6 6" xfId="2835" xr:uid="{BE149F0E-0CCC-4CFE-951F-3D8008C170DB}"/>
    <cellStyle name="Total 2 6 6 2" xfId="48872" xr:uid="{7E69E8FF-B32B-40E3-93C1-B84B63A0B582}"/>
    <cellStyle name="Total 2 6 6_Apart tables" xfId="53146" xr:uid="{CA9C5F77-6596-4323-975A-BB30CAFF5325}"/>
    <cellStyle name="Total 2 6 7" xfId="47603" xr:uid="{C6B435CC-D49E-4980-AA87-E213BBB58858}"/>
    <cellStyle name="Total 2 6 8" xfId="48863" xr:uid="{962B45B1-2497-410A-9089-FF6E9C0D22B7}"/>
    <cellStyle name="Total 2 6_3. Loans" xfId="31008" xr:uid="{D16D5DDE-5BE1-42DD-BEFA-D6F5285BDA80}"/>
    <cellStyle name="Total 2 7" xfId="2836" xr:uid="{D730961C-5C95-4941-A0DC-C4FC3B2A479C}"/>
    <cellStyle name="Total 2 7 2" xfId="2837" xr:uid="{63A2E5AA-9334-4573-8AEA-DA1E72146DC3}"/>
    <cellStyle name="Total 2 7 2 2" xfId="2838" xr:uid="{2D2280DD-A763-4939-9E78-76ACF2D912C5}"/>
    <cellStyle name="Total 2 7 2 2 2" xfId="47611" xr:uid="{D5640D63-24AC-4BF1-B018-80D5A8BF95CB}"/>
    <cellStyle name="Total 2 7 2 2 3" xfId="48875" xr:uid="{C8BE1D13-F16E-4E2A-AF02-914AA3423AE1}"/>
    <cellStyle name="Total 2 7 2 2_Apart tables" xfId="53147" xr:uid="{208E78AF-5443-45C4-B2FB-40348EB4C227}"/>
    <cellStyle name="Total 2 7 2 3" xfId="47610" xr:uid="{7681A723-D37D-4B62-9C56-E9410DCB8030}"/>
    <cellStyle name="Total 2 7 2 4" xfId="48874" xr:uid="{D3B435C9-5786-448B-B0CA-C1A5A7E7D1EB}"/>
    <cellStyle name="Total 2 7 2_3. Loans" xfId="31009" xr:uid="{07A18B3F-995C-4873-9EB9-3F2C719DF2C4}"/>
    <cellStyle name="Total 2 7 3" xfId="2839" xr:uid="{62DFE448-DE7E-40BE-AC89-CB6F9AED1EB5}"/>
    <cellStyle name="Total 2 7 3 2" xfId="2840" xr:uid="{5A69DF23-716D-40B7-8BF1-BEE67C5EE51C}"/>
    <cellStyle name="Total 2 7 3 2 2" xfId="47613" xr:uid="{6E310871-0B58-40ED-8D86-FCE0894B5EEB}"/>
    <cellStyle name="Total 2 7 3 2 3" xfId="48877" xr:uid="{997155AC-344B-4F46-9018-821ED59ABC94}"/>
    <cellStyle name="Total 2 7 3 2_Apart tables" xfId="53148" xr:uid="{3F61876F-FE20-4D1B-A3AA-125DD14945B4}"/>
    <cellStyle name="Total 2 7 3 3" xfId="47612" xr:uid="{B3DE9CA4-0CD8-4C4F-8990-40E1AB52AA38}"/>
    <cellStyle name="Total 2 7 3 4" xfId="48876" xr:uid="{FA3B8565-0C13-485B-B9E4-CF32EDBCD715}"/>
    <cellStyle name="Total 2 7 3_3. Loans" xfId="31010" xr:uid="{C0420026-93FB-4F9D-9E0A-9E33EF80B26A}"/>
    <cellStyle name="Total 2 7 4" xfId="2841" xr:uid="{D5BC0E51-D102-4915-98E8-5DA444543DB2}"/>
    <cellStyle name="Total 2 7 4 2" xfId="2842" xr:uid="{3128AE2F-9AB8-4A71-BDC3-D171A30C25AB}"/>
    <cellStyle name="Total 2 7 4 2 2" xfId="48879" xr:uid="{F5F80E6A-748F-42D1-83A2-959D5A560293}"/>
    <cellStyle name="Total 2 7 4 2_Apart tables" xfId="53149" xr:uid="{E3196CFC-BB00-4600-AEDA-534EF6E039A1}"/>
    <cellStyle name="Total 2 7 4 3" xfId="47614" xr:uid="{EB91C2E0-C3C8-4777-B5BF-476244A8AEE9}"/>
    <cellStyle name="Total 2 7 4 4" xfId="48878" xr:uid="{DDB21F2D-8B42-4354-A48B-FB84307E19F5}"/>
    <cellStyle name="Total 2 7 4_3. Loans" xfId="31011" xr:uid="{B71DA72D-A4AB-459F-B00E-0E4659F2EED4}"/>
    <cellStyle name="Total 2 7 5" xfId="2843" xr:uid="{AEB7FAEB-B020-43A7-909A-A4D55A3E3511}"/>
    <cellStyle name="Total 2 7 5 2" xfId="2844" xr:uid="{114D7254-6DA3-4C29-BF00-7FD1482D65E4}"/>
    <cellStyle name="Total 2 7 5 2 2" xfId="48881" xr:uid="{8DF4D098-2E55-4F02-8368-D36D838E912D}"/>
    <cellStyle name="Total 2 7 5 2_Apart tables" xfId="53150" xr:uid="{7935003C-F331-4223-8C1F-BAE096B922BA}"/>
    <cellStyle name="Total 2 7 5 3" xfId="48880" xr:uid="{3CBC2F6E-4A0E-4541-B31F-A6FA5402FF90}"/>
    <cellStyle name="Total 2 7 5_3. Loans" xfId="31012" xr:uid="{4408D8CC-DFC4-42D3-8488-E9A500E49C1C}"/>
    <cellStyle name="Total 2 7 6" xfId="2845" xr:uid="{B2812843-17D1-4D9E-8B25-53E612961490}"/>
    <cellStyle name="Total 2 7 6 2" xfId="48882" xr:uid="{167AF864-6F44-4748-9D2E-A5A980149049}"/>
    <cellStyle name="Total 2 7 6_Apart tables" xfId="53151" xr:uid="{727523C2-BA00-4D9E-BD6E-05C0AD3B7EC1}"/>
    <cellStyle name="Total 2 7 7" xfId="47609" xr:uid="{8F8E02D6-B217-461A-A3F0-BE7BCEF19C19}"/>
    <cellStyle name="Total 2 7 8" xfId="48873" xr:uid="{9E39F626-675B-46BD-84B4-F0BF3F71D9A8}"/>
    <cellStyle name="Total 2 7_3. Loans" xfId="31013" xr:uid="{4E444AFB-63BE-473C-9ED2-B8407810EF0F}"/>
    <cellStyle name="Total 2 8" xfId="2846" xr:uid="{1936FF75-357B-42BE-9FCD-339006C9C233}"/>
    <cellStyle name="Total 2 8 2" xfId="2847" xr:uid="{DB881A48-3B94-400E-861A-EAC926ACE7EE}"/>
    <cellStyle name="Total 2 8 2 2" xfId="2848" xr:uid="{FACC2C5B-9FA0-49B7-AEC4-FC11ADECDAA7}"/>
    <cellStyle name="Total 2 8 2 2 2" xfId="48885" xr:uid="{2FD1583B-E39F-4A76-8FEC-0643B8EFC7BD}"/>
    <cellStyle name="Total 2 8 2 2_Apart tables" xfId="53152" xr:uid="{08B5EEA1-E15D-4B0E-B2B4-EC91868B14FD}"/>
    <cellStyle name="Total 2 8 2 3" xfId="47616" xr:uid="{BDD32E5B-DE70-4162-AC0F-1D7F8468DF56}"/>
    <cellStyle name="Total 2 8 2 4" xfId="48884" xr:uid="{00885615-AA63-4451-BBCF-CF16C221D05D}"/>
    <cellStyle name="Total 2 8 2_3. Loans" xfId="31014" xr:uid="{735D675E-7396-48B8-9A2D-CB472718CE01}"/>
    <cellStyle name="Total 2 8 3" xfId="2849" xr:uid="{EE541012-55E9-4EDC-AB02-1984A35C7198}"/>
    <cellStyle name="Total 2 8 3 2" xfId="2850" xr:uid="{37779825-453A-4ABF-B056-0A1B8D2D9B4D}"/>
    <cellStyle name="Total 2 8 3 2 2" xfId="48887" xr:uid="{872BBB97-0FF6-4588-A24C-C85210ECF437}"/>
    <cellStyle name="Total 2 8 3 2_Apart tables" xfId="53153" xr:uid="{890A713C-FBF5-4A72-AF76-41EB4D0E4726}"/>
    <cellStyle name="Total 2 8 3 3" xfId="48886" xr:uid="{61A3F7CC-1D17-4CD2-9083-CF1B3199E281}"/>
    <cellStyle name="Total 2 8 3_3. Loans" xfId="31015" xr:uid="{00A7E63D-8A10-4906-B765-28584913C5E4}"/>
    <cellStyle name="Total 2 8 4" xfId="2851" xr:uid="{5C4C9319-9655-4F81-8F47-B54399FDC3D5}"/>
    <cellStyle name="Total 2 8 4 2" xfId="2852" xr:uid="{095C7D07-1A93-4905-9A70-92792EA70BEF}"/>
    <cellStyle name="Total 2 8 4 2 2" xfId="48889" xr:uid="{836BD7B4-BFD8-4444-AF2B-4708D5FE1E08}"/>
    <cellStyle name="Total 2 8 4 2_Apart tables" xfId="53154" xr:uid="{F8A03CFD-C5BD-407B-B304-D4DAFE14C44D}"/>
    <cellStyle name="Total 2 8 4 3" xfId="48888" xr:uid="{97496358-9053-48A1-956A-90F7677A8ED4}"/>
    <cellStyle name="Total 2 8 4_3. Loans" xfId="31016" xr:uid="{A09D50D4-2E48-4756-9BE4-C1CCFA8333D0}"/>
    <cellStyle name="Total 2 8 5" xfId="2853" xr:uid="{A0BDBD1C-CDF8-41C4-8092-05F32F980642}"/>
    <cellStyle name="Total 2 8 5 2" xfId="2854" xr:uid="{F484A0D5-2537-44D4-A2C0-0A2EB5C16084}"/>
    <cellStyle name="Total 2 8 5 2 2" xfId="48891" xr:uid="{F0356231-97AE-4C24-B21F-E49D8A15C8FA}"/>
    <cellStyle name="Total 2 8 5 2_Apart tables" xfId="53155" xr:uid="{BEDD378D-7F32-4ACE-A9E4-9BDC15581D09}"/>
    <cellStyle name="Total 2 8 5 3" xfId="48890" xr:uid="{5B46B733-66C1-4824-882C-2E8286849ABD}"/>
    <cellStyle name="Total 2 8 5_3. Loans" xfId="31017" xr:uid="{092D1DD4-D93C-445E-B1FD-BDA470135BE3}"/>
    <cellStyle name="Total 2 8 6" xfId="2855" xr:uid="{D5470611-2837-43A8-833E-D18D5A7B9171}"/>
    <cellStyle name="Total 2 8 6 2" xfId="48892" xr:uid="{049DD2FC-0437-4A5C-B459-324F131995D8}"/>
    <cellStyle name="Total 2 8 6_Apart tables" xfId="53156" xr:uid="{D26EBF18-BF83-423A-AF84-B20BF833843D}"/>
    <cellStyle name="Total 2 8 7" xfId="47615" xr:uid="{5F98B0CB-645E-4A75-B084-D8CE6AB453AF}"/>
    <cellStyle name="Total 2 8 8" xfId="48883" xr:uid="{46E895B0-C261-44F7-B4BB-94647CA6E230}"/>
    <cellStyle name="Total 2 8_3. Loans" xfId="31018" xr:uid="{F41452BC-4125-4F03-B42A-712C21C6DA5D}"/>
    <cellStyle name="Total 2 9" xfId="2856" xr:uid="{265C553C-06F4-4667-9756-D959E1BC67D0}"/>
    <cellStyle name="Total 2 9 2" xfId="2857" xr:uid="{F1658D8B-3529-40EE-9900-CD151BB91001}"/>
    <cellStyle name="Total 2 9 2 2" xfId="47618" xr:uid="{78B16AB7-5A76-4A89-A666-C0DAF53C3C55}"/>
    <cellStyle name="Total 2 9 2 3" xfId="48894" xr:uid="{11680277-EE9F-4987-8393-9B9361C19624}"/>
    <cellStyle name="Total 2 9 2_Apart tables" xfId="53157" xr:uid="{68731A1A-7790-44C9-94D7-CE9CBD5915D3}"/>
    <cellStyle name="Total 2 9 3" xfId="47617" xr:uid="{994DED97-70A4-4AE9-9939-ECAF3464D2E7}"/>
    <cellStyle name="Total 2 9 4" xfId="48893" xr:uid="{02E32919-84E7-43C3-B68F-0251D170F028}"/>
    <cellStyle name="Total 2 9_3. Loans" xfId="31019" xr:uid="{5D97B044-27C4-4835-A6C6-01D1A93D6559}"/>
    <cellStyle name="Total 2_2. Property deals" xfId="31020" xr:uid="{999BC5C3-FB01-4A28-9999-86F7C7C24DB3}"/>
    <cellStyle name="Total 3" xfId="2858" xr:uid="{47D16D86-C2FE-4745-997C-BE2E2BA3D455}"/>
    <cellStyle name="Total 3 10" xfId="2859" xr:uid="{F05B46AD-A4CC-42A6-B8E3-96F48F964D97}"/>
    <cellStyle name="Total 3 10 2" xfId="2860" xr:uid="{3F959749-699A-42A1-B58C-3F5D1F0C65B3}"/>
    <cellStyle name="Total 3 10 2 2" xfId="48897" xr:uid="{07EB08FB-3E22-4F65-AA32-4A48B4C15BDC}"/>
    <cellStyle name="Total 3 10 2_Apart tables" xfId="53158" xr:uid="{26FAA53E-D592-433D-A311-FD723B2B50BE}"/>
    <cellStyle name="Total 3 10 3" xfId="48896" xr:uid="{B8C861A4-AFE8-4B37-B9A1-49FFA8AB1107}"/>
    <cellStyle name="Total 3 10_3. Loans" xfId="31021" xr:uid="{10012693-4D18-454F-A255-F36CEDCACC2B}"/>
    <cellStyle name="Total 3 11" xfId="2861" xr:uid="{AF9A1F45-7416-4E57-94FD-1BD4116C01C7}"/>
    <cellStyle name="Total 3 11 2" xfId="48898" xr:uid="{35066559-3959-4856-BA51-6A24BFCDCD9A}"/>
    <cellStyle name="Total 3 11_Apart tables" xfId="53159" xr:uid="{A82851C2-FFCB-4D86-A87E-76BE79373DB4}"/>
    <cellStyle name="Total 3 12" xfId="34780" xr:uid="{1E7E20DD-FD5C-412E-A51E-721EF8DCA098}"/>
    <cellStyle name="Total 3 13" xfId="47619" xr:uid="{13466998-E93B-4E0C-9100-5406D2485D84}"/>
    <cellStyle name="Total 3 14" xfId="48895" xr:uid="{5C980A61-EEC6-4BCD-8F7A-E349F5F71F95}"/>
    <cellStyle name="Total 3 2" xfId="2862" xr:uid="{D392C98D-0649-4CA1-A043-3B05D718E8D9}"/>
    <cellStyle name="Total 3 2 2" xfId="2863" xr:uid="{B5DBE544-DD32-4921-99C3-42586BABF1AA}"/>
    <cellStyle name="Total 3 2 2 2" xfId="2864" xr:uid="{2392ABDD-F99B-4893-868A-99EFA23D0433}"/>
    <cellStyle name="Total 3 2 2 2 2" xfId="47622" xr:uid="{E6B7D659-9EE5-4E41-8E88-0CB90B8CEA47}"/>
    <cellStyle name="Total 3 2 2 2 3" xfId="48901" xr:uid="{4523BE61-020D-4478-8AB0-F7CD0CEED4F9}"/>
    <cellStyle name="Total 3 2 2 2_Apart tables" xfId="53160" xr:uid="{73DE3399-5432-4042-BFB9-D1B6FB39152B}"/>
    <cellStyle name="Total 3 2 2 3" xfId="47621" xr:uid="{F8E9B1E7-79A0-42B9-8449-8D906B467CE9}"/>
    <cellStyle name="Total 3 2 2 4" xfId="48900" xr:uid="{8AE6CF46-BAC0-4152-BD87-50D41A50EE39}"/>
    <cellStyle name="Total 3 2 2_3. Loans" xfId="31022" xr:uid="{08AD0FDF-D66F-4C25-9C00-6147D5632BEB}"/>
    <cellStyle name="Total 3 2 3" xfId="2865" xr:uid="{9A7A5B2B-D652-4021-8E56-CC65131344B7}"/>
    <cellStyle name="Total 3 2 3 2" xfId="2866" xr:uid="{6085CA90-A06B-4ACC-8825-F5C92743BF0A}"/>
    <cellStyle name="Total 3 2 3 2 2" xfId="47624" xr:uid="{FC1330D6-2C05-476B-94BA-DDE97ACEA627}"/>
    <cellStyle name="Total 3 2 3 2 3" xfId="48903" xr:uid="{9AD05C05-9EE6-483E-A124-BA77E34334C9}"/>
    <cellStyle name="Total 3 2 3 2_Apart tables" xfId="53161" xr:uid="{B35DB8BA-74FD-42DE-AA72-AA243C5E4F30}"/>
    <cellStyle name="Total 3 2 3 3" xfId="47623" xr:uid="{AA690F8D-7C1B-4441-BE75-905748C73A6D}"/>
    <cellStyle name="Total 3 2 3 4" xfId="48902" xr:uid="{3DB889D6-7AC0-4E90-8394-5935E5071943}"/>
    <cellStyle name="Total 3 2 3_3. Loans" xfId="31023" xr:uid="{3AF1FBC7-3468-4AA7-AC2D-4109B4A2E9C4}"/>
    <cellStyle name="Total 3 2 4" xfId="2867" xr:uid="{56AB4C3B-3942-45B1-B060-CBC33C2B52CF}"/>
    <cellStyle name="Total 3 2 4 2" xfId="2868" xr:uid="{53EC00F0-DBD8-4385-81D6-2A6EC4ADC896}"/>
    <cellStyle name="Total 3 2 4 2 2" xfId="48905" xr:uid="{562DB6DE-0460-46FE-AF06-B1759B145BA1}"/>
    <cellStyle name="Total 3 2 4 2_Apart tables" xfId="53162" xr:uid="{D8AEE838-21FF-4E01-8853-18A1CB81BC17}"/>
    <cellStyle name="Total 3 2 4 3" xfId="47625" xr:uid="{CB6DF313-616A-4DEA-AC16-09D089F1F365}"/>
    <cellStyle name="Total 3 2 4 4" xfId="48904" xr:uid="{84BC6E9B-78FD-4AF4-B299-72D340DB8DA7}"/>
    <cellStyle name="Total 3 2 4_3. Loans" xfId="31024" xr:uid="{472FFDF2-2796-454A-906A-91FFC64159AB}"/>
    <cellStyle name="Total 3 2 5" xfId="2869" xr:uid="{E16A9488-8D9F-43B7-90B8-FBDFD79958A3}"/>
    <cellStyle name="Total 3 2 5 2" xfId="2870" xr:uid="{4DCA369C-0D15-4ECA-BD21-EE0369136FE6}"/>
    <cellStyle name="Total 3 2 5 2 2" xfId="48907" xr:uid="{22096F40-B46E-4BA3-B77F-83851420168B}"/>
    <cellStyle name="Total 3 2 5 2_Apart tables" xfId="53163" xr:uid="{08294C85-9952-4615-98B8-0FA62531D8C6}"/>
    <cellStyle name="Total 3 2 5 3" xfId="48906" xr:uid="{4F7EF5D9-85A0-462A-92CD-7481C0631058}"/>
    <cellStyle name="Total 3 2 5_3. Loans" xfId="31025" xr:uid="{0C3D4542-9A0E-4201-A953-70D82702CEC2}"/>
    <cellStyle name="Total 3 2 6" xfId="2871" xr:uid="{1618A0E1-0C9D-435B-A067-5516AD1C0B14}"/>
    <cellStyle name="Total 3 2 6 2" xfId="48908" xr:uid="{E14524CB-6B36-4245-B6E7-7988BC60111A}"/>
    <cellStyle name="Total 3 2 6_Apart tables" xfId="53164" xr:uid="{20419E92-E1EC-4FB1-AB88-5A5A705B891D}"/>
    <cellStyle name="Total 3 2 7" xfId="47620" xr:uid="{42E04BDB-75D2-400E-8AA2-8DECCEF8C4C9}"/>
    <cellStyle name="Total 3 2 8" xfId="48899" xr:uid="{DFF7C058-F5D9-4788-BD9F-CCB538921F73}"/>
    <cellStyle name="Total 3 2_3. Loans" xfId="31026" xr:uid="{666008BC-4CE1-4B35-B119-065E2B0D639E}"/>
    <cellStyle name="Total 3 3" xfId="2872" xr:uid="{CCC459FE-A94F-4CBC-801F-7E63907A7F92}"/>
    <cellStyle name="Total 3 3 2" xfId="2873" xr:uid="{E17719ED-8DFC-4EA1-A88F-7C86A684C0A2}"/>
    <cellStyle name="Total 3 3 2 2" xfId="2874" xr:uid="{52D5CFBA-2869-453D-BD87-609B56A87620}"/>
    <cellStyle name="Total 3 3 2 2 2" xfId="47628" xr:uid="{D6AD618D-1CE6-4761-A6BD-B115FDE6A294}"/>
    <cellStyle name="Total 3 3 2 2 3" xfId="48911" xr:uid="{9C2CAFB4-C075-4F6C-A20C-6C59579D716D}"/>
    <cellStyle name="Total 3 3 2 2_Apart tables" xfId="53165" xr:uid="{78A7C8B7-CFA2-4229-8E7B-67669C56D594}"/>
    <cellStyle name="Total 3 3 2 3" xfId="47627" xr:uid="{4FA4B53B-B5DC-4F46-9BB7-6B2B9D517363}"/>
    <cellStyle name="Total 3 3 2 4" xfId="48910" xr:uid="{12AB6A8B-3190-4709-8605-223AA9C1F1D0}"/>
    <cellStyle name="Total 3 3 2_3. Loans" xfId="31027" xr:uid="{7B822C16-D0E5-4F4B-8129-2B8D616C8705}"/>
    <cellStyle name="Total 3 3 3" xfId="2875" xr:uid="{2A8EA3BD-343D-4233-BEAA-BA60C7297353}"/>
    <cellStyle name="Total 3 3 3 2" xfId="2876" xr:uid="{D65F95D4-0194-4D54-9BDC-07EF635556A5}"/>
    <cellStyle name="Total 3 3 3 2 2" xfId="47630" xr:uid="{6D9ED5EF-DBDE-4D56-B6CA-CFAAB18FD416}"/>
    <cellStyle name="Total 3 3 3 2 3" xfId="48913" xr:uid="{DEA2981A-619D-44C0-B1D3-72437D99DD6C}"/>
    <cellStyle name="Total 3 3 3 2_Apart tables" xfId="53166" xr:uid="{4B198F19-4065-4E47-A735-A24415CE6F5C}"/>
    <cellStyle name="Total 3 3 3 3" xfId="47629" xr:uid="{7F27AC00-5A2C-479D-8968-FC2B5BFA9A22}"/>
    <cellStyle name="Total 3 3 3 4" xfId="48912" xr:uid="{E3E8E770-ACA9-4D26-AEDE-150B9EAB3EF8}"/>
    <cellStyle name="Total 3 3 3_3. Loans" xfId="31028" xr:uid="{44CADD08-E226-460C-9903-B96215C857C2}"/>
    <cellStyle name="Total 3 3 4" xfId="2877" xr:uid="{E6073087-46B1-4FD7-BF6D-BFDAD055A6F2}"/>
    <cellStyle name="Total 3 3 4 2" xfId="2878" xr:uid="{AE5BB3DB-423A-439F-9C8F-BA4310A6CA0C}"/>
    <cellStyle name="Total 3 3 4 2 2" xfId="48915" xr:uid="{AFCDE867-EA09-4DA7-A9E4-9B6F4493617C}"/>
    <cellStyle name="Total 3 3 4 2_Apart tables" xfId="53167" xr:uid="{9F1A1ABE-B252-4202-A4A9-1F46298EBED9}"/>
    <cellStyle name="Total 3 3 4 3" xfId="47631" xr:uid="{6B4003E3-0501-436F-826E-A8EE2F7FBF74}"/>
    <cellStyle name="Total 3 3 4 4" xfId="48914" xr:uid="{804D1493-3B26-427D-9DA2-2C61998C20C8}"/>
    <cellStyle name="Total 3 3 4_3. Loans" xfId="31029" xr:uid="{128111D7-BD31-41B7-AF79-D0D92C7E621B}"/>
    <cellStyle name="Total 3 3 5" xfId="2879" xr:uid="{BEC6C048-9DF5-4F84-B35F-7381EDF7EAFB}"/>
    <cellStyle name="Total 3 3 5 2" xfId="2880" xr:uid="{61C1F805-F4CC-4C37-83BA-D5AA5BA4A44F}"/>
    <cellStyle name="Total 3 3 5 2 2" xfId="48917" xr:uid="{28522417-E64C-457D-9D63-56ACF222A658}"/>
    <cellStyle name="Total 3 3 5 2_Apart tables" xfId="53168" xr:uid="{03B847C6-6587-4295-B039-DB1C2457E392}"/>
    <cellStyle name="Total 3 3 5 3" xfId="48916" xr:uid="{EDD2BB60-7274-4A32-8BA6-DFBCCC8E07EE}"/>
    <cellStyle name="Total 3 3 5_3. Loans" xfId="31030" xr:uid="{E1135F53-4A65-451C-8528-A5B7DA7417AB}"/>
    <cellStyle name="Total 3 3 6" xfId="2881" xr:uid="{198727D1-309B-43ED-AF0C-91F8652B619A}"/>
    <cellStyle name="Total 3 3 6 2" xfId="48918" xr:uid="{91053ECC-0107-4671-9336-33FBF79A93A2}"/>
    <cellStyle name="Total 3 3 6_Apart tables" xfId="53169" xr:uid="{9CF021A8-B32F-412A-A1BE-72E79AC79779}"/>
    <cellStyle name="Total 3 3 7" xfId="47626" xr:uid="{1A602C0E-B360-4974-ACC0-BABA562D86FD}"/>
    <cellStyle name="Total 3 3 8" xfId="48909" xr:uid="{024F5732-6991-4EC7-8702-F4C0410F4535}"/>
    <cellStyle name="Total 3 3_3. Loans" xfId="31031" xr:uid="{D79F3432-FB5D-499F-BF9C-2EA54BDAC1F5}"/>
    <cellStyle name="Total 3 4" xfId="2882" xr:uid="{E118F6CF-6077-489D-B082-91D16C697914}"/>
    <cellStyle name="Total 3 4 2" xfId="2883" xr:uid="{897ABDC1-0F3D-472B-BCC5-366EB6297F8E}"/>
    <cellStyle name="Total 3 4 2 2" xfId="40230" xr:uid="{A563188A-A624-49DF-A541-D3FCFFFBEDF6}"/>
    <cellStyle name="Total 3 4 2 2 2" xfId="48921" xr:uid="{6B070995-E905-435A-B13F-E36F9AA221F9}"/>
    <cellStyle name="Total 3 4 2 3" xfId="48920" xr:uid="{5410C304-DDDE-4B3F-BB2E-B8EED7518A90}"/>
    <cellStyle name="Total 3 4 2_Apart tables" xfId="53170" xr:uid="{53C8E1C7-0087-41D5-9B24-7CDDAB2E4F37}"/>
    <cellStyle name="Total 3 4 3" xfId="40231" xr:uid="{151AC989-3620-40FB-B396-547218E89905}"/>
    <cellStyle name="Total 3 4 3 2" xfId="40232" xr:uid="{00631CF7-2AF8-4D65-84A9-1C504F48DA22}"/>
    <cellStyle name="Total 3 4 3 2 2" xfId="48923" xr:uid="{A8DE5296-6369-40EC-ABA2-664CF6B37556}"/>
    <cellStyle name="Total 3 4 3 3" xfId="48922" xr:uid="{DF2FFB02-5434-452C-8144-CD681E1F57F5}"/>
    <cellStyle name="Total 3 4 4" xfId="40233" xr:uid="{A68FDBC0-C778-41E6-ADA2-E5EAC00A9E4B}"/>
    <cellStyle name="Total 3 4 4 2" xfId="48924" xr:uid="{2CBDC54A-FA7A-4469-97B1-C36AA82D1CA8}"/>
    <cellStyle name="Total 3 4 5" xfId="48919" xr:uid="{967DD5FC-17C9-4351-9DDB-C78131FA1E50}"/>
    <cellStyle name="Total 3 4_3. Loans" xfId="31032" xr:uid="{901056B7-3F43-4095-A8E2-3F7D614F3371}"/>
    <cellStyle name="Total 3 5" xfId="2884" xr:uid="{8DE688A7-8055-4D4C-AC14-B99BD241C822}"/>
    <cellStyle name="Total 3 5 2" xfId="2885" xr:uid="{C514940D-5CCA-4EB6-90D9-B97ECAAD9A3C}"/>
    <cellStyle name="Total 3 5 2 2" xfId="40234" xr:uid="{D5E943E4-2639-420F-AD38-A843E35947F8}"/>
    <cellStyle name="Total 3 5 2 2 2" xfId="48927" xr:uid="{F86E12C8-017E-4C64-BEF4-9629F0B0BBE0}"/>
    <cellStyle name="Total 3 5 2 3" xfId="48926" xr:uid="{19897ECD-50D1-4618-A646-E83508412AED}"/>
    <cellStyle name="Total 3 5 2_Apart tables" xfId="53171" xr:uid="{93DE4BEE-3C95-4D94-9990-4FF800DF8BE6}"/>
    <cellStyle name="Total 3 5 3" xfId="40235" xr:uid="{CBC4784F-7B78-4200-8CBD-0179DD1CC412}"/>
    <cellStyle name="Total 3 5 3 2" xfId="40236" xr:uid="{390EB51F-F458-4CE5-8535-84C422B13890}"/>
    <cellStyle name="Total 3 5 3 2 2" xfId="48929" xr:uid="{CE375C5D-03FD-4F72-9E98-8CD21BA94009}"/>
    <cellStyle name="Total 3 5 3 3" xfId="48928" xr:uid="{55589D10-A045-449B-8587-BB2D29AC31BE}"/>
    <cellStyle name="Total 3 5 4" xfId="40237" xr:uid="{A3DE5621-1485-48F5-9D00-12DEF79E2ED5}"/>
    <cellStyle name="Total 3 5 4 2" xfId="48930" xr:uid="{4BB8CD2B-8B8E-4ABB-8B3A-52DC8E5E8B75}"/>
    <cellStyle name="Total 3 5 5" xfId="48925" xr:uid="{072451EB-3947-420A-B0E7-1F9D59C5C80F}"/>
    <cellStyle name="Total 3 5_3. Loans" xfId="31033" xr:uid="{6AEED085-68BB-47AD-9038-A9A729C6F765}"/>
    <cellStyle name="Total 3 6" xfId="2886" xr:uid="{7B02B62D-5555-4FD0-AD25-DF649AAFA2CF}"/>
    <cellStyle name="Total 3 6 2" xfId="2887" xr:uid="{A75932FB-602F-432F-B270-C0048EAF7B57}"/>
    <cellStyle name="Total 3 6 2 2" xfId="40238" xr:uid="{6539937E-AEC3-4B54-84C0-82DA670BFE5E}"/>
    <cellStyle name="Total 3 6 2 2 2" xfId="48933" xr:uid="{7FD8AD13-A630-4F09-8E31-FDD144AC999E}"/>
    <cellStyle name="Total 3 6 2 3" xfId="48932" xr:uid="{E77CC76E-4A8E-4F42-9E09-8BEE91B2210C}"/>
    <cellStyle name="Total 3 6 2_Apart tables" xfId="53172" xr:uid="{23F89456-235B-4525-A2E3-346293DA81F5}"/>
    <cellStyle name="Total 3 6 3" xfId="40239" xr:uid="{3C4A8A8C-0297-4783-B255-D997B7805A5B}"/>
    <cellStyle name="Total 3 6 3 2" xfId="40240" xr:uid="{2CF74C91-CC40-4F10-9457-94F0AD75BA77}"/>
    <cellStyle name="Total 3 6 3 2 2" xfId="48935" xr:uid="{405B3E30-8E9D-4283-A41F-CD794DA3F213}"/>
    <cellStyle name="Total 3 6 3 3" xfId="48934" xr:uid="{98D6B0C2-6BAA-432A-8C2A-55ACC3534A0C}"/>
    <cellStyle name="Total 3 6 4" xfId="40241" xr:uid="{EB1BF670-CE13-4A79-957A-18F04B3F2A94}"/>
    <cellStyle name="Total 3 6 4 2" xfId="48936" xr:uid="{843E0790-0DED-45EE-B2B0-53653BF25651}"/>
    <cellStyle name="Total 3 6 5" xfId="48931" xr:uid="{38EA4E61-6976-47C1-929C-9D64F5A741C4}"/>
    <cellStyle name="Total 3 6_3. Loans" xfId="31034" xr:uid="{E94AD4EA-0C44-4EC8-BF0D-BFD2EBCB1DAA}"/>
    <cellStyle name="Total 3 7" xfId="2888" xr:uid="{F75991FB-416C-457E-A56E-B75583A688F5}"/>
    <cellStyle name="Total 3 7 2" xfId="2889" xr:uid="{5B65A16D-046B-4FD2-A1AC-1CB7D297AEA4}"/>
    <cellStyle name="Total 3 7 2 2" xfId="47633" xr:uid="{929754CF-AE70-4E56-81E1-1DE6803E01C9}"/>
    <cellStyle name="Total 3 7 2 3" xfId="48938" xr:uid="{12E61A4A-C897-4FE7-8EB9-782BDF97F16C}"/>
    <cellStyle name="Total 3 7 2_Apart tables" xfId="53173" xr:uid="{AEE87120-9DAF-4A46-AB04-129ABB688354}"/>
    <cellStyle name="Total 3 7 3" xfId="47632" xr:uid="{630BEA8C-3435-470E-9561-5A360DC6CE8D}"/>
    <cellStyle name="Total 3 7 4" xfId="48937" xr:uid="{0C5FE67C-F8F5-4B04-896C-F6C0764A6320}"/>
    <cellStyle name="Total 3 7_3. Loans" xfId="31035" xr:uid="{BA66EAA3-9563-4FAB-9F3B-530FC37E7349}"/>
    <cellStyle name="Total 3 8" xfId="2890" xr:uid="{C8EEE4CB-9F12-4B67-8701-7C901FAF75BD}"/>
    <cellStyle name="Total 3 8 2" xfId="2891" xr:uid="{960E9D88-068E-4DE8-979B-FB61F9DF0C00}"/>
    <cellStyle name="Total 3 8 2 2" xfId="47635" xr:uid="{E77D931D-42BD-46CF-A423-0FC7D8478E32}"/>
    <cellStyle name="Total 3 8 2 3" xfId="48940" xr:uid="{25594BF2-4DB5-473D-BE43-5790E20F592E}"/>
    <cellStyle name="Total 3 8 2_Apart tables" xfId="53174" xr:uid="{FA8E221E-4DE4-4B11-8371-B7A9B4ADCFAE}"/>
    <cellStyle name="Total 3 8 3" xfId="47634" xr:uid="{D72D426E-2700-4FE6-B5CC-99F124443E29}"/>
    <cellStyle name="Total 3 8 4" xfId="48939" xr:uid="{074225D9-F5D4-416D-AF62-3AB95C607E31}"/>
    <cellStyle name="Total 3 8_3. Loans" xfId="31036" xr:uid="{45ADC43C-3819-430E-B8B8-F79A0C6911B4}"/>
    <cellStyle name="Total 3 9" xfId="2892" xr:uid="{CF870D5F-442C-40CF-85CD-744A89B3899D}"/>
    <cellStyle name="Total 3 9 2" xfId="2893" xr:uid="{CE59B90C-52FC-4124-8968-259B86CFB44D}"/>
    <cellStyle name="Total 3 9 2 2" xfId="48942" xr:uid="{42187E32-B0A3-4C19-8DE3-512CBD48EEE9}"/>
    <cellStyle name="Total 3 9 2_Apart tables" xfId="53175" xr:uid="{05F12759-FF45-47F4-A768-B6E3BD715A9D}"/>
    <cellStyle name="Total 3 9 3" xfId="47636" xr:uid="{CC27946B-F63A-4C34-AA31-3FCC9D408E7F}"/>
    <cellStyle name="Total 3 9 4" xfId="48941" xr:uid="{69FFA7B5-8AED-4BE0-AF37-DF0F4464F54E}"/>
    <cellStyle name="Total 3 9_3. Loans" xfId="31037" xr:uid="{385B2B4D-E5E5-4075-8CF7-27DF993D7B6A}"/>
    <cellStyle name="Total 3_2. Property deals" xfId="31038" xr:uid="{E856F0CF-BE0E-457A-9788-339DA0934500}"/>
    <cellStyle name="Total 4" xfId="2894" xr:uid="{E3EE783B-C8AB-4A62-8727-186DD2B65BD4}"/>
    <cellStyle name="Total 4 2" xfId="2895" xr:uid="{DD4F35CF-45C5-4952-9FDE-7C71D488E6DD}"/>
    <cellStyle name="Total 4 2 2" xfId="2896" xr:uid="{D0749DDA-4AB5-4EC1-8635-888E2287AE7C}"/>
    <cellStyle name="Total 4 2 2 2" xfId="47639" xr:uid="{E229861B-5F3B-49B5-B6DF-53B547189723}"/>
    <cellStyle name="Total 4 2 2 3" xfId="48945" xr:uid="{4FF1714F-8446-4F19-B9A8-7DD71D40762F}"/>
    <cellStyle name="Total 4 2 2_Apart tables" xfId="53176" xr:uid="{1A7A4334-59B1-415C-9F88-9181BFA2E090}"/>
    <cellStyle name="Total 4 2 3" xfId="47638" xr:uid="{934A5A51-6CE4-4C4B-8107-1D44EE2B49A8}"/>
    <cellStyle name="Total 4 2 4" xfId="48944" xr:uid="{68837038-8816-4FCB-95B6-FE3FC769730B}"/>
    <cellStyle name="Total 4 2_3. Loans" xfId="31039" xr:uid="{5C75A725-D27C-40A7-B9B6-60900AA72AC8}"/>
    <cellStyle name="Total 4 3" xfId="2897" xr:uid="{CF191D7F-5895-437B-A3A5-D704D57FDCC8}"/>
    <cellStyle name="Total 4 3 2" xfId="2898" xr:uid="{36AE5099-0955-46DA-88E8-B9C821603E26}"/>
    <cellStyle name="Total 4 3 2 2" xfId="47641" xr:uid="{3E78590B-2E18-4395-B093-96E90DAD8BE1}"/>
    <cellStyle name="Total 4 3 2 3" xfId="48947" xr:uid="{FA8F9D5F-8CD0-40AC-A348-55EF20AAFC3E}"/>
    <cellStyle name="Total 4 3 2_Apart tables" xfId="53177" xr:uid="{F5CE1180-20EF-4DB0-8917-D28545577106}"/>
    <cellStyle name="Total 4 3 3" xfId="47640" xr:uid="{2A83F26B-5B18-4933-92D0-156FE5C3AF08}"/>
    <cellStyle name="Total 4 3 4" xfId="48946" xr:uid="{C1693766-A2F2-42A6-A57A-EED4047AEC73}"/>
    <cellStyle name="Total 4 3_3. Loans" xfId="31040" xr:uid="{92E3629C-CCFF-44B8-80CB-B8DF7B57D468}"/>
    <cellStyle name="Total 4 4" xfId="2899" xr:uid="{5F9DF8A0-F0C6-4DCE-AEB7-C119E2FB5269}"/>
    <cellStyle name="Total 4 4 2" xfId="2900" xr:uid="{FAFB3ED7-7B7D-401E-9ECB-DD3D5E666133}"/>
    <cellStyle name="Total 4 4 2 2" xfId="48949" xr:uid="{50A10E43-2E10-4AD1-B4F3-B916BCD436A9}"/>
    <cellStyle name="Total 4 4 2_Apart tables" xfId="53178" xr:uid="{7670832D-BA42-42AC-805A-E4BAC3E48B23}"/>
    <cellStyle name="Total 4 4 3" xfId="47642" xr:uid="{DB989753-5986-456B-90CC-0A7E3D41C014}"/>
    <cellStyle name="Total 4 4 4" xfId="48948" xr:uid="{7927B642-8650-485D-BD90-57228EE72805}"/>
    <cellStyle name="Total 4 4_3. Loans" xfId="31041" xr:uid="{000A4BAA-378F-45D3-87B6-9E599CA87A4C}"/>
    <cellStyle name="Total 4 5" xfId="2901" xr:uid="{76746A1D-03EE-4066-A064-86B966964ECC}"/>
    <cellStyle name="Total 4 5 2" xfId="2902" xr:uid="{B5690626-70C4-4E89-A475-EB0F20371F04}"/>
    <cellStyle name="Total 4 5 2 2" xfId="48951" xr:uid="{8D38AD55-F7C1-449B-BA9A-538F09A521B4}"/>
    <cellStyle name="Total 4 5 2_Apart tables" xfId="53179" xr:uid="{59E9DA0C-6CE1-4982-BED0-4B6E5D4E3267}"/>
    <cellStyle name="Total 4 5 3" xfId="48950" xr:uid="{66697C98-AFEB-420D-825A-25CDF7C1CF4B}"/>
    <cellStyle name="Total 4 5_3. Loans" xfId="31042" xr:uid="{439A3973-9BB9-4A06-BC36-326E0B3D51E4}"/>
    <cellStyle name="Total 4 6" xfId="2903" xr:uid="{9D43E6C1-EDD9-4486-8644-D66C16C87324}"/>
    <cellStyle name="Total 4 6 2" xfId="48952" xr:uid="{52876796-B299-469A-98E8-F15C549F39B0}"/>
    <cellStyle name="Total 4 6_Apart tables" xfId="53180" xr:uid="{C574A3B9-0D65-4DE9-A618-A281EB76B8B4}"/>
    <cellStyle name="Total 4 7" xfId="47637" xr:uid="{425F12D4-05E0-4054-817A-721BB268799D}"/>
    <cellStyle name="Total 4 8" xfId="48943" xr:uid="{F051EB0C-F194-4CB7-A0D7-C8DC92C53FA4}"/>
    <cellStyle name="Total 4_3. Loans" xfId="31043" xr:uid="{8F4C3843-2473-4139-BDBA-EC7929E6DB69}"/>
    <cellStyle name="Total 5" xfId="2904" xr:uid="{BBA27C62-48CB-4794-84EA-F9B3415EB1F5}"/>
    <cellStyle name="Total 5 2" xfId="2905" xr:uid="{7126813E-C352-4C4E-81AF-AD17FAA129F6}"/>
    <cellStyle name="Total 5 2 2" xfId="2906" xr:uid="{FC80DE5E-7F43-4DD8-8943-FAD626662A31}"/>
    <cellStyle name="Total 5 2 2 2" xfId="48955" xr:uid="{C7A94E21-626A-43E3-8F8A-E8909FC93AE2}"/>
    <cellStyle name="Total 5 2 2_Apart tables" xfId="53181" xr:uid="{78D2021D-F2EC-4B10-A005-8F03A1AEF747}"/>
    <cellStyle name="Total 5 2 3" xfId="47644" xr:uid="{E89446D6-29F8-4F59-B07E-3FC7AE82B63D}"/>
    <cellStyle name="Total 5 2 4" xfId="48954" xr:uid="{4F7B8A73-8519-4281-8762-21DDBC167432}"/>
    <cellStyle name="Total 5 2_3. Loans" xfId="31044" xr:uid="{49972BC6-4E0A-40BC-AEBC-30B20C923DEE}"/>
    <cellStyle name="Total 5 3" xfId="2907" xr:uid="{6B266E82-E646-44CF-A212-647403103EA1}"/>
    <cellStyle name="Total 5 3 2" xfId="2908" xr:uid="{A299FD8D-1BA3-4540-9077-C58FA474CBC4}"/>
    <cellStyle name="Total 5 3 2 2" xfId="48957" xr:uid="{AA4DF145-48FF-4F2C-B171-13710F530ED0}"/>
    <cellStyle name="Total 5 3 2_Apart tables" xfId="53182" xr:uid="{EBE728FE-55CD-46DB-9F53-2161F49C1273}"/>
    <cellStyle name="Total 5 3 3" xfId="48956" xr:uid="{3239C76C-B25F-4216-AEF5-F93E5A66F926}"/>
    <cellStyle name="Total 5 3_3. Loans" xfId="31045" xr:uid="{357AAAB4-1EA8-4076-ABFB-01CF2983222A}"/>
    <cellStyle name="Total 5 4" xfId="2909" xr:uid="{7AFAC521-33BD-43EE-9933-AD7CF56A6338}"/>
    <cellStyle name="Total 5 4 2" xfId="2910" xr:uid="{8DD13028-7553-45C9-BE46-01EC463BA474}"/>
    <cellStyle name="Total 5 4 2 2" xfId="48959" xr:uid="{5F23FBDE-F3BB-41FE-BB96-ED9C9894AFBD}"/>
    <cellStyle name="Total 5 4 2_Apart tables" xfId="53183" xr:uid="{B1B68065-107C-4341-BC9C-6D00DF6D79BA}"/>
    <cellStyle name="Total 5 4 3" xfId="48958" xr:uid="{E472C923-23B7-4AD5-B39C-6D343A9C9D61}"/>
    <cellStyle name="Total 5 4_3. Loans" xfId="31046" xr:uid="{94B970DB-F801-4236-81CC-B558C074B4D5}"/>
    <cellStyle name="Total 5 5" xfId="2911" xr:uid="{76DF14F6-8E82-4347-B373-E8CA752470F5}"/>
    <cellStyle name="Total 5 5 2" xfId="48960" xr:uid="{E16292C0-8F16-4C96-AF34-893FF3BB5747}"/>
    <cellStyle name="Total 5 5_Apart tables" xfId="53184" xr:uid="{7863AC20-9016-4DFB-87AD-CA63AC011099}"/>
    <cellStyle name="Total 5 6" xfId="47643" xr:uid="{1877B90B-4F42-409F-9024-A62C7EA07410}"/>
    <cellStyle name="Total 5 7" xfId="48953" xr:uid="{9616B8A5-DFBF-4D4C-96F0-417F2817EA35}"/>
    <cellStyle name="Total 5_3. Loans" xfId="31047" xr:uid="{24F42A48-4B46-4AD6-9D88-C8D17555023C}"/>
    <cellStyle name="Total 6" xfId="2912" xr:uid="{17326AAE-CC40-4833-8A60-3936A50433D2}"/>
    <cellStyle name="Total 6 2" xfId="2913" xr:uid="{5731657F-2C3B-4CAA-B049-546608A6B442}"/>
    <cellStyle name="Total 6 2 2" xfId="2914" xr:uid="{499ADAA2-F876-4DC8-B42D-A9A928F0111F}"/>
    <cellStyle name="Total 6 2 2 2" xfId="48963" xr:uid="{BE16E2B5-835A-4D51-BB2D-733D9403A0F8}"/>
    <cellStyle name="Total 6 2 2_Apart tables" xfId="53185" xr:uid="{0063C1F6-1470-4E07-B7EC-96813EBC4953}"/>
    <cellStyle name="Total 6 2 3" xfId="47646" xr:uid="{07E49B2A-EFD4-47F5-BB0D-140CD10D8AD8}"/>
    <cellStyle name="Total 6 2 4" xfId="48962" xr:uid="{757D992B-16E0-4317-B557-BEE17AE98949}"/>
    <cellStyle name="Total 6 2_3. Loans" xfId="31048" xr:uid="{F60CDC20-963B-41D6-A87C-D03FFBA4D984}"/>
    <cellStyle name="Total 6 3" xfId="2915" xr:uid="{EC5E05AF-E7DD-4992-866E-6217D9AD3915}"/>
    <cellStyle name="Total 6 3 2" xfId="2916" xr:uid="{CB1BBFB0-5CE5-468E-848E-A6E3D20E2B3E}"/>
    <cellStyle name="Total 6 3 2 2" xfId="48965" xr:uid="{8B8D5D0B-B7B0-4DCD-8FC2-EE068218EE30}"/>
    <cellStyle name="Total 6 3 2_Apart tables" xfId="53186" xr:uid="{CA310006-77B5-4B63-9ABD-C72E413BB4CD}"/>
    <cellStyle name="Total 6 3 3" xfId="48964" xr:uid="{063B22C6-B9E5-4495-99B3-0BC05FBB82BF}"/>
    <cellStyle name="Total 6 3_3. Loans" xfId="31049" xr:uid="{DE7D2185-AA22-47FF-9B7E-9F05136895BA}"/>
    <cellStyle name="Total 6 4" xfId="2917" xr:uid="{51C44DFB-1564-470D-923A-D6FF598603B3}"/>
    <cellStyle name="Total 6 4 2" xfId="2918" xr:uid="{E96D1CC1-B6FE-479E-9DCD-FED62582EB7B}"/>
    <cellStyle name="Total 6 4 2 2" xfId="48967" xr:uid="{A7CE813C-87D0-4B9A-8B8C-AF43464A1E41}"/>
    <cellStyle name="Total 6 4 2_Apart tables" xfId="53187" xr:uid="{13C8B12C-334A-4978-ABEE-F2B5B7564695}"/>
    <cellStyle name="Total 6 4 3" xfId="48966" xr:uid="{5112C694-4F55-4A73-9450-E4366804ADC4}"/>
    <cellStyle name="Total 6 4_3. Loans" xfId="31050" xr:uid="{6D89E696-71A8-4EBC-95DB-118E7168E278}"/>
    <cellStyle name="Total 6 5" xfId="2919" xr:uid="{BFE7B73A-FBF5-455B-B40B-EB381BA83A0B}"/>
    <cellStyle name="Total 6 5 2" xfId="2920" xr:uid="{63C2F9EC-7796-44FD-B93C-792C536C5EA9}"/>
    <cellStyle name="Total 6 5 2 2" xfId="48969" xr:uid="{B0D06834-2F42-4473-B81E-ED4011085139}"/>
    <cellStyle name="Total 6 5 2_Apart tables" xfId="53188" xr:uid="{968243A3-D082-48F4-A6F4-EA324ACA1996}"/>
    <cellStyle name="Total 6 5 3" xfId="48968" xr:uid="{2CC7AA07-44C8-4342-8BE2-ECA676A6B78F}"/>
    <cellStyle name="Total 6 5_3. Loans" xfId="31051" xr:uid="{A5DA5AA0-0A3B-4A37-AF0A-677C326B0189}"/>
    <cellStyle name="Total 6 6" xfId="2921" xr:uid="{2D8DA733-0733-4DC9-B318-96CA9A3D245D}"/>
    <cellStyle name="Total 6 6 2" xfId="48970" xr:uid="{05F25540-2D30-4B78-B290-EE76300C0819}"/>
    <cellStyle name="Total 6 6_Apart tables" xfId="53189" xr:uid="{F8B78694-781A-46A4-868B-F9261C97B715}"/>
    <cellStyle name="Total 6 7" xfId="47645" xr:uid="{79FA3709-1B78-402C-BA81-AC421C0BDD15}"/>
    <cellStyle name="Total 6 8" xfId="48961" xr:uid="{48EE3E94-FBB5-479D-9657-7C153584AF12}"/>
    <cellStyle name="Total 6_3. Loans" xfId="31052" xr:uid="{C99007F1-88DA-4DFB-9350-D9C1DEDBC4E9}"/>
    <cellStyle name="Total 7" xfId="2922" xr:uid="{4846C9E6-3E2D-47D7-9858-68B248170A85}"/>
    <cellStyle name="Total 7 2" xfId="2923" xr:uid="{4CE823F0-3CB9-483D-A40D-8B2F562AF99F}"/>
    <cellStyle name="Total 7 2 2" xfId="2924" xr:uid="{645EAB9E-269D-4538-8B1C-96D13ACB2358}"/>
    <cellStyle name="Total 7 2 2 2" xfId="48973" xr:uid="{69D8E32A-0344-4237-A0AA-5F37801166E3}"/>
    <cellStyle name="Total 7 2 2_Apart tables" xfId="53190" xr:uid="{4856B0C7-BD24-4815-BC8D-2F2E64507721}"/>
    <cellStyle name="Total 7 2 3" xfId="47648" xr:uid="{9527CF23-8492-4024-AB0C-D95C64BE1869}"/>
    <cellStyle name="Total 7 2 4" xfId="48972" xr:uid="{355F3B96-34B9-4608-99FB-0B82B0FB4F4F}"/>
    <cellStyle name="Total 7 2_3. Loans" xfId="31053" xr:uid="{447D87B4-616D-4614-B4F9-ACD15DC6CFD7}"/>
    <cellStyle name="Total 7 3" xfId="2925" xr:uid="{BD723654-7094-4058-8D57-AB4D4F93BC0D}"/>
    <cellStyle name="Total 7 3 2" xfId="2926" xr:uid="{BF7807A1-D252-4A49-8306-8C006BE91DE9}"/>
    <cellStyle name="Total 7 3 2 2" xfId="48975" xr:uid="{F6185CCD-7BCE-48BD-95C5-95892F1AE885}"/>
    <cellStyle name="Total 7 3 2_Apart tables" xfId="53191" xr:uid="{E673F26F-C41E-4AB3-AD64-B5F50AE8883E}"/>
    <cellStyle name="Total 7 3 3" xfId="48974" xr:uid="{F90FF3A2-6E2F-4F1C-8BDE-E206FD8D5189}"/>
    <cellStyle name="Total 7 3_3. Loans" xfId="31054" xr:uid="{AF2FC2CE-02DA-4F5C-9B29-AFC010D00B89}"/>
    <cellStyle name="Total 7 4" xfId="2927" xr:uid="{06386C4D-E1B2-4DDD-BDD9-0BB53BDA5023}"/>
    <cellStyle name="Total 7 4 2" xfId="2928" xr:uid="{28A61EB7-C8EF-4142-AE22-A601A4222A60}"/>
    <cellStyle name="Total 7 4 2 2" xfId="48977" xr:uid="{F1E1645F-4487-486B-AEFA-A3174E7CF140}"/>
    <cellStyle name="Total 7 4 2_Apart tables" xfId="53192" xr:uid="{D1A51FC3-3719-49B0-B5C8-3DCE3ECA73CF}"/>
    <cellStyle name="Total 7 4 3" xfId="48976" xr:uid="{29306CA2-E43A-4496-9927-1AFFADF2E0A3}"/>
    <cellStyle name="Total 7 4_3. Loans" xfId="31055" xr:uid="{8085E8F4-B386-440B-B8C7-ABC073601374}"/>
    <cellStyle name="Total 7 5" xfId="2929" xr:uid="{C71F0381-578E-4D26-B821-AF157074AA6E}"/>
    <cellStyle name="Total 7 5 2" xfId="2930" xr:uid="{496DB6C6-688B-43DF-84E2-DDF37A3A0742}"/>
    <cellStyle name="Total 7 5 2 2" xfId="48979" xr:uid="{29089D94-6D8F-47A1-BD23-D7CDDDB3DAFE}"/>
    <cellStyle name="Total 7 5 2_Apart tables" xfId="53193" xr:uid="{5E5ABE91-ED7B-4134-B482-36E6C85CCA3A}"/>
    <cellStyle name="Total 7 5 3" xfId="48978" xr:uid="{B3679A98-206E-41C3-82A4-C575F459AEE6}"/>
    <cellStyle name="Total 7 5_3. Loans" xfId="31056" xr:uid="{5459875B-1F1C-44A9-B307-62941F053F3C}"/>
    <cellStyle name="Total 7 6" xfId="2931" xr:uid="{470C5434-DE01-48B1-BC3F-C7F54749B283}"/>
    <cellStyle name="Total 7 6 2" xfId="48980" xr:uid="{F08E9987-301E-47D0-B88D-4D2A0C2DB265}"/>
    <cellStyle name="Total 7 6_Apart tables" xfId="53194" xr:uid="{5B2F5689-1BBC-4984-BC30-36D9639F725C}"/>
    <cellStyle name="Total 7 7" xfId="47647" xr:uid="{802058E8-7F60-4AA5-B828-A8EBD2E7BE4B}"/>
    <cellStyle name="Total 7 8" xfId="48971" xr:uid="{FA650743-6EF2-4308-8844-41EBC2409FA7}"/>
    <cellStyle name="Total 7_3. Loans" xfId="31057" xr:uid="{35542E72-ACC0-498F-B679-8142625C33C7}"/>
    <cellStyle name="Total 8" xfId="2932" xr:uid="{E3D7B231-7174-42DC-B67C-8D9733F5424A}"/>
    <cellStyle name="Total 8 2" xfId="2933" xr:uid="{AFF81C80-868B-4A33-8E30-D8EC2EA0C7D4}"/>
    <cellStyle name="Total 8 2 2" xfId="2934" xr:uid="{5CA0DA94-6C15-48CC-B2EA-4BCC9CAD8CAB}"/>
    <cellStyle name="Total 8 2 2 2" xfId="48983" xr:uid="{5B5CB65B-2E81-4FB5-8289-574E0D05D584}"/>
    <cellStyle name="Total 8 2 2_Apart tables" xfId="53195" xr:uid="{F68E20FF-DA21-4AA3-AC2B-DBFE6C681E2C}"/>
    <cellStyle name="Total 8 2 3" xfId="47650" xr:uid="{0DD5A01D-C3CE-4E45-B27B-3C3E2E63261A}"/>
    <cellStyle name="Total 8 2 4" xfId="48982" xr:uid="{2DC9C568-16FA-42AE-A99B-23EE2F2A6DD3}"/>
    <cellStyle name="Total 8 2_3. Loans" xfId="31058" xr:uid="{58417285-3D1E-4F57-94BE-5EEEDF8F2FE0}"/>
    <cellStyle name="Total 8 3" xfId="2935" xr:uid="{76FB2CCF-9541-4E6D-AFAA-9037071FE37C}"/>
    <cellStyle name="Total 8 3 2" xfId="2936" xr:uid="{E9B42AAD-DF37-4E46-BE2B-414CF5A91204}"/>
    <cellStyle name="Total 8 3 2 2" xfId="48985" xr:uid="{17A003E2-E9E6-45BE-B68C-7C3A6648ACA1}"/>
    <cellStyle name="Total 8 3 2_Apart tables" xfId="53196" xr:uid="{3EECE232-1893-41DF-9B70-C9C00175D4EA}"/>
    <cellStyle name="Total 8 3 3" xfId="48984" xr:uid="{4BE85933-04E4-4FD2-8447-26024337B7EF}"/>
    <cellStyle name="Total 8 3_3. Loans" xfId="31059" xr:uid="{0E26C1BE-5E73-4B6B-AF83-219750914FDF}"/>
    <cellStyle name="Total 8 4" xfId="2937" xr:uid="{B9BECF3A-7C21-4596-8CC7-321A95E0F0C2}"/>
    <cellStyle name="Total 8 4 2" xfId="2938" xr:uid="{1B777AA2-252C-463D-BF10-EBB4FFFF98D4}"/>
    <cellStyle name="Total 8 4 2 2" xfId="48987" xr:uid="{F0A78C54-7729-42B3-844D-A7168CDD5F7C}"/>
    <cellStyle name="Total 8 4 2_Apart tables" xfId="53197" xr:uid="{4DFC604B-FE33-4A6C-BEFE-4EF77D8FD78C}"/>
    <cellStyle name="Total 8 4 3" xfId="48986" xr:uid="{3C00315C-F367-4E42-99AC-7C96770FE02D}"/>
    <cellStyle name="Total 8 4_3. Loans" xfId="31060" xr:uid="{5E95FB9A-497D-4996-BB11-A0B42CEA7239}"/>
    <cellStyle name="Total 8 5" xfId="2939" xr:uid="{BC5FEA70-2160-4ED4-94B9-8D6ACEBA9F95}"/>
    <cellStyle name="Total 8 5 2" xfId="2940" xr:uid="{A10F8A66-D57B-493A-B849-DAD2B7B27FA7}"/>
    <cellStyle name="Total 8 5 2 2" xfId="48989" xr:uid="{14D8C0D6-BA61-475A-A69A-E72B66550736}"/>
    <cellStyle name="Total 8 5 2_Apart tables" xfId="53198" xr:uid="{2D1F1823-4527-4FF9-A0F4-BC10CEBBAAF4}"/>
    <cellStyle name="Total 8 5 3" xfId="48988" xr:uid="{9A716D8A-59E5-488F-8045-8A3B30B1D4E2}"/>
    <cellStyle name="Total 8 5_3. Loans" xfId="31061" xr:uid="{F16D05FD-2A52-4AFF-9AB4-F99FF6E6B53C}"/>
    <cellStyle name="Total 8 6" xfId="2941" xr:uid="{43AA0466-CEDD-4F23-B03C-C96773ECE7A1}"/>
    <cellStyle name="Total 8 6 2" xfId="48990" xr:uid="{B1790115-68B7-4C26-9AF5-6EDB2721C594}"/>
    <cellStyle name="Total 8 6_Apart tables" xfId="53199" xr:uid="{4F2A756F-B120-46A3-B0EC-67531EB56BFF}"/>
    <cellStyle name="Total 8 7" xfId="47649" xr:uid="{8CF768FE-80E7-4B9A-A323-A0F81F34D766}"/>
    <cellStyle name="Total 8 8" xfId="48981" xr:uid="{BBADFC02-9590-4DBD-9D34-4A8118926DC8}"/>
    <cellStyle name="Total 8_3. Loans" xfId="31062" xr:uid="{34445723-813E-4277-B3CD-95F07359C493}"/>
    <cellStyle name="Total 9" xfId="2942" xr:uid="{44AFF2A7-CD08-4F09-AAEF-862ED3FDFEB9}"/>
    <cellStyle name="Total 9 2" xfId="2943" xr:uid="{0A1B9B23-E34B-46B7-B68C-ED4DAD0661B7}"/>
    <cellStyle name="Total 9 2 2" xfId="47652" xr:uid="{6FBB6C86-4F9D-4176-ACBE-A596A944C339}"/>
    <cellStyle name="Total 9 2 3" xfId="48992" xr:uid="{15BF00D1-7B3B-4127-B9EB-B4691464D90C}"/>
    <cellStyle name="Total 9 2_Apart tables" xfId="53200" xr:uid="{E1AAB397-FA12-43FC-8A44-64AA5D744E72}"/>
    <cellStyle name="Total 9 3" xfId="47651" xr:uid="{B1C84112-F16B-4B7B-BC88-1B4059E8CE1A}"/>
    <cellStyle name="Total 9 4" xfId="48991" xr:uid="{69B0054C-304A-4B63-8C8A-D9376AE799A0}"/>
    <cellStyle name="Total 9_3. Loans" xfId="31063" xr:uid="{7BB73673-BFAE-49DF-BC7F-9165F6FEA6C3}"/>
    <cellStyle name="Total1" xfId="52462" xr:uid="{2DCBFEEA-2E7A-4723-B374-D29EED8F5502}"/>
    <cellStyle name="Total2" xfId="52463" xr:uid="{5FBF7F03-6FCE-49DC-B195-5B3D3E9CB0CD}"/>
    <cellStyle name="Total3" xfId="52464" xr:uid="{D111858A-4673-44E0-B134-6CAE4679570D}"/>
    <cellStyle name="Total4" xfId="52465" xr:uid="{54E1A3CC-32A9-46FB-87AB-C087D69EB759}"/>
    <cellStyle name="Total5" xfId="52466" xr:uid="{D66A00F6-D844-422E-B30D-DC4D27F8F652}"/>
    <cellStyle name="Total6" xfId="52467" xr:uid="{F622ABD7-6E4B-4042-B517-0EE88C9A899E}"/>
    <cellStyle name="Total7" xfId="52468" xr:uid="{F6779751-FC4B-4709-9B50-B20D513F3FC1}"/>
    <cellStyle name="Total8" xfId="52469" xr:uid="{921FB23B-6A87-4576-8DBC-848C4235B6D2}"/>
    <cellStyle name="Total9" xfId="52470" xr:uid="{1BD4B0CD-62D0-4D1E-99AD-CB387DD1D7E8}"/>
    <cellStyle name="Totale" xfId="40242" xr:uid="{4AA2AF92-7829-426F-AC49-602D72364886}"/>
    <cellStyle name="Totale 10" xfId="40243" xr:uid="{51F241F2-E29A-4499-A501-40ABEEC7C271}"/>
    <cellStyle name="Totale 10 2" xfId="40244" xr:uid="{E99A3586-F881-4DDB-80E0-AE957E0EE3B5}"/>
    <cellStyle name="Totale 10 2 2" xfId="48995" xr:uid="{2D99432E-4A46-44E0-9F86-DAB1EF985E4C}"/>
    <cellStyle name="Totale 10 3" xfId="48994" xr:uid="{01D00D1F-EC09-4D8B-9A49-CE5B78999D3D}"/>
    <cellStyle name="Totale 11" xfId="40245" xr:uid="{A0519954-B90A-411E-98BE-1729ACEB1A00}"/>
    <cellStyle name="Totale 11 2" xfId="48996" xr:uid="{353F518C-5989-4450-AB4E-EB9248D3BD13}"/>
    <cellStyle name="Totale 12" xfId="48993" xr:uid="{43ECCFFE-C73A-45F5-9503-9DAF0426E3E3}"/>
    <cellStyle name="Totale 2" xfId="40246" xr:uid="{F16921BC-CBF9-4C0F-9BCB-F26C90B565E2}"/>
    <cellStyle name="Totale 2 2" xfId="40247" xr:uid="{9BF100C4-2046-49E3-83C5-386479BAFEC1}"/>
    <cellStyle name="Totale 2 2 2" xfId="40248" xr:uid="{7DE921C8-6166-48CD-B338-114E3DB5F933}"/>
    <cellStyle name="Totale 2 2 2 2" xfId="48999" xr:uid="{61F2C95C-CEC5-4122-8FAA-4A5F8C3A9B40}"/>
    <cellStyle name="Totale 2 2 3" xfId="48998" xr:uid="{D3FAC8AC-07C3-476B-95C4-8708B3BD880E}"/>
    <cellStyle name="Totale 2 3" xfId="40249" xr:uid="{9E3BE578-D393-48A3-AF1C-A8727687A1BF}"/>
    <cellStyle name="Totale 2 3 2" xfId="40250" xr:uid="{A440B4A6-E72B-45F2-A80E-764411317CB2}"/>
    <cellStyle name="Totale 2 3 2 2" xfId="49001" xr:uid="{32549C4A-629D-4351-9364-EBD5ACDDC3AC}"/>
    <cellStyle name="Totale 2 3 3" xfId="49000" xr:uid="{C84BA8E9-0DBD-420D-9EB6-D785D5B0EC26}"/>
    <cellStyle name="Totale 2 4" xfId="40251" xr:uid="{1A1F7A38-7997-47C7-925F-0B3C34FFEE77}"/>
    <cellStyle name="Totale 2 4 2" xfId="49002" xr:uid="{F7E6F4A4-C038-4317-B2F2-BB23582B7C26}"/>
    <cellStyle name="Totale 2 5" xfId="48997" xr:uid="{34A09F8D-094D-4D69-AFEA-443A77DFC7E9}"/>
    <cellStyle name="Totale 3" xfId="40252" xr:uid="{B89CFDC8-1F92-4776-B81F-AA58339BC591}"/>
    <cellStyle name="Totale 3 2" xfId="40253" xr:uid="{252CF371-C4B6-46FC-AF40-593F7BF6713B}"/>
    <cellStyle name="Totale 3 2 2" xfId="40254" xr:uid="{5BB8E498-3388-4C36-A840-78369D679BDC}"/>
    <cellStyle name="Totale 3 2 2 2" xfId="49005" xr:uid="{BAA0FDCA-253A-4C8B-B10F-A7371D3E0C87}"/>
    <cellStyle name="Totale 3 2 3" xfId="49004" xr:uid="{BBF05160-2BF6-472E-BAD4-23CEE046569F}"/>
    <cellStyle name="Totale 3 3" xfId="40255" xr:uid="{D4C8E310-40B8-4AB3-8F40-AB9C99D01D34}"/>
    <cellStyle name="Totale 3 3 2" xfId="40256" xr:uid="{AC1CF942-C86F-4831-B727-AD588A0BAC8F}"/>
    <cellStyle name="Totale 3 3 2 2" xfId="49007" xr:uid="{FE307796-1882-4158-82A6-2AC25238833F}"/>
    <cellStyle name="Totale 3 3 3" xfId="49006" xr:uid="{084E178F-D000-4812-8881-116947CB16FB}"/>
    <cellStyle name="Totale 3 4" xfId="40257" xr:uid="{EA2200B3-6244-4CF2-AC1B-3B6D6FE1022A}"/>
    <cellStyle name="Totale 3 4 2" xfId="49008" xr:uid="{ABAF16F3-FCD8-44AD-A19A-A17AEE0CE542}"/>
    <cellStyle name="Totale 3 5" xfId="49003" xr:uid="{2AFD24E6-DA0E-428E-A4A6-2D1B1311AC28}"/>
    <cellStyle name="Totale 4" xfId="40258" xr:uid="{92033F3B-E222-4CC9-97D0-3445DFAFA6C0}"/>
    <cellStyle name="Totale 4 2" xfId="40259" xr:uid="{C958B3D7-315C-4732-9D50-250F1BE93188}"/>
    <cellStyle name="Totale 4 2 2" xfId="40260" xr:uid="{9E824985-2F20-46DA-A6AD-BC5DE5C6219F}"/>
    <cellStyle name="Totale 4 2 2 2" xfId="49011" xr:uid="{ED5C9F30-652F-4EE8-B0ED-08EC4C7ABD9B}"/>
    <cellStyle name="Totale 4 2 3" xfId="49010" xr:uid="{09F55195-2761-4817-8AE1-C63F717D84F0}"/>
    <cellStyle name="Totale 4 3" xfId="40261" xr:uid="{31663A56-E31D-48DE-9CC0-4E63BDBD1D85}"/>
    <cellStyle name="Totale 4 3 2" xfId="40262" xr:uid="{C890DEEE-D3D6-4642-9763-802484156D2D}"/>
    <cellStyle name="Totale 4 3 2 2" xfId="49013" xr:uid="{213FBCBC-50C1-461A-B38D-C6AD9C0741ED}"/>
    <cellStyle name="Totale 4 3 3" xfId="49012" xr:uid="{28AAD8B9-1D2A-4DF9-8BB7-F913CE313ED3}"/>
    <cellStyle name="Totale 4 4" xfId="40263" xr:uid="{518172E6-677A-48C0-B050-0B4CEDFD6CF8}"/>
    <cellStyle name="Totale 4 4 2" xfId="49014" xr:uid="{3C230A55-05BF-41B8-B65C-2A7FD65F2DBF}"/>
    <cellStyle name="Totale 4 5" xfId="49009" xr:uid="{1D591C15-D35C-4574-B5EB-CA4564E29324}"/>
    <cellStyle name="Totale 5" xfId="40264" xr:uid="{DCCBB8F2-6326-4D67-8564-58C0D43C1B4D}"/>
    <cellStyle name="Totale 5 2" xfId="40265" xr:uid="{868C5C2B-A93E-4AE4-A9C6-7AB274A03386}"/>
    <cellStyle name="Totale 5 2 2" xfId="40266" xr:uid="{4B56338D-5369-4C57-88A0-9A5C249389CB}"/>
    <cellStyle name="Totale 5 2 2 2" xfId="49017" xr:uid="{A05FE717-1173-4055-85D7-4E3F483B2E5B}"/>
    <cellStyle name="Totale 5 2 3" xfId="49016" xr:uid="{28F67714-FE6E-4D33-90BA-7325AF9C2B6A}"/>
    <cellStyle name="Totale 5 3" xfId="40267" xr:uid="{655FEEDB-2193-4C45-9FE5-FEB87991B433}"/>
    <cellStyle name="Totale 5 3 2" xfId="40268" xr:uid="{960E270D-7B71-4D40-82D4-3062A200AC53}"/>
    <cellStyle name="Totale 5 3 2 2" xfId="49019" xr:uid="{B2A39822-70A6-4ADD-8C89-B605F5118F78}"/>
    <cellStyle name="Totale 5 3 3" xfId="49018" xr:uid="{5B44CB39-7906-434F-A9E3-9BD01C57B338}"/>
    <cellStyle name="Totale 5 4" xfId="40269" xr:uid="{04B2297C-AD57-4C47-8F29-471704D5988E}"/>
    <cellStyle name="Totale 5 4 2" xfId="49020" xr:uid="{529BD135-5373-4B2D-9B33-AB8719D61B17}"/>
    <cellStyle name="Totale 5 5" xfId="49015" xr:uid="{4F5B1B20-7B7F-49A6-B1C4-C1682A2CF453}"/>
    <cellStyle name="Totale 6" xfId="40270" xr:uid="{7D5332D3-0BCC-4082-8471-B96D343373C2}"/>
    <cellStyle name="Totale 6 2" xfId="40271" xr:uid="{358FA684-F4FA-4C33-B57C-0CD426AD12CF}"/>
    <cellStyle name="Totale 6 2 2" xfId="40272" xr:uid="{D1BA92B5-6A7D-4043-B955-25609B8B9D54}"/>
    <cellStyle name="Totale 6 2 2 2" xfId="49023" xr:uid="{FC61C5B8-039A-43CB-A85C-78CA212CC634}"/>
    <cellStyle name="Totale 6 2 3" xfId="49022" xr:uid="{5CE83835-CDD8-40E9-A8FB-C7669ACDC4D8}"/>
    <cellStyle name="Totale 6 3" xfId="40273" xr:uid="{35D0C9BA-2438-4F92-B7A9-87C930E24B4A}"/>
    <cellStyle name="Totale 6 3 2" xfId="40274" xr:uid="{62F80E1E-E591-4E28-96E0-12B01B91B27C}"/>
    <cellStyle name="Totale 6 3 2 2" xfId="49025" xr:uid="{2807472B-5C8C-4C35-AF9C-4FB63438064B}"/>
    <cellStyle name="Totale 6 3 3" xfId="49024" xr:uid="{EFF3F019-B822-4918-B6F6-625CFB56467E}"/>
    <cellStyle name="Totale 6 3_RI OS" xfId="44889" xr:uid="{4A3FA07A-A672-4AD9-8A2C-401BBB655856}"/>
    <cellStyle name="Totale 6 4" xfId="40275" xr:uid="{42076F72-DF9B-438F-B785-3FB5DA09AB6E}"/>
    <cellStyle name="Totale 6 4 2" xfId="49026" xr:uid="{D7B17E21-349F-40E3-BF29-BC7C08680DF6}"/>
    <cellStyle name="Totale 6 5" xfId="49021" xr:uid="{7BAE089D-1191-4619-8898-775AF65ED867}"/>
    <cellStyle name="Totale 7" xfId="40276" xr:uid="{6D6D7F71-A90F-4BCF-BB40-6133C97554AC}"/>
    <cellStyle name="Totale 7 2" xfId="40277" xr:uid="{9A2C28FC-A52A-44E1-9639-BEEBFE2C4744}"/>
    <cellStyle name="Totale 7 2 2" xfId="40278" xr:uid="{3CEB2268-3669-4B2C-8A55-C84D068AED07}"/>
    <cellStyle name="Totale 7 2 2 2" xfId="47655" xr:uid="{54AF07B7-CD3D-432A-9050-3F62D5701535}"/>
    <cellStyle name="Totale 7 2 2 3" xfId="49029" xr:uid="{0A12872D-12D6-4CBD-930E-DC20DE20520A}"/>
    <cellStyle name="Totale 7 2 3" xfId="47654" xr:uid="{357086E9-77AA-4ACC-B85A-EE8DFBF9367E}"/>
    <cellStyle name="Totale 7 2 4" xfId="49028" xr:uid="{05C0D540-14DF-43B4-9808-77491BF99695}"/>
    <cellStyle name="Totale 7 2_RI OS" xfId="44884" xr:uid="{C67AF7CD-FAF6-4393-80A9-28DDB0174E24}"/>
    <cellStyle name="Totale 7 3" xfId="40279" xr:uid="{60DDB561-E3B5-4292-9DB7-975724C0D043}"/>
    <cellStyle name="Totale 7 3 2" xfId="40280" xr:uid="{C2D1FB73-4AD5-4B03-98A4-BA472DF402F6}"/>
    <cellStyle name="Totale 7 3 2 2" xfId="47657" xr:uid="{09B8AE44-0287-4558-8049-D71EB0801461}"/>
    <cellStyle name="Totale 7 3 2 3" xfId="49031" xr:uid="{AABDA56D-BAC3-4A17-B9BA-84A47C5A33C2}"/>
    <cellStyle name="Totale 7 3 3" xfId="47656" xr:uid="{699953AF-E4C9-4655-A394-8CA4B2DF92E1}"/>
    <cellStyle name="Totale 7 3 4" xfId="49030" xr:uid="{679B8BF8-B2EA-4A8A-908A-50489AEC619F}"/>
    <cellStyle name="Totale 7 3_RI OS" xfId="44885" xr:uid="{B73C56BC-7CF3-497E-B782-AEF05D7DD19A}"/>
    <cellStyle name="Totale 7 4" xfId="40281" xr:uid="{719AD7E3-0508-455C-8B0A-E7D295D1DEBD}"/>
    <cellStyle name="Totale 7 4 2" xfId="47658" xr:uid="{8DF1F626-07D1-4F0D-8CC5-7FFDF47CA81E}"/>
    <cellStyle name="Totale 7 4 3" xfId="49032" xr:uid="{C311B096-4EBB-45A9-B5C1-A342428CC4DA}"/>
    <cellStyle name="Totale 7 5" xfId="47653" xr:uid="{EBCF5F9A-2E19-4F84-AED4-0A9D6128133C}"/>
    <cellStyle name="Totale 7 6" xfId="49027" xr:uid="{26F75737-CCAA-4277-833B-997231FE5887}"/>
    <cellStyle name="Totale 7_RI OS" xfId="44883" xr:uid="{B0B3A31C-3235-41E1-B2B8-C60FC8F468EE}"/>
    <cellStyle name="Totale 8" xfId="40282" xr:uid="{947559B9-34BE-4AC7-BE90-32245607152C}"/>
    <cellStyle name="Totale 8 2" xfId="40283" xr:uid="{41B9E78E-18AB-49A2-8035-27802B83C1F7}"/>
    <cellStyle name="Totale 8 2 2" xfId="47660" xr:uid="{9937A1FA-EBBE-4312-AD0A-BC00DC58F7E5}"/>
    <cellStyle name="Totale 8 2 3" xfId="49034" xr:uid="{E7FCB763-2DD1-4A08-B674-2D11BD4D2D44}"/>
    <cellStyle name="Totale 8 3" xfId="47659" xr:uid="{65676C59-6BFC-46BD-8CCF-CE1C7CF056C0}"/>
    <cellStyle name="Totale 8 4" xfId="49033" xr:uid="{525707FB-4CC7-4E0A-A4FE-CEF247486062}"/>
    <cellStyle name="Totale 8_RI OS" xfId="44886" xr:uid="{44111F45-8C94-40D2-9480-23A1116459E1}"/>
    <cellStyle name="Totale 9" xfId="40284" xr:uid="{2539609F-32DA-4A95-B4FA-711D9DB7023D}"/>
    <cellStyle name="Totale 9 2" xfId="40285" xr:uid="{8C14D1EF-8F3F-40D7-AA8B-367BE6BD495F}"/>
    <cellStyle name="Totale 9 2 2" xfId="47662" xr:uid="{8E693754-9AC1-4DF1-A898-D7DAA98F47AA}"/>
    <cellStyle name="Totale 9 2 3" xfId="49036" xr:uid="{6E1F68F2-426B-4EDF-B31A-D88CA049F420}"/>
    <cellStyle name="Totale 9 3" xfId="47661" xr:uid="{4D8BE2E7-F2A9-448F-9D03-CB6EF9F385BF}"/>
    <cellStyle name="Totale 9 4" xfId="49035" xr:uid="{CD98D765-3284-49B0-A105-47C9395CA853}"/>
    <cellStyle name="Totale 9_RI OS" xfId="44887" xr:uid="{DC03B0F7-9ED8-4164-8AE1-96509B18AB9D}"/>
    <cellStyle name="TotShade" xfId="52471" xr:uid="{9D02B197-BF03-473E-B9E4-2180D9D2A0A6}"/>
    <cellStyle name="TotShade 2" xfId="52472" xr:uid="{4DA3487C-0804-40CF-A305-F3083750F913}"/>
    <cellStyle name="TotShade 3" xfId="52473" xr:uid="{FF3F5C4A-A27F-4AE6-B65B-33A262712B77}"/>
    <cellStyle name="Tre dec %" xfId="277" xr:uid="{68FCCDB3-86C4-45C1-8903-BCB41CF23818}"/>
    <cellStyle name="Tre dec % 2" xfId="31064" xr:uid="{5088BE43-BF01-45DE-97D5-68721CE76764}"/>
    <cellStyle name="Tre dec % 2 2" xfId="31065" xr:uid="{29BB79CD-76C3-4800-A242-533B17134F6E}"/>
    <cellStyle name="Tre dec % 2_AAL 2014-06" xfId="45589" xr:uid="{344A486B-2941-407B-AE71-CB2BBF447D58}"/>
    <cellStyle name="Tre dec %_3. Loans" xfId="31066" xr:uid="{BDA68808-EA79-415F-B7B9-06A267159C91}"/>
    <cellStyle name="Tsd#0" xfId="44380" xr:uid="{793F9A87-2665-426F-9B7B-A6724A183848}"/>
    <cellStyle name="TT.MM.JJ" xfId="44381" xr:uid="{C2E89278-148C-481B-8227-C278A5B299A8}"/>
    <cellStyle name="TT.MMM.JJ" xfId="44382" xr:uid="{8C3DF06A-46B4-457B-A3B7-2A37FA1F4E5E}"/>
    <cellStyle name="Tulostus" xfId="44383" xr:uid="{45B4CD3E-3CAA-4550-9605-2CB57F37EF3B}"/>
    <cellStyle name="Tulostus 2" xfId="44384" xr:uid="{8D4D30CC-B714-420E-9103-DB7AB6F3F3D2}"/>
    <cellStyle name="Tulostus 3" xfId="44385" xr:uid="{3E1DDEE7-59F3-43F7-815F-0639BE7CBFB1}"/>
    <cellStyle name="Tulostus_Cognos" xfId="44386" xr:uid="{59CC3958-AE87-43E5-8E5E-DD9D25195F2F}"/>
    <cellStyle name="Tusental (0)_0799 Första sidan" xfId="44387" xr:uid="{E96773D0-B396-4C6D-B246-FE6B78BB621F}"/>
    <cellStyle name="Tusental 10" xfId="31067" xr:uid="{8507D039-3807-42CF-893C-5D460A0BC596}"/>
    <cellStyle name="Tusental 10 2" xfId="31068" xr:uid="{0B6AA957-94B3-473D-B5AF-425B9ED13755}"/>
    <cellStyle name="Tusental 10 2 2" xfId="31069" xr:uid="{EE438FE4-F108-4C89-9A5C-0AD53721C967}"/>
    <cellStyle name="Tusental 10 2 3" xfId="34781" xr:uid="{9610BD26-4D94-4CF8-AF3A-FD28E59BF9ED}"/>
    <cellStyle name="Tusental 10 2_121231-130331" xfId="31070" xr:uid="{F4B03FF0-810B-447C-8F22-8FCEC3DD9880}"/>
    <cellStyle name="Tusental 10 3" xfId="31071" xr:uid="{E43D5759-DE3E-4239-BE77-9678673F29DD}"/>
    <cellStyle name="Tusental 10 3 2" xfId="31072" xr:uid="{320F5451-587D-47FF-A441-CD1E39662FEC}"/>
    <cellStyle name="Tusental 10 3_121231-130331" xfId="31073" xr:uid="{67F1923A-31B8-4EF4-B328-3752FEE8B7FB}"/>
    <cellStyle name="Tusental 10 4" xfId="31074" xr:uid="{8E2ECBCF-ABBD-4B45-9B84-4A8086D3B5AF}"/>
    <cellStyle name="Tusental 10 5" xfId="34782" xr:uid="{849162A3-6373-4622-B4E7-6AF1FEFE3EF7}"/>
    <cellStyle name="Tusental 10_121231-130331" xfId="31075" xr:uid="{115C61F2-2806-43CE-9E9B-B1650739B5D0}"/>
    <cellStyle name="Tusental 11" xfId="31076" xr:uid="{11E62B4C-A63C-47AC-BB95-D29823A46805}"/>
    <cellStyle name="Tusental 11 2" xfId="31077" xr:uid="{F8C19E27-7F19-4057-B673-55568F126C73}"/>
    <cellStyle name="Tusental 11_AAL 2014-06" xfId="45590" xr:uid="{5258C8E0-91D1-4025-AF26-C117DE134F9A}"/>
    <cellStyle name="Tusental 12" xfId="31078" xr:uid="{AE59FC8B-5A0E-463B-B4B8-D8E51585CD3B}"/>
    <cellStyle name="Tusental 13" xfId="31079" xr:uid="{68D6C92F-C9CA-4169-B9DA-A860FDF875DA}"/>
    <cellStyle name="Tusental 14" xfId="31080" xr:uid="{0A4473B5-581C-4E8C-94DF-2793B7660A75}"/>
    <cellStyle name="Tusental 15" xfId="31081" xr:uid="{792499A5-0E4F-459B-9FC6-9207A12E91DD}"/>
    <cellStyle name="Tusental 16" xfId="31082" xr:uid="{F96AC4CF-5FC7-427A-8DC4-64FDA5350778}"/>
    <cellStyle name="Tusental 17" xfId="31083" xr:uid="{CEB97821-0A41-477E-89ED-19C174FF5050}"/>
    <cellStyle name="Tusental 2" xfId="278" xr:uid="{EF0262B7-FE32-4E5B-A4B1-ACE2B7509DF8}"/>
    <cellStyle name="Tusental 2 10" xfId="31084" xr:uid="{3F88DFFC-D10B-4703-87EB-295203810364}"/>
    <cellStyle name="Tusental 2 10 2" xfId="31085" xr:uid="{17EC440D-23F2-41C2-AF77-907B20BE2E6B}"/>
    <cellStyle name="Tusental 2 10 2 2" xfId="31086" xr:uid="{3C6226F9-D909-4FAF-B9C3-EF90899AB162}"/>
    <cellStyle name="Tusental 2 10 2 3" xfId="34783" xr:uid="{BECDB062-DABB-4D43-87FD-A36C724DE00C}"/>
    <cellStyle name="Tusental 2 10 2_121231-130331" xfId="31087" xr:uid="{B4B1A5DA-578C-4807-A57C-8549E7864511}"/>
    <cellStyle name="Tusental 2 10 3" xfId="31088" xr:uid="{70B33B79-394B-4A2A-AE88-53295433682A}"/>
    <cellStyle name="Tusental 2 10 3 2" xfId="31089" xr:uid="{3E0A552B-3CD5-4B70-8C2E-EC9C8BE52CD1}"/>
    <cellStyle name="Tusental 2 10 3_121231-130331" xfId="31090" xr:uid="{4EA444E8-DEF5-47DE-A8C8-1A212A0458EE}"/>
    <cellStyle name="Tusental 2 10 4" xfId="31091" xr:uid="{97E89AC1-18A2-49A6-8E6B-E542613E97FA}"/>
    <cellStyle name="Tusental 2 10 5" xfId="31092" xr:uid="{FA144EBC-F05B-4C6C-B0B2-B2C67B077782}"/>
    <cellStyle name="Tusental 2 10 6" xfId="34784" xr:uid="{35FFB1FB-D536-4636-B576-BC335E8B2C57}"/>
    <cellStyle name="Tusental 2 10 7" xfId="36490" xr:uid="{FD198337-338A-43F1-8951-8A7125463FAC}"/>
    <cellStyle name="Tusental 2 10 8" xfId="38392" xr:uid="{CD15F328-B641-4714-BFF9-61860AB9EE8B}"/>
    <cellStyle name="Tusental 2 10_121231-130331" xfId="31093" xr:uid="{5A16859A-4F05-43AE-B1FA-78AB05531814}"/>
    <cellStyle name="Tusental 2 11" xfId="31094" xr:uid="{CEC25E3A-6A2E-4DAA-864E-1277A24821E5}"/>
    <cellStyle name="Tusental 2 11 2" xfId="31095" xr:uid="{5C3D0775-5E9B-40F5-8F9E-B2B3A9DE4294}"/>
    <cellStyle name="Tusental 2 11_AAL 2014-06" xfId="45591" xr:uid="{5118D945-A2CA-4A67-88A3-BAF6A065D8D0}"/>
    <cellStyle name="Tusental 2 12" xfId="31096" xr:uid="{0E1651F7-258B-4EC7-974D-397A28FF3ACB}"/>
    <cellStyle name="Tusental 2 13" xfId="34785" xr:uid="{F9C5CF96-C73F-4AB3-99F8-E427168BA094}"/>
    <cellStyle name="Tusental 2 14" xfId="34786" xr:uid="{B38F5812-8C68-4B61-BAF5-220D02380F9E}"/>
    <cellStyle name="Tusental 2 15" xfId="34787" xr:uid="{B4DE3E25-7706-4A20-9AC1-B85DFDE01E16}"/>
    <cellStyle name="Tusental 2 16" xfId="34788" xr:uid="{7640ED0A-75E2-42C3-91C4-BC9048EBD155}"/>
    <cellStyle name="Tusental 2 17" xfId="34789" xr:uid="{F280171F-B358-405C-870D-E00A6EA2290F}"/>
    <cellStyle name="Tusental 2 18" xfId="34790" xr:uid="{A5516D7E-48CF-433F-B084-6C3C68081691}"/>
    <cellStyle name="Tusental 2 19" xfId="34791" xr:uid="{4F149424-8C59-4E7C-9200-AB2FB40122B6}"/>
    <cellStyle name="Tusental 2 2" xfId="279" xr:uid="{EDB8B05D-6373-4CFB-8F06-FD32DBAAA551}"/>
    <cellStyle name="Tusental 2 2 2" xfId="31097" xr:uid="{55941C31-356B-4F89-B038-9911C7D5F2A7}"/>
    <cellStyle name="Tusental 2 2 2 2" xfId="34792" xr:uid="{CF11622A-6B76-4453-8F4A-AA28E73093C2}"/>
    <cellStyle name="Tusental 2 2 2 3" xfId="36492" xr:uid="{FE190EC2-6A51-4CC8-A318-D69E360A30DA}"/>
    <cellStyle name="Tusental 2 2 2_AAL 2014-06" xfId="45592" xr:uid="{B2FD0F5D-84A0-4EC6-A547-C7F025FC7D6A}"/>
    <cellStyle name="Tusental 2 2 3" xfId="31098" xr:uid="{A9C000DC-7489-42E2-8F7F-81CD025F4C4F}"/>
    <cellStyle name="Tusental 2 2 3 2" xfId="34793" xr:uid="{A942709D-F236-43B4-B37E-FAF155D0D746}"/>
    <cellStyle name="Tusental 2 2 3 3" xfId="36493" xr:uid="{F1320461-1F22-4AF7-B42B-3AC4B139B314}"/>
    <cellStyle name="Tusental 2 2 3_AAL 2014-06" xfId="45593" xr:uid="{761063BD-E481-4CDD-BB73-2AE5CF951045}"/>
    <cellStyle name="Tusental 2 2 4" xfId="31099" xr:uid="{BC5B8A58-3D86-43EC-B9C9-C208BAFC9664}"/>
    <cellStyle name="Tusental 2 2 4 2" xfId="34794" xr:uid="{DEE7C09E-DB98-4A05-B72E-9DE99003CEB4}"/>
    <cellStyle name="Tusental 2 2 4 3" xfId="36494" xr:uid="{2E2EFD7D-8B9A-4FF6-8A3C-85886F44771E}"/>
    <cellStyle name="Tusental 2 2 4_AAL 2014-06" xfId="45594" xr:uid="{A732A673-2668-4EED-B3FE-22461BB3EE37}"/>
    <cellStyle name="Tusental 2 2 5" xfId="31100" xr:uid="{5A180A70-B623-4350-9A4F-FC1A36FB5851}"/>
    <cellStyle name="Tusental 2 2 5 2" xfId="34795" xr:uid="{6B5B01C1-23AD-4D8F-8F4B-0B050B96D1B5}"/>
    <cellStyle name="Tusental 2 2 5 3" xfId="36495" xr:uid="{A144D50D-8951-49E0-8BD2-EFE5378077A4}"/>
    <cellStyle name="Tusental 2 2 5_AAL 2014-06" xfId="45595" xr:uid="{85B24FCB-6135-4366-A980-B90EBDBBD1BA}"/>
    <cellStyle name="Tusental 2 2 6" xfId="34796" xr:uid="{CEF4ACD7-DECC-493C-B19C-99DF262C86AC}"/>
    <cellStyle name="Tusental 2 2 6 2" xfId="34797" xr:uid="{95CF74DA-9BB0-4C56-8A06-A10B65631912}"/>
    <cellStyle name="Tusental 2 2_121231-130331" xfId="31101" xr:uid="{2F0D113A-7216-45C3-AB39-E1C5C338190C}"/>
    <cellStyle name="Tusental 2 20" xfId="34798" xr:uid="{6CDF6E4A-5B27-4C36-9661-545DDA1A6056}"/>
    <cellStyle name="Tusental 2 21" xfId="34799" xr:uid="{E563A62E-410F-4C68-A5E1-AB1571BA2A5C}"/>
    <cellStyle name="Tusental 2 22" xfId="34800" xr:uid="{5C77A32A-FCBB-4150-BD79-3A6808D03CD3}"/>
    <cellStyle name="Tusental 2 23" xfId="34801" xr:uid="{45B38BC1-0BCE-4413-B650-3FE3B475068B}"/>
    <cellStyle name="Tusental 2 24" xfId="36489" xr:uid="{5ADEEF7C-1B4E-453F-AE5A-B2204CFDCF10}"/>
    <cellStyle name="Tusental 2 25" xfId="38393" xr:uid="{3D58CF4C-2BDC-4A89-843D-FF5C9FC404CC}"/>
    <cellStyle name="Tusental 2 3" xfId="31102" xr:uid="{D2C76A32-D2D0-4B9D-BD1E-48D9F7ADE4E7}"/>
    <cellStyle name="Tusental 2 3 2" xfId="31103" xr:uid="{3A813B9E-79A6-4C75-AF3D-D0FEA774DE04}"/>
    <cellStyle name="Tusental 2 3 2 2" xfId="31104" xr:uid="{15DD4E02-5DDA-48A1-9A76-6F40EA660C8E}"/>
    <cellStyle name="Tusental 2 3 2_AAL 2014-06" xfId="45596" xr:uid="{CE007A7B-141D-4F8D-A46E-6FA602E0FC1F}"/>
    <cellStyle name="Tusental 2 3 3" xfId="34802" xr:uid="{7DCC17B0-A43A-4722-9CCD-22993E8C0B32}"/>
    <cellStyle name="Tusental 2 3 4" xfId="36496" xr:uid="{C646BCD0-C650-4D99-9A32-25E01ACCDABE}"/>
    <cellStyle name="Tusental 2 3 5" xfId="38391" xr:uid="{D8350E7F-D362-4F85-B8BE-98072A51D61B}"/>
    <cellStyle name="Tusental 2 3_121231-130331" xfId="31105" xr:uid="{7B53E36E-A2E3-4939-9551-D76D2F718BCA}"/>
    <cellStyle name="Tusental 2 4" xfId="31106" xr:uid="{6A5C8B42-1C9E-4818-849B-FDD1470D03DC}"/>
    <cellStyle name="Tusental 2 4 2" xfId="31107" xr:uid="{63A19788-0EE8-4CC4-8950-96308737CE17}"/>
    <cellStyle name="Tusental 2 4 2 2" xfId="31108" xr:uid="{1040AD20-0592-4B40-A5DB-8447E6238BBD}"/>
    <cellStyle name="Tusental 2 4 2_AAL 2014-06" xfId="45597" xr:uid="{1EF1FC5B-5748-4008-8657-F7872E8F9BF7}"/>
    <cellStyle name="Tusental 2 4 3" xfId="34803" xr:uid="{51D73802-5900-417B-BFC5-827C36AE62BC}"/>
    <cellStyle name="Tusental 2 4 4" xfId="36497" xr:uid="{6C67DACC-1536-49B3-A967-DA59BF86F687}"/>
    <cellStyle name="Tusental 2 4 5" xfId="38390" xr:uid="{DE74B7A0-093B-4A73-827C-B3B0CC49669C}"/>
    <cellStyle name="Tusental 2 4_121231-130331" xfId="31109" xr:uid="{41B2183D-DB92-4BF0-BAF8-185100C51444}"/>
    <cellStyle name="Tusental 2 5" xfId="31110" xr:uid="{60CD4932-D110-43BB-9EB5-9CEAE1D32341}"/>
    <cellStyle name="Tusental 2 5 2" xfId="31111" xr:uid="{875E2304-8977-42F1-AF53-A4D6A78FB2F3}"/>
    <cellStyle name="Tusental 2 5 2 2" xfId="34804" xr:uid="{3C905426-1923-402E-BDF4-3648B21F37C3}"/>
    <cellStyle name="Tusental 2 5 2 3" xfId="36499" xr:uid="{14DC907B-252D-478E-A940-A7C89BE981AD}"/>
    <cellStyle name="Tusental 2 5 2_AAL 2014-06" xfId="45598" xr:uid="{EC397156-C9BB-4647-A30C-8D070E8793B9}"/>
    <cellStyle name="Tusental 2 5 3" xfId="31112" xr:uid="{F9EDC648-1635-42DA-B0AA-EFFDC526E729}"/>
    <cellStyle name="Tusental 2 5 3 2" xfId="34805" xr:uid="{1A95C90E-CA27-41F1-BB94-6833FA362860}"/>
    <cellStyle name="Tusental 2 5 3 3" xfId="36500" xr:uid="{BC8036F4-E529-4D2E-BB87-A1516A94A336}"/>
    <cellStyle name="Tusental 2 5 3_AAL 2014-06" xfId="45599" xr:uid="{8A6FD0C2-626B-4E61-8873-7B253CEE6B54}"/>
    <cellStyle name="Tusental 2 5 4" xfId="31113" xr:uid="{25935BDC-86FC-4AB5-9874-A2325854F21A}"/>
    <cellStyle name="Tusental 2 5 4 2" xfId="34806" xr:uid="{63474F27-07CB-4DEA-842E-203BD32C4527}"/>
    <cellStyle name="Tusental 2 5 4 3" xfId="36501" xr:uid="{ED8920E5-5749-4CFE-AADD-75F121BBD99D}"/>
    <cellStyle name="Tusental 2 5 4_AAL 2014-06" xfId="45600" xr:uid="{C7853465-CBF0-45C7-834D-BE6E71660D22}"/>
    <cellStyle name="Tusental 2 5 5" xfId="31114" xr:uid="{7820AC54-F784-45A0-A130-D9C9A8055102}"/>
    <cellStyle name="Tusental 2 5 5 2" xfId="34807" xr:uid="{14309A5D-1FB0-4B42-B8B6-25916C981F18}"/>
    <cellStyle name="Tusental 2 5 5 3" xfId="36502" xr:uid="{7670C0B1-36EF-4B3E-A6A4-F3DA592E1E5C}"/>
    <cellStyle name="Tusental 2 5 5_AAL 2014-06" xfId="45601" xr:uid="{33AA5A78-4A06-4995-A5CE-AEC767FE76D4}"/>
    <cellStyle name="Tusental 2 5 6" xfId="34808" xr:uid="{8625F4D1-C4F0-4C2A-B90C-157DDC8DFEE3}"/>
    <cellStyle name="Tusental 2 5 7" xfId="36498" xr:uid="{BCB3F31E-368B-49EE-89C5-2F8043E824DE}"/>
    <cellStyle name="Tusental 2 5_121231-130331" xfId="31115" xr:uid="{6BC1238E-AD75-4A4A-A847-644446CE0164}"/>
    <cellStyle name="Tusental 2 6" xfId="31116" xr:uid="{4E0334B3-D655-4CFF-8A18-3DABDC44C3DE}"/>
    <cellStyle name="Tusental 2 6 2" xfId="31117" xr:uid="{96AFFD40-D4C2-4BFA-846B-4D72E24B0A93}"/>
    <cellStyle name="Tusental 2 6 2 2" xfId="31118" xr:uid="{EF9528C0-58DC-4E3B-ACF1-6E8E1CC4ECCA}"/>
    <cellStyle name="Tusental 2 6 2_AAL 2014-06" xfId="45602" xr:uid="{4FED7816-FAEA-4BBA-82DE-67C053B94254}"/>
    <cellStyle name="Tusental 2 6 3" xfId="34809" xr:uid="{A95550F4-98C5-4CD3-9EAB-9CABA619C872}"/>
    <cellStyle name="Tusental 2 6 4" xfId="36503" xr:uid="{FD5C1EF3-19CB-471F-B919-8CADDE23BE9F}"/>
    <cellStyle name="Tusental 2 6 5" xfId="38389" xr:uid="{81EB831D-EF1F-4D88-9AB2-D8D647E1DA20}"/>
    <cellStyle name="Tusental 2 6_121231-130331" xfId="31119" xr:uid="{9D348688-2C50-4A95-ACD1-61D5633FDDA0}"/>
    <cellStyle name="Tusental 2 7" xfId="31120" xr:uid="{3E008D13-F1EB-4FC0-8298-E97209874821}"/>
    <cellStyle name="Tusental 2 7 2" xfId="34810" xr:uid="{8B23672C-1B11-4B29-BA26-CC5A8FB9F0BB}"/>
    <cellStyle name="Tusental 2 7 3" xfId="36504" xr:uid="{4B990D21-B02C-4C06-9AF4-25AC92378A74}"/>
    <cellStyle name="Tusental 2 7_AAL 2014-06" xfId="45603" xr:uid="{85FE8528-71D0-4796-8CB6-B67AC8647D7D}"/>
    <cellStyle name="Tusental 2 8" xfId="31121" xr:uid="{50937A5E-E198-448A-8B4D-C3D71832E761}"/>
    <cellStyle name="Tusental 2 8 2" xfId="34811" xr:uid="{8C0061A9-6663-4474-B2F1-DBD17F64B312}"/>
    <cellStyle name="Tusental 2 8 3" xfId="36505" xr:uid="{97DA647B-FA75-4E39-8C3C-148243424967}"/>
    <cellStyle name="Tusental 2 8_AAL 2014-06" xfId="45604" xr:uid="{4A8B8AD2-EA6F-4B01-B589-A730B7478864}"/>
    <cellStyle name="Tusental 2 9" xfId="31122" xr:uid="{3C78C26E-C02F-4D14-950A-203DA2BDB2E8}"/>
    <cellStyle name="Tusental 2 9 2" xfId="34812" xr:uid="{6BD6E8CA-8E1D-41FA-BEF0-2976A9FB9C6A}"/>
    <cellStyle name="Tusental 2 9 3" xfId="36506" xr:uid="{8ADDFE21-A596-4C1F-BA1F-61E6C28E33D5}"/>
    <cellStyle name="Tusental 2 9_AAL 2014-06" xfId="45605" xr:uid="{AC469514-3E00-4E0A-AC04-FA9192154EF3}"/>
    <cellStyle name="Tusental 2_121231-130331" xfId="31123" xr:uid="{F0C3D541-F578-4F56-9595-904FAE4D5C97}"/>
    <cellStyle name="Tusental 3" xfId="280" xr:uid="{B216B780-EF3C-4DD5-9924-0BC37547AFAB}"/>
    <cellStyle name="Tusental 3 10" xfId="34813" xr:uid="{F2133845-5A09-4CC9-A007-980C46AEE40F}"/>
    <cellStyle name="Tusental 3 11" xfId="36507" xr:uid="{AC0688CC-FCC7-4E97-A461-A0427BF9B317}"/>
    <cellStyle name="Tusental 3 12" xfId="44812" xr:uid="{0A04DC04-F73D-4E3A-9709-C0BC4C77A574}"/>
    <cellStyle name="Tusental 3 2" xfId="31124" xr:uid="{786011BA-7AC0-42C8-8025-5FC8F6DD2ACC}"/>
    <cellStyle name="Tusental 3 2 10" xfId="49037" xr:uid="{AAD0C3D4-0BF4-48DB-9142-2C17CBB2E920}"/>
    <cellStyle name="Tusental 3 2 2" xfId="31125" xr:uid="{6E9169C8-CA62-4DA4-9064-38DA6C94F8FD}"/>
    <cellStyle name="Tusental 3 2 2 2" xfId="31126" xr:uid="{93157A84-7C1B-45BC-B08B-06595C40650E}"/>
    <cellStyle name="Tusental 3 2 2 3" xfId="34814" xr:uid="{CA7F73EC-04F7-4B50-B5E0-68A06C942F1E}"/>
    <cellStyle name="Tusental 3 2 2_121231-130331" xfId="31127" xr:uid="{C90CA46F-C543-47ED-87D5-06777B520EA4}"/>
    <cellStyle name="Tusental 3 2 3" xfId="31128" xr:uid="{31B9ADE7-7E5C-46C8-95EE-CE35E3326412}"/>
    <cellStyle name="Tusental 3 2 3 2" xfId="31129" xr:uid="{85080F69-1C7B-4FB1-AB2B-C8AE8EBCF97F}"/>
    <cellStyle name="Tusental 3 2 3_121231-130331" xfId="31130" xr:uid="{7255C357-8E09-4A19-93D3-7E286CC339D3}"/>
    <cellStyle name="Tusental 3 2 4" xfId="31131" xr:uid="{89F37C05-968D-4660-BB46-C3D729D9BD1B}"/>
    <cellStyle name="Tusental 3 2 5" xfId="31132" xr:uid="{06F3F476-42F2-47F9-A1CA-FA21C1DD55DA}"/>
    <cellStyle name="Tusental 3 2 6" xfId="34815" xr:uid="{227F95F7-C807-4BCB-B925-C6C1A5AC891C}"/>
    <cellStyle name="Tusental 3 2 7" xfId="36508" xr:uid="{23880947-CBE9-421D-8589-15ABEFC598E6}"/>
    <cellStyle name="Tusental 3 2 8" xfId="38388" xr:uid="{E048C801-0880-4D1B-B99F-6D5566B27F79}"/>
    <cellStyle name="Tusental 3 2 9" xfId="47663" xr:uid="{3C7FC34B-4D05-4EFD-8444-B45D969A1F38}"/>
    <cellStyle name="Tusental 3 2_121231-130331" xfId="31133" xr:uid="{F25C840F-A548-49DB-9C62-74F66A1E84ED}"/>
    <cellStyle name="Tusental 3 3" xfId="31134" xr:uid="{7E09B2CA-E974-4956-B9D6-712D880C46FF}"/>
    <cellStyle name="Tusental 3 3 2" xfId="34816" xr:uid="{BADDFA69-8859-4A19-876F-90C89FDDD2DA}"/>
    <cellStyle name="Tusental 3 3 3" xfId="36509" xr:uid="{1423814C-863A-466A-8E52-FC19C7406D8C}"/>
    <cellStyle name="Tusental 3 3_AAL 2014-06" xfId="45606" xr:uid="{12691CEC-ED00-4EE7-9E0D-FE7E582C9BD3}"/>
    <cellStyle name="Tusental 3 4" xfId="31135" xr:uid="{A1BF0B85-97E2-432F-80B1-543B5288486D}"/>
    <cellStyle name="Tusental 3 5" xfId="31136" xr:uid="{1F7FCE4E-4622-4B7E-80F5-6274F17B2DF4}"/>
    <cellStyle name="Tusental 3 6" xfId="31137" xr:uid="{39306389-8F81-4E62-96F7-B0B9541A9FF5}"/>
    <cellStyle name="Tusental 3 6 2" xfId="34817" xr:uid="{10112845-4907-4168-8A81-634C355F7A89}"/>
    <cellStyle name="Tusental 3 7" xfId="31138" xr:uid="{5F6070A5-0D80-42A5-AD97-E240F403B6A2}"/>
    <cellStyle name="Tusental 3 8" xfId="34818" xr:uid="{D89A5C2F-42A8-4960-A842-B1C767E94F31}"/>
    <cellStyle name="Tusental 3 9" xfId="34819" xr:uid="{99A4A719-8743-4CFF-A448-25FC62BA1477}"/>
    <cellStyle name="Tusental 3_121231-130331" xfId="31139" xr:uid="{48A950D2-18FC-438C-A995-CEC4E9655FB8}"/>
    <cellStyle name="Tusental 4" xfId="31140" xr:uid="{5B44D9FA-6A0E-4618-A51A-CC60DFCF5F64}"/>
    <cellStyle name="Tusental 4 10" xfId="34820" xr:uid="{D8C9D085-D94E-4DBE-9F38-96632B25BE0B}"/>
    <cellStyle name="Tusental 4 11" xfId="36510" xr:uid="{BC4DDAD1-BB91-4ECE-8808-679ACBE4595C}"/>
    <cellStyle name="Tusental 4 12" xfId="47664" xr:uid="{3CF01A7A-91CF-4E6F-95DE-D39D3C7A40BD}"/>
    <cellStyle name="Tusental 4 2" xfId="31141" xr:uid="{5A5F3277-888F-48F1-AE2E-3F2A169A3766}"/>
    <cellStyle name="Tusental 4 2 2" xfId="31142" xr:uid="{E5641B88-B4C2-4240-81A5-AC3501360D03}"/>
    <cellStyle name="Tusental 4 2 3" xfId="34821" xr:uid="{F363B348-B243-4D4A-B037-3548B818C594}"/>
    <cellStyle name="Tusental 4 2 3 2" xfId="34822" xr:uid="{4D8B63BB-17A2-4EFA-83E9-5C6CFE2B0B34}"/>
    <cellStyle name="Tusental 4 2 4" xfId="47665" xr:uid="{D9EAB1A8-2F94-4450-AA7D-1A5D49B0D10B}"/>
    <cellStyle name="Tusental 4 2_121231-130331" xfId="31143" xr:uid="{544441A6-E27C-483B-95E0-3FA8337CDE98}"/>
    <cellStyle name="Tusental 4 3" xfId="31144" xr:uid="{8DDAB4E7-50F5-411D-9556-D5AB6A2FFB41}"/>
    <cellStyle name="Tusental 4 3 2" xfId="31145" xr:uid="{D08F46AE-1CE9-4F39-8B43-3C8B5366EBAF}"/>
    <cellStyle name="Tusental 4 3_121231-130331" xfId="31146" xr:uid="{E229C139-9A13-4D71-8FA6-B02950627EA3}"/>
    <cellStyle name="Tusental 4 4" xfId="31147" xr:uid="{56F3C6AC-A2CA-431C-9EAF-8AFCC9CCBE89}"/>
    <cellStyle name="Tusental 4 5" xfId="31148" xr:uid="{1CB1777D-130A-4F3C-962A-9678DB5A027D}"/>
    <cellStyle name="Tusental 4 6" xfId="34823" xr:uid="{DB016FF2-49C4-49CD-82E2-E883CE8B4D6E}"/>
    <cellStyle name="Tusental 4 6 2" xfId="34824" xr:uid="{254BE99E-95E5-4065-827B-771697D874A2}"/>
    <cellStyle name="Tusental 4 7" xfId="34825" xr:uid="{46453A4C-3EA8-4A3F-8CEA-F443275B2C0A}"/>
    <cellStyle name="Tusental 4 8" xfId="34826" xr:uid="{64F091A2-A511-4BDA-B7A5-AE742D4B3480}"/>
    <cellStyle name="Tusental 4 9" xfId="34827" xr:uid="{35B08061-AE15-46CC-88BE-FBE6288C8BDC}"/>
    <cellStyle name="Tusental 4_121231-130331" xfId="31149" xr:uid="{EEC68501-BB67-4ECE-BBAA-72E95B87623B}"/>
    <cellStyle name="Tusental 5" xfId="31150" xr:uid="{75941570-0550-4F75-96DE-15BCD99F0EC4}"/>
    <cellStyle name="Tusental 5 2" xfId="31151" xr:uid="{7DD095D8-5E6C-4001-9002-65AC4B5EA70F}"/>
    <cellStyle name="Tusental 5 2 2" xfId="31152" xr:uid="{4F8179F1-97A0-414E-BAA5-C98EE98F51FA}"/>
    <cellStyle name="Tusental 5 2 3" xfId="34828" xr:uid="{9260D548-41B5-44D4-BDC9-CF0F5D5AC961}"/>
    <cellStyle name="Tusental 5 2 4" xfId="47667" xr:uid="{CA21DC0A-6576-44A0-9062-18FD0367BE3A}"/>
    <cellStyle name="Tusental 5 2_121231-130331" xfId="31153" xr:uid="{6F1917AB-2FE9-447D-A9A1-F090863774D4}"/>
    <cellStyle name="Tusental 5 3" xfId="31154" xr:uid="{974358B9-C86A-4017-8F14-34EF0075301C}"/>
    <cellStyle name="Tusental 5 3 2" xfId="31155" xr:uid="{A2AC7D81-DA32-4310-9F91-2E8DA05447A1}"/>
    <cellStyle name="Tusental 5 3_121231-130331" xfId="31156" xr:uid="{74892AD8-4397-4207-8DBF-C2F0E524A9A3}"/>
    <cellStyle name="Tusental 5 4" xfId="31157" xr:uid="{DF0B560C-4794-4D40-B88B-7BA902A7888A}"/>
    <cellStyle name="Tusental 5 5" xfId="31158" xr:uid="{5499A4C0-8CF6-45B5-9DF3-35CA81F895B7}"/>
    <cellStyle name="Tusental 5 6" xfId="34829" xr:uid="{AE5B2F78-63F2-4F64-86A0-EBBE6A98E1EB}"/>
    <cellStyle name="Tusental 5 7" xfId="36511" xr:uid="{83A144A8-F780-48D9-9FA0-68D308CDAFE6}"/>
    <cellStyle name="Tusental 5 8" xfId="38387" xr:uid="{C6981327-B37A-430F-9FD7-87A66030C6C5}"/>
    <cellStyle name="Tusental 5 9" xfId="47666" xr:uid="{60B58D93-C415-4EA8-9205-0AF5A481A37C}"/>
    <cellStyle name="Tusental 5_121231-130331" xfId="31159" xr:uid="{D10B6833-3EB8-4712-AA53-9D9455C96056}"/>
    <cellStyle name="Tusental 6" xfId="31160" xr:uid="{2811ACC5-C75F-4D09-BB03-4435841A987C}"/>
    <cellStyle name="Tusental 6 2" xfId="34830" xr:uid="{9A92C9F6-7406-4672-8F1C-4F02A27605BD}"/>
    <cellStyle name="Tusental 6 2 2" xfId="47668" xr:uid="{89F1BCE9-D967-4004-8085-367B6565BD47}"/>
    <cellStyle name="Tusental 6 3" xfId="36512" xr:uid="{66F21683-172D-4FCC-B5D8-00EB7254EDE7}"/>
    <cellStyle name="Tusental 6_AAL 2014-06" xfId="45607" xr:uid="{8E270352-9EE1-4F0C-9EC6-93BADFD99747}"/>
    <cellStyle name="Tusental 7" xfId="31161" xr:uid="{82D294EA-8363-4F96-A85A-6A012496DE8D}"/>
    <cellStyle name="Tusental 7 2" xfId="34831" xr:uid="{201E67F1-FB60-4404-A4B1-FF84726577F9}"/>
    <cellStyle name="Tusental 7 2 2" xfId="47669" xr:uid="{33154B17-F286-45A9-8059-7938D4EAEACF}"/>
    <cellStyle name="Tusental 7 3" xfId="36513" xr:uid="{7F1F47E9-1C83-4C55-B746-436C6F0E88BC}"/>
    <cellStyle name="Tusental 7_AAL 2014-06" xfId="45608" xr:uid="{5072AED8-BD6D-4234-8871-B706380D181E}"/>
    <cellStyle name="Tusental 8" xfId="31162" xr:uid="{3CA5DA7E-3F4D-49BC-AC95-177A0CF23167}"/>
    <cellStyle name="Tusental 8 2" xfId="31163" xr:uid="{17585B37-BC7F-4F7F-BE6F-42A9D2410DBA}"/>
    <cellStyle name="Tusental 8 2 2" xfId="47671" xr:uid="{D2D49A46-0C5D-4DE3-8718-6F56B293D8C5}"/>
    <cellStyle name="Tusental 8 3" xfId="31164" xr:uid="{A1221AA5-81A2-4A0A-BFC8-5B112C5DAE05}"/>
    <cellStyle name="Tusental 8 4" xfId="34832" xr:uid="{569B30F5-22D9-48FE-BAE4-CCE4430A96EC}"/>
    <cellStyle name="Tusental 8 5" xfId="47670" xr:uid="{ED36F73A-9CA0-4A6B-B87D-8048D0555189}"/>
    <cellStyle name="Tusental 8_121231-130331" xfId="31165" xr:uid="{E45A9A01-E20A-41E8-BC3A-ED97E564D476}"/>
    <cellStyle name="Tusental 9" xfId="31166" xr:uid="{55F22D50-2543-4644-A534-222C56162F10}"/>
    <cellStyle name="Tusental 9 2" xfId="31167" xr:uid="{390D419E-B20A-4B5B-BA3A-1BF7BD7EE4E6}"/>
    <cellStyle name="Tusental 9_AAL 2014-06" xfId="45609" xr:uid="{24B93318-9E83-45F6-BD35-691E05F2E160}"/>
    <cellStyle name="Två dec" xfId="281" xr:uid="{115BEE9A-0267-47A4-8926-C88B04EC79EB}"/>
    <cellStyle name="Två dec 2" xfId="31168" xr:uid="{803D923B-D94F-4C81-AE11-20032F94BC34}"/>
    <cellStyle name="Två dec 2 2" xfId="31169" xr:uid="{C6F62101-71FE-440E-B005-56144B46B2FF}"/>
    <cellStyle name="Två dec 2_AAL 2014-06" xfId="45610" xr:uid="{643A2A3A-BB16-4F45-9928-DA3BD122FA5C}"/>
    <cellStyle name="Två dec_3. Loans" xfId="31170" xr:uid="{13D2917E-9CF4-44E8-B60C-897DA6599035}"/>
    <cellStyle name="Ü1" xfId="44467" xr:uid="{41D2A481-8628-4ACA-BA9B-0F92FEA29D84}"/>
    <cellStyle name="Ü2" xfId="44468" xr:uid="{15CB8E45-2B3C-466F-8E4B-D13A15BA2A3D}"/>
    <cellStyle name="Ü3" xfId="44469" xr:uid="{D097F468-3FB4-47A4-AF57-574895AA0F64}"/>
    <cellStyle name="Ü4" xfId="44470" xr:uid="{283FD72B-1355-4B96-B83B-1F8019A605AC}"/>
    <cellStyle name="Überschrift" xfId="31198" xr:uid="{279189BA-9779-440F-BAE7-E6A23179AC76}"/>
    <cellStyle name="Überschrift 1" xfId="31199" xr:uid="{72340CCE-AD51-44CF-9534-49AB07A30B58}"/>
    <cellStyle name="Überschrift 1 1" xfId="44471" xr:uid="{AA014D62-6CBE-448D-8339-9F673E669787}"/>
    <cellStyle name="Überschrift 1 1 1" xfId="44472" xr:uid="{9E4CF27B-75F3-49FE-AAB9-9CEC65D93B59}"/>
    <cellStyle name="Überschrift 1 1 1 1" xfId="44473" xr:uid="{61A342B6-BFA0-48A9-9845-11839DE0B2E7}"/>
    <cellStyle name="Überschrift 1 1 1 1 1" xfId="44474" xr:uid="{DB558EF8-D653-416D-B540-D66FE92BB889}"/>
    <cellStyle name="Überschrift 1 1 1 1 1 1" xfId="44475" xr:uid="{BD92BFB2-E711-4126-A8D7-FB38C68069B0}"/>
    <cellStyle name="Überschrift 1 1 1 1 1 1 1" xfId="44476" xr:uid="{51A8F6B7-2408-455D-8921-5F375DCFB8D3}"/>
    <cellStyle name="Überschrift 1 1 1 1 1 1 1 1" xfId="44477" xr:uid="{DD9EDE78-2B5E-4BC5-8D6C-398D457F7D8A}"/>
    <cellStyle name="Überschrift 1 1 1 1 1 1 1 1 1" xfId="44478" xr:uid="{A578950C-B3CE-4160-AA25-66246FC3AC5B}"/>
    <cellStyle name="Überschrift 1 1 1 1 1 1 1 1 1 1" xfId="44479" xr:uid="{280732BF-6D40-4230-9B64-CCF85E9D881F}"/>
    <cellStyle name="Überschrift 1 1 1 1 1 1 1 1 1_Cognos" xfId="44480" xr:uid="{56E7AB70-6F3D-47BD-826D-87DF5E51C88C}"/>
    <cellStyle name="Überschrift 1 1 1 1 1 1 1 1_Cognos" xfId="44481" xr:uid="{E62CA10D-9DA2-4996-B946-DB4EA48A1ABF}"/>
    <cellStyle name="Überschrift 1 1 1 1 1 1 1_Cognos" xfId="44482" xr:uid="{98610A02-6BBF-4D63-AEB9-7D765C09424B}"/>
    <cellStyle name="Überschrift 1 1 1 1 1 1_Cognos" xfId="44483" xr:uid="{4334BBD3-622F-4180-AFAD-DA153B329BC8}"/>
    <cellStyle name="Überschrift 1 1 1 1 1_Cognos" xfId="44484" xr:uid="{F4A092CE-046E-4A64-8605-14959BD7C833}"/>
    <cellStyle name="Überschrift 1 1 1 1_Cognos" xfId="44485" xr:uid="{BBF8724F-EE8B-4F6F-92A4-9755FFCDEF1C}"/>
    <cellStyle name="Überschrift 1 1 1_Cognos" xfId="44486" xr:uid="{25AAC250-6A28-4046-8C98-1407E0C29D5A}"/>
    <cellStyle name="Überschrift 1 1_Cognos" xfId="44487" xr:uid="{BEE1762E-D25B-4F95-A8A3-8365AA99B50A}"/>
    <cellStyle name="Überschrift 1 2" xfId="31200" xr:uid="{6B440E87-9B99-4182-9B5A-DBDA40C7F125}"/>
    <cellStyle name="Überschrift 1 2 2" xfId="44488" xr:uid="{E86778C8-C673-4F98-AE07-D77B9849A50E}"/>
    <cellStyle name="Überschrift 1 2 3" xfId="47674" xr:uid="{54740FFF-826C-415F-ABCC-E0993EB982A0}"/>
    <cellStyle name="Überschrift 1 2_Bought properties" xfId="52485" xr:uid="{CB2EE30D-72BC-48F9-BC8D-9958E41D147F}"/>
    <cellStyle name="Überschrift 1 3" xfId="44489" xr:uid="{4E5B6F64-7B7C-46DD-99D1-1298635FCA8B}"/>
    <cellStyle name="Überschrift 1 4" xfId="47673" xr:uid="{5EF5B9E6-4968-43A4-A2C6-DB7F2FED6F59}"/>
    <cellStyle name="Überschrift 1 5" xfId="49039" xr:uid="{A2EFC405-F7E8-43A6-9E4F-61A79073A885}"/>
    <cellStyle name="Überschrift 1_7. Number of apartments_EoP" xfId="50329" xr:uid="{4FC810FB-4F5F-434E-83F7-C32A027D3849}"/>
    <cellStyle name="Überschrift 2" xfId="31201" xr:uid="{A6FD9FAE-256C-4566-8B46-EA0387F5AFBB}"/>
    <cellStyle name="Überschrift 2 2" xfId="31202" xr:uid="{83A9CF6F-A1E7-4A02-B59E-11E86E955A27}"/>
    <cellStyle name="Überschrift 2 2 2" xfId="44490" xr:uid="{27EF0985-B3E3-4302-93D3-7831FE680466}"/>
    <cellStyle name="Überschrift 2 2 3" xfId="47676" xr:uid="{D66D2BCA-AFAF-4178-B851-4E748F4F29CB}"/>
    <cellStyle name="Überschrift 2 2_Bought properties" xfId="52486" xr:uid="{CDB98B9D-FF51-4693-BECF-FA834B6EC2C4}"/>
    <cellStyle name="Überschrift 2 3" xfId="44491" xr:uid="{9DA225C3-57DA-4A9E-AADA-8CE3A6F09DAD}"/>
    <cellStyle name="Überschrift 2 4" xfId="47675" xr:uid="{99A560F9-6767-4C4E-9FE3-23CD5CED5F94}"/>
    <cellStyle name="Überschrift 2_7. Number of apartments_EoP" xfId="50330" xr:uid="{C7CB663B-795A-44B9-993C-B728D5EA0FBD}"/>
    <cellStyle name="Überschrift 3" xfId="31203" xr:uid="{A0730683-7FF0-43DA-85C2-A00A71315A20}"/>
    <cellStyle name="Überschrift 3 2" xfId="31204" xr:uid="{9BA60AD5-567B-4713-ACF7-5FE01FDC5073}"/>
    <cellStyle name="Überschrift 3 2 2" xfId="44492" xr:uid="{28B52AD8-AD56-4F05-9294-823B961A868E}"/>
    <cellStyle name="Überschrift 3 2 3" xfId="47678" xr:uid="{F2BE62F0-C42E-42F4-ADFA-E299F36178E7}"/>
    <cellStyle name="Überschrift 3 2_Bought properties" xfId="52487" xr:uid="{661633DB-2EFF-4FF0-9BC5-7127AF2BD351}"/>
    <cellStyle name="Überschrift 3 3" xfId="44493" xr:uid="{AEA3A852-8BCC-4935-B712-4EB39F5735F1}"/>
    <cellStyle name="Überschrift 3 4" xfId="47677" xr:uid="{EBB9A704-DDCB-47F0-952B-7F7DF7028FFF}"/>
    <cellStyle name="Überschrift 3_7. Number of apartments_EoP" xfId="50331" xr:uid="{923CEBA2-4AE0-4875-BAD0-9D8350D0CD04}"/>
    <cellStyle name="Überschrift 4" xfId="31205" xr:uid="{0F05D95E-7F02-4045-9767-7AC91763A14F}"/>
    <cellStyle name="Überschrift 4 2" xfId="31206" xr:uid="{647BC0E8-57D6-48AF-A13F-7C53D8D78392}"/>
    <cellStyle name="Überschrift 4 2 2" xfId="44494" xr:uid="{C4F41E6D-5832-4625-91F8-8423CC311FFE}"/>
    <cellStyle name="Überschrift 4 2 3" xfId="47680" xr:uid="{035692F5-1444-469D-AFBC-59FE7F31DF08}"/>
    <cellStyle name="Überschrift 4 2_Bought properties" xfId="52488" xr:uid="{76BB1020-8A7E-4145-BCBE-105634BDD762}"/>
    <cellStyle name="Überschrift 4 3" xfId="44495" xr:uid="{720975D3-D076-4E42-80F5-90D9D9E021DF}"/>
    <cellStyle name="Überschrift 4 4" xfId="47679" xr:uid="{236AB51C-24FA-41C7-90BD-E551B8738F44}"/>
    <cellStyle name="Überschrift 4_7. Number of apartments_EoP" xfId="50332" xr:uid="{3543843A-98F1-4535-BBF0-71E836BEF0B8}"/>
    <cellStyle name="Überschrift 5" xfId="31207" xr:uid="{1525B490-77C1-4BDB-AA0C-8A8072518AD2}"/>
    <cellStyle name="Überschrift 5 2" xfId="44496" xr:uid="{6AC6B7F9-CF40-4073-88CB-5C15940E43B3}"/>
    <cellStyle name="Überschrift 5 3" xfId="47681" xr:uid="{2279FC30-095C-4140-AAE4-87F2564B7A24}"/>
    <cellStyle name="Überschrift 5_Cognos" xfId="44497" xr:uid="{F65161BE-B9B6-4CEA-A539-D65EF23B8817}"/>
    <cellStyle name="Überschrift 6" xfId="47672" xr:uid="{D6DD7975-26E6-42C4-BCDD-B5B49FD700AD}"/>
    <cellStyle name="Überschrift 7" xfId="49038" xr:uid="{2237F7EF-9570-4CCD-9CAA-DBB448F81314}"/>
    <cellStyle name="Überschrift_121231-130331" xfId="31208" xr:uid="{63E9E26A-1B91-42F5-BA0B-974EDE54DACF}"/>
    <cellStyle name="Überschrift3" xfId="44498" xr:uid="{FEB93756-E5BC-4EF2-8BCF-04B7E86CF615}"/>
    <cellStyle name="Überschriften" xfId="44499" xr:uid="{FEF0AD42-2D69-40DC-88A7-5BD2C42CF39E}"/>
    <cellStyle name="Uhrzeit" xfId="44388" xr:uid="{9E7462B5-7C82-4C5F-A185-5E8C60540E7E}"/>
    <cellStyle name="Uhrzeit 2" xfId="44389" xr:uid="{796122FB-9C82-4CDE-A550-0887B255E0A7}"/>
    <cellStyle name="Uhrzeit_Cognos" xfId="44390" xr:uid="{D8A236C7-E2A3-4D48-B20B-6F3C9DE66656}"/>
    <cellStyle name="Uitvoer" xfId="44391" xr:uid="{99023883-A8BA-4962-95D2-ED251C3C2D39}"/>
    <cellStyle name="Uitvoer 2" xfId="44392" xr:uid="{CB337FA7-D0F7-47C4-BF29-4F50E8A1E4CD}"/>
    <cellStyle name="Uitvoer 3" xfId="44393" xr:uid="{F2E747A7-B070-461F-8B2F-8939525F2F06}"/>
    <cellStyle name="Uitvoer_Cognos" xfId="44394" xr:uid="{C6E358E3-4434-4599-A0C2-D98BBA0C6446}"/>
    <cellStyle name="Undefiniert" xfId="44395" xr:uid="{FF6481BD-85A6-427D-A422-4D16CC43EFDC}"/>
    <cellStyle name="Undefiniert 2" xfId="44396" xr:uid="{29069B58-CA48-4393-BEA0-82EE7AEFEDF1}"/>
    <cellStyle name="Undefiniert_Cognos" xfId="44397" xr:uid="{F4A72FEC-91EC-4BEC-AB2B-8A291569A996}"/>
    <cellStyle name="Underline" xfId="44398" xr:uid="{F103D8B8-CD9F-4E05-B9B8-2FAF1F3C87AA}"/>
    <cellStyle name="Underline 2" xfId="44399" xr:uid="{BE92E76A-9F71-4A01-AAB5-6E284E3EC377}"/>
    <cellStyle name="Underline_Cognos" xfId="44400" xr:uid="{76166263-1FC2-410C-8327-51CF12E3E81F}"/>
    <cellStyle name="Underscore" xfId="52474" xr:uid="{E8BD50F9-57D8-4DB5-AFEA-B6A95716053B}"/>
    <cellStyle name="Underscore 2" xfId="52475" xr:uid="{A837FCC0-02D5-4A04-A66D-368167B2EDE1}"/>
    <cellStyle name="Underscore 3" xfId="52476" xr:uid="{03A83EC4-ABF0-4418-A0AE-533C3C76C9B9}"/>
    <cellStyle name="uneditCostStyle" xfId="44401" xr:uid="{F955FC01-0CB4-47FA-B53E-80EA1FE51877}"/>
    <cellStyle name="uneditCostStyle 2" xfId="44402" xr:uid="{5307EACF-7846-4070-B1C2-C4914305093B}"/>
    <cellStyle name="uneditCostStyle 3" xfId="44403" xr:uid="{2E28DFC2-89A2-485A-BE43-FF7DA483664A}"/>
    <cellStyle name="uneditCostStyle_Cognos" xfId="44404" xr:uid="{B3D6669F-F65E-44E0-ADB0-1A1B30AD151F}"/>
    <cellStyle name="uneditPriceStyle" xfId="44405" xr:uid="{44439050-CB7A-4F62-8CD2-43FB3B36BD18}"/>
    <cellStyle name="uneditPriceStyle 2" xfId="44406" xr:uid="{0979B5B3-C606-4983-837C-94AD25CE8CDB}"/>
    <cellStyle name="uneditPriceStyle 3" xfId="44407" xr:uid="{0E07BE1A-C499-466F-B47F-D97A8D5D81CE}"/>
    <cellStyle name="uneditPriceStyle_Cognos" xfId="44408" xr:uid="{7CA4F4F0-2773-4F71-8D39-B6B8DEF105BE}"/>
    <cellStyle name="uneditQtyStyle" xfId="44409" xr:uid="{FCD811B6-BDA7-412F-869B-E28EF5105C7A}"/>
    <cellStyle name="uneditQtyStyle 2" xfId="44410" xr:uid="{81DA3AAA-FCBD-4B76-8427-0585D10FE17D}"/>
    <cellStyle name="uneditQtyStyle 3" xfId="44411" xr:uid="{F4F67231-330A-4E67-A8D7-F5B7D19D3F78}"/>
    <cellStyle name="uneditQtyStyle_Cognos" xfId="44412" xr:uid="{66F8B411-F063-43EA-8137-871A82522457}"/>
    <cellStyle name="uneditRevStyle" xfId="44413" xr:uid="{8AD05D2D-897D-446F-8300-9F44D4674C78}"/>
    <cellStyle name="uneditRevStyle 2" xfId="44414" xr:uid="{01EB99E8-F943-4FFE-AF7C-4DE4182B2FCB}"/>
    <cellStyle name="uneditRevStyle 3" xfId="44415" xr:uid="{4E5A47F5-1016-4ACF-8560-532219A7515F}"/>
    <cellStyle name="uneditRevStyle_Cognos" xfId="44416" xr:uid="{44ECB2BA-9191-4B1B-B140-CA8BBD47EB25}"/>
    <cellStyle name="uneditTotalCostStyle" xfId="44417" xr:uid="{3397EFA0-47A4-49A0-87D7-1EC8F7E80CD1}"/>
    <cellStyle name="uneditTotalCostStyle 2" xfId="44418" xr:uid="{6BDD8287-81C4-46BE-8B6A-6A517AB22D79}"/>
    <cellStyle name="uneditTotalCostStyle 3" xfId="44419" xr:uid="{32668D1E-B74A-4D89-8F2E-06D2A4371393}"/>
    <cellStyle name="uneditTotalCostStyle_Cognos" xfId="44420" xr:uid="{DFF150BE-FECC-40FA-BC94-DF39F4C8BF38}"/>
    <cellStyle name="Ungeschützt" xfId="44421" xr:uid="{7019E5F2-8939-4BA7-AFC9-1FE98A6DF456}"/>
    <cellStyle name="UngeschütztDatum" xfId="44422" xr:uid="{7043D897-7905-477B-97C1-82704819F7A1}"/>
    <cellStyle name="UngeschütztGE" xfId="44423" xr:uid="{A3C18E3F-3080-422D-AEF1-3D52CDA129F2}"/>
    <cellStyle name="UngeschütztKoST" xfId="44424" xr:uid="{1C89546D-4E38-4B44-A81B-9B75CF549D17}"/>
    <cellStyle name="UngeschütztTDM" xfId="44425" xr:uid="{CB122E4A-7C39-4E94-9A06-5B46590E0C6D}"/>
    <cellStyle name="Unit" xfId="44426" xr:uid="{929140D4-E6A4-4527-9AAA-E6A3EBBDAEC7}"/>
    <cellStyle name="Unklar" xfId="44427" xr:uid="{A7110D0D-1445-47DE-8A76-19246C99C222}"/>
    <cellStyle name="Unterlegt" xfId="44428" xr:uid="{CFD1FF60-4330-4FA0-AE60-3F0018AA915B}"/>
    <cellStyle name="unviewableHeaderStyle" xfId="44429" xr:uid="{1D4C2A24-D4F2-41F3-B8AA-8231F2FAB7A7}"/>
    <cellStyle name="unviewableHeaderStyle 2" xfId="44430" xr:uid="{B80B3267-D94F-43AA-B9E7-A0ED58CC20EA}"/>
    <cellStyle name="unviewableHeaderStyle 3" xfId="44431" xr:uid="{6C506B11-8959-48E0-B5EF-BEBBD369A444}"/>
    <cellStyle name="unviewableHeaderStyle_Cognos" xfId="44432" xr:uid="{0E41B858-A51F-4219-BDD7-C403042680EF}"/>
    <cellStyle name="unviewableStyle" xfId="44433" xr:uid="{88058BE5-C4B9-4FCA-9664-39F414DB631C}"/>
    <cellStyle name="unviewableStyle 2" xfId="44434" xr:uid="{2902E02A-77B0-4C74-8B7C-44EF065FC569}"/>
    <cellStyle name="unviewableStyle 3" xfId="44435" xr:uid="{3A604924-4D1A-46D6-8E7F-6965F55E5C9E}"/>
    <cellStyle name="unviewableStyle_Cognos" xfId="44436" xr:uid="{3BDC9FB5-6E79-42D1-AC74-47BB6C02BA78}"/>
    <cellStyle name="Update" xfId="44437" xr:uid="{A96E587B-7692-4DE9-A173-DDAACE1CE0C9}"/>
    <cellStyle name="User_Defined_A" xfId="44438" xr:uid="{361D2742-786C-467A-A450-1E6E003CA013}"/>
    <cellStyle name="Utdata" xfId="52477" xr:uid="{DB85266C-AC73-4786-843C-F4C79B3BC27B}"/>
    <cellStyle name="Utdata 2" xfId="282" xr:uid="{15BA4F04-1684-42F5-8B6D-6B4F3AEFF96B}"/>
    <cellStyle name="Utdata 2 2" xfId="31171" xr:uid="{4D8D40FF-9A12-4208-9C5C-D10B5102B297}"/>
    <cellStyle name="Utdata 2 2 2" xfId="34833" xr:uid="{4A8FD907-4DDE-4120-B61D-555BE06D5BB6}"/>
    <cellStyle name="Utdata 2 3" xfId="36514" xr:uid="{C3016245-F256-4CC7-8975-7F1D84552E14}"/>
    <cellStyle name="Utdata 2_3. Loans" xfId="31172" xr:uid="{C4C14649-0321-412A-B42E-712A27F294D3}"/>
    <cellStyle name="Utdata 3" xfId="283" xr:uid="{FA4C2011-7724-42FB-B4EC-B549B8DF73DF}"/>
    <cellStyle name="Utdata 3 2" xfId="34834" xr:uid="{F8A416B9-691E-43FE-BB02-678489C836CC}"/>
    <cellStyle name="Utdata 3 3" xfId="36515" xr:uid="{077E04B9-531D-4379-A41D-423A66A029D4}"/>
    <cellStyle name="Utdata 3_AAL 2014-06" xfId="45611" xr:uid="{2D4145A4-D87E-4ADD-A371-66DCC8EB8BA3}"/>
    <cellStyle name="Utdata 4" xfId="31173" xr:uid="{85B93B2E-D93F-42D8-AE5C-C5A70797AED6}"/>
    <cellStyle name="Utdata 4 2" xfId="31174" xr:uid="{D4E4E6D9-C888-4FA4-8AF4-E946AB68F5CE}"/>
    <cellStyle name="Utdata 4 2 2" xfId="34835" xr:uid="{EB0E4073-1507-43B2-AAAB-3AD45D093233}"/>
    <cellStyle name="Utdata 4_AAL 2014-06" xfId="45612" xr:uid="{68B16B4D-1A46-455C-86CC-F5D2006CA4E8}"/>
    <cellStyle name="Utdata 5" xfId="31175" xr:uid="{00F6C811-9687-424D-8D7F-5BF5B44ED8CB}"/>
    <cellStyle name="Utdata 5 2" xfId="31176" xr:uid="{97F6F34A-56D2-41B6-A841-EBB97F88D5F3}"/>
    <cellStyle name="Utdata 5 2 2" xfId="34836" xr:uid="{53D73223-F2A4-4BE3-9A09-C647E62B6137}"/>
    <cellStyle name="Utdata 5_AAL 2014-06" xfId="45613" xr:uid="{B144EA06-28C5-4013-8CED-62569B54E4B5}"/>
    <cellStyle name="Valuta (0)_0799 Första sidan" xfId="44444" xr:uid="{59122E0E-EA7A-41E7-8D97-CFB722670155}"/>
    <cellStyle name="Valuta 2" xfId="31177" xr:uid="{B0FD88A5-F92E-4E8C-8547-2164A882DF0E}"/>
    <cellStyle name="Valuutta_120SuurimmanJoukossa" xfId="31178" xr:uid="{89CAC7BF-41FC-481C-856D-D5BC9D63BFC1}"/>
    <cellStyle name="Varningstext" xfId="52483" xr:uid="{B56884D1-8DC0-4A4E-A833-92A8A62D470E}"/>
    <cellStyle name="Varningstext 2" xfId="285" xr:uid="{D96A73AF-9AE2-49C5-88BA-2BE8F741DB8F}"/>
    <cellStyle name="Varningstext 2 2" xfId="31183" xr:uid="{00EEC99F-0B48-4542-8BB8-CF5A8755EDBF}"/>
    <cellStyle name="Varningstext 2 2 2" xfId="34839" xr:uid="{8FC6E4C1-0557-4A7F-A250-0CC30D6CFBFE}"/>
    <cellStyle name="Varningstext 2 3" xfId="36516" xr:uid="{E2657F70-F431-447D-8BDA-AD362C1969E5}"/>
    <cellStyle name="Varningstext 2_3. Loans" xfId="31184" xr:uid="{074B27B4-C850-4D9B-BFDC-2CD7A4121EE3}"/>
    <cellStyle name="Varningstext 3" xfId="286" xr:uid="{4DD17BCF-4809-479D-AD5A-39480906A4BB}"/>
    <cellStyle name="Varningstext 3 2" xfId="34840" xr:uid="{EED8B10C-938B-4063-BE34-9C92B8A91FF8}"/>
    <cellStyle name="Varningstext 3 3" xfId="36517" xr:uid="{DF06EAF9-3ACC-49DC-88A4-CD22688AEAB4}"/>
    <cellStyle name="Varningstext 3_AAL 2014-06" xfId="45614" xr:uid="{7C95C5EB-D0D5-4798-B419-1A30D5C6969E}"/>
    <cellStyle name="Varningstext 4" xfId="31185" xr:uid="{0B45C6DB-EB39-4190-AF97-F9136102E3B3}"/>
    <cellStyle name="Varningstext 4 2" xfId="31186" xr:uid="{EBFAC29A-4573-4678-AE47-240B0423A550}"/>
    <cellStyle name="Varningstext 4 2 2" xfId="34841" xr:uid="{C7DADC3F-E8F4-403A-85BB-2C035FD7BCCD}"/>
    <cellStyle name="Varningstext 4_AAL 2014-06" xfId="45615" xr:uid="{ACE91663-9259-4B0B-8599-33BA433ED8D0}"/>
    <cellStyle name="Varningstext 5" xfId="31187" xr:uid="{E87DF742-B163-427B-99E7-8D6D4239F7BA}"/>
    <cellStyle name="Varningstext 5 2" xfId="31188" xr:uid="{844DDE70-4151-4559-9D9A-9D40592D651F}"/>
    <cellStyle name="Varningstext 5 2 2" xfId="34842" xr:uid="{7DF2DEA8-1D39-493B-926B-78EF64C603C6}"/>
    <cellStyle name="Varningstext 5_AAL 2014-06" xfId="45616" xr:uid="{8311BABB-AC53-4EC6-BC56-763C748FCCF3}"/>
    <cellStyle name="Varoitusteksti" xfId="44450" xr:uid="{633658C4-6F0E-4F87-9D92-A2A1BB217F49}"/>
    <cellStyle name="Verificar Célula" xfId="40286" xr:uid="{4B4C5C92-DB21-4130-9901-793F5F9214D6}"/>
    <cellStyle name="Verificar Célula 2" xfId="47682" xr:uid="{E4560A00-3874-4665-9BC1-C7AA6FDF0143}"/>
    <cellStyle name="Vérification 2" xfId="48273" xr:uid="{7E509626-2C3D-457E-A1E5-3A382E86EBFA}"/>
    <cellStyle name="Vérification 2 2" xfId="48274" xr:uid="{B3F8FA2A-4FF3-4349-B8DF-9868406FD820}"/>
    <cellStyle name="Vérification 3" xfId="48275" xr:uid="{BFD224A3-EF77-4994-A512-BCEDAF467C88}"/>
    <cellStyle name="Vérification 4" xfId="48276" xr:uid="{C666A8C4-5B5D-49E3-BE8A-79F1DDB8DD1E}"/>
    <cellStyle name="Verklarende tekst" xfId="44452" xr:uid="{EDAC001F-8229-44DB-8390-D4A9B71F327F}"/>
    <cellStyle name="Verknüpfte Zelle" xfId="31189" xr:uid="{724D4239-7A40-44F3-9375-9B91323FF644}"/>
    <cellStyle name="Verknüpfte Zelle 2" xfId="31190" xr:uid="{BB798D08-77A7-47DD-9F3D-F7F0A417F2AC}"/>
    <cellStyle name="Verknüpfte Zelle 2 2" xfId="44453" xr:uid="{1C11131F-EBE7-487D-824D-31E445629D6A}"/>
    <cellStyle name="Verknüpfte Zelle 2 3" xfId="47684" xr:uid="{D6F51BF3-606E-4CF5-9BF6-70DD53146A04}"/>
    <cellStyle name="Verknüpfte Zelle 2_Bought properties" xfId="52484" xr:uid="{BF947821-BDBC-4ECB-B65B-C2D74B2620CC}"/>
    <cellStyle name="Verknüpfte Zelle 3" xfId="44454" xr:uid="{C0D815FC-85DD-4C30-838A-98A3957779AF}"/>
    <cellStyle name="Verknüpfte Zelle 4" xfId="47683" xr:uid="{4EA287BE-407B-4CA8-978D-41439AD73FCC}"/>
    <cellStyle name="Verknüpfte Zelle_7. Number of apartments_EoP" xfId="50328" xr:uid="{2FBAE801-9513-4DE1-A017-4EE513C6B246}"/>
    <cellStyle name="Virgola_Capex budget 2010 13112009(1).xls" xfId="40287" xr:uid="{01104D7B-671F-4BAD-AD31-DF087FD26632}"/>
    <cellStyle name="Vorjahr" xfId="44455" xr:uid="{4BD49484-600F-4B55-B0E7-F61C4A83CE35}"/>
    <cellStyle name="Vorjahr 2" xfId="44456" xr:uid="{D40B4086-C992-4CFF-BEA1-F33ECA3E46AB}"/>
    <cellStyle name="Vorjahr 2 2" xfId="44457" xr:uid="{2A2A995C-B0DE-432B-97D6-3D932CA85218}"/>
    <cellStyle name="Vorjahr 2_Cognos" xfId="44458" xr:uid="{93216A60-20DB-4270-AAA1-0544BDD7D23E}"/>
    <cellStyle name="Vorjahr 3" xfId="44459" xr:uid="{9AC37EB2-4269-43F3-B461-07C9ECB92134}"/>
    <cellStyle name="Vorjahr_Cognos" xfId="44460" xr:uid="{78B6A6B1-71C3-44BD-9F90-F3BC13BD67FC}"/>
    <cellStyle name="Waarschuwingstekst" xfId="44439" xr:uid="{04AB1E4A-4EC5-49EC-AAC4-CF8F1D5DA544}"/>
    <cellStyle name="Waehrung" xfId="44440" xr:uid="{34FB3881-6C8A-4C00-9A8B-10684C83DC0F}"/>
    <cellStyle name="Waehrung 2" xfId="44441" xr:uid="{48F9EFB6-5DA6-467A-A40E-2EEF8ECFFAC6}"/>
    <cellStyle name="Waehrung 3" xfId="44442" xr:uid="{9EF99F68-0F86-4369-A76B-EF1BFE538AB2}"/>
    <cellStyle name="Waehrung_Cognos" xfId="44443" xr:uid="{4DC75A1F-0831-4961-9005-ACC7BC357295}"/>
    <cellStyle name="Währung [0]_Aktuell - Vertragsverlängerungen etc" xfId="48277" xr:uid="{5D51AB29-004B-45F6-B392-DA03447C446A}"/>
    <cellStyle name="Währung 2" xfId="31191" xr:uid="{865D8936-8336-4CCD-8953-9CEC8E5F3CCA}"/>
    <cellStyle name="Währung 2 2" xfId="31192" xr:uid="{654A050B-FE02-4698-8CD2-14D11F3B654B}"/>
    <cellStyle name="Währung 2 3" xfId="44461" xr:uid="{DC4E68CE-A6B5-4E63-AC94-4977F470A10B}"/>
    <cellStyle name="Währung 2 4" xfId="47922" xr:uid="{531E5E50-6FD8-4EF0-A0AC-C691F70F917D}"/>
    <cellStyle name="Währung 2_3. Loans" xfId="31193" xr:uid="{72A48EB5-0298-4989-9B6D-C1863B9A1514}"/>
    <cellStyle name="Währung 3" xfId="31194" xr:uid="{3119A284-63AD-45B3-9F5D-10A4293A5E84}"/>
    <cellStyle name="Währung 3 2" xfId="31195" xr:uid="{0ED4A26E-B915-4606-AE04-591196BF6441}"/>
    <cellStyle name="Währung 3 3" xfId="47923" xr:uid="{3D8242E1-2114-4EE2-A405-013A11FDBB9B}"/>
    <cellStyle name="Währung 3_3. Loans" xfId="31196" xr:uid="{0BF8EA81-AFCE-40B4-9BE0-F202EABF3AEE}"/>
    <cellStyle name="Währung 4" xfId="31197" xr:uid="{0841B81F-61B0-4737-97FD-08E1A8E186A4}"/>
    <cellStyle name="Währung_Aktuell - Vertragsverlängerungen etc" xfId="48278" xr:uid="{18E5CE15-576A-4EC3-A077-1BE3184A2710}"/>
    <cellStyle name="Währung0" xfId="44462" xr:uid="{E3F07D2C-80BF-4ECB-B76E-8F6DAF07CF58}"/>
    <cellStyle name="Währung0 2" xfId="44463" xr:uid="{0ADBA91B-E5CD-4F35-9FEC-F7A648D39FC3}"/>
    <cellStyle name="Währung0_Cognos" xfId="44464" xr:uid="{22852DFB-5ED4-4367-BFA1-6B0FA69076B2}"/>
    <cellStyle name="Walutowy [0]_Dane Danzas 01.-07.2003 (tylko IT)" xfId="44445" xr:uid="{15857618-FB53-4E53-9926-EE2CB56B039A}"/>
    <cellStyle name="Walutowy_Dane Danzas 01.-07.2003 (tylko IT)" xfId="44446" xr:uid="{56FA19C6-2715-44C1-A6CF-B3E95C6777BA}"/>
    <cellStyle name="Warburg" xfId="44447" xr:uid="{D22E2AF4-6882-41BE-A0A9-43DC1A417763}"/>
    <cellStyle name="Warnender Text" xfId="31179" xr:uid="{810D2D6A-5405-47BC-A304-88918B5459B5}"/>
    <cellStyle name="Warnender Text 2" xfId="31180" xr:uid="{FBE4C3D0-E7E2-4FBA-A60E-6A60C48C2699}"/>
    <cellStyle name="Warnender Text 2 2" xfId="44448" xr:uid="{5BAB584F-D31E-4E5D-89FB-FF1371B6CE0F}"/>
    <cellStyle name="Warnender Text 2 3" xfId="47686" xr:uid="{6DEB2B8A-87EC-4D7F-A64F-CBE5F1ED7A6F}"/>
    <cellStyle name="Warnender Text 2_Bought properties" xfId="52478" xr:uid="{5684E23E-F4EE-4971-BBA7-CB5CA1C59186}"/>
    <cellStyle name="Warnender Text 3" xfId="39535" xr:uid="{9CBF30FE-E77E-4EDC-A931-982D57653E7B}"/>
    <cellStyle name="Warnender Text 4" xfId="47685" xr:uid="{EE69EDAE-0769-46AE-A2E9-574D6BAD2737}"/>
    <cellStyle name="Warnender Text_3. Loans" xfId="31181" xr:uid="{AFDF9BA5-1A8E-4209-85A5-935FFB16564A}"/>
    <cellStyle name="Warning Text" xfId="16" builtinId="11" customBuiltin="1"/>
    <cellStyle name="Warning Text 10" xfId="39646" xr:uid="{CB3F64C1-A4B0-4787-8545-86C32794E46C}"/>
    <cellStyle name="Warning Text 11" xfId="53222" xr:uid="{BB8471A7-521D-4781-A6E1-ECA162CC0E82}"/>
    <cellStyle name="Warning Text 2" xfId="284" xr:uid="{2768FA37-BB12-433D-9F0D-074D45DD4F91}"/>
    <cellStyle name="Warning Text 2 10" xfId="52479" xr:uid="{C691EB6A-040D-45D2-9BC9-631C843A957B}"/>
    <cellStyle name="Warning Text 2 2" xfId="2944" xr:uid="{88DBB131-9214-4FB2-86D8-9170B863B5F5}"/>
    <cellStyle name="Warning Text 2 3" xfId="2945" xr:uid="{29E1E805-9419-4ACB-9EB7-9939BC725FE3}"/>
    <cellStyle name="Warning Text 2 3 2" xfId="34837" xr:uid="{B269C2DE-EE5E-44C5-8CB8-1F993171C80D}"/>
    <cellStyle name="Warning Text 2 3_Apart tables" xfId="53201" xr:uid="{74813DA9-9955-4A1D-AF1F-C94BCFDA79BD}"/>
    <cellStyle name="Warning Text 2 4" xfId="2946" xr:uid="{2AFE894C-D1E8-41F2-904E-A0186295A231}"/>
    <cellStyle name="Warning Text 2 5" xfId="2947" xr:uid="{CD94546D-4C58-4885-B486-6E28AADDA7CA}"/>
    <cellStyle name="Warning Text 2 6" xfId="2948" xr:uid="{011866CC-8B9E-417E-9AA4-C4B9C0E282B6}"/>
    <cellStyle name="Warning Text 2 7" xfId="2949" xr:uid="{EB828853-494A-450C-90FC-2CEFB9383FD8}"/>
    <cellStyle name="Warning Text 2 8" xfId="2950" xr:uid="{B6156B88-ECC9-40B8-8E70-EC0AEE7612F9}"/>
    <cellStyle name="Warning Text 2 9" xfId="44449" xr:uid="{6E86740C-E6A0-4CCE-BB79-979520AFF72A}"/>
    <cellStyle name="Warning Text 2_2. Property deals" xfId="31182" xr:uid="{D4245856-180C-42FB-A3C0-813935D9AC2C}"/>
    <cellStyle name="Warning Text 3" xfId="2951" xr:uid="{945D7AA1-1432-4825-8969-27361CC78B2F}"/>
    <cellStyle name="Warning Text 3 2" xfId="34838" xr:uid="{36102ED6-3196-4BE1-988D-5EB369833898}"/>
    <cellStyle name="Warning Text 3 3" xfId="47688" xr:uid="{2DFEDED3-CC5C-48BB-B87D-561D27BC87D1}"/>
    <cellStyle name="Warning Text 3_Acquisition DB" xfId="52480" xr:uid="{4A93EDD8-045E-48FB-A312-DDB165F28D12}"/>
    <cellStyle name="Warning Text 4" xfId="2952" xr:uid="{E70A29A5-A9D0-44B5-B8B4-D0C3248CD1C1}"/>
    <cellStyle name="Warning Text 4 2" xfId="47689" xr:uid="{D0BB3436-869E-4AC2-AB60-7017615D2645}"/>
    <cellStyle name="Warning Text 4 3" xfId="52481" xr:uid="{70D1343A-0109-4C51-9F4C-163E8E574CD6}"/>
    <cellStyle name="Warning Text 4_Acquisition DB" xfId="52482" xr:uid="{0C43C665-EE49-47B1-A551-BB6578893632}"/>
    <cellStyle name="Warning Text 5" xfId="2953" xr:uid="{0E4042F8-2290-449C-85ED-7B3FA696FE33}"/>
    <cellStyle name="Warning Text 6" xfId="2954" xr:uid="{F8349E66-8C4F-41EA-804A-5755C1F59CE1}"/>
    <cellStyle name="Warning Text 7" xfId="2955" xr:uid="{D19B1BE1-3103-467A-AF12-9FC3474216AF}"/>
    <cellStyle name="Warning Text 8" xfId="2956" xr:uid="{6EEEB367-3E82-4704-BC04-25EFB8EC77D9}"/>
    <cellStyle name="Warning Text 9" xfId="2957" xr:uid="{820EC399-1334-4668-A527-2B0603DF47F9}"/>
    <cellStyle name="weekly" xfId="44451" xr:uid="{1F1FB84F-E084-4F00-A522-753D334F4ED0}"/>
    <cellStyle name="x" xfId="44465" xr:uid="{C1034379-49C2-4DF0-8774-7437B3ED5BFA}"/>
    <cellStyle name="x_Cognos" xfId="44466" xr:uid="{AC10B7A0-CAC7-4403-B772-33138439859B}"/>
    <cellStyle name="Year" xfId="44500" xr:uid="{EFB0C0DE-4777-4F2B-9735-682D6FCC43D3}"/>
    <cellStyle name="Year 2" xfId="44501" xr:uid="{2241116F-9BC1-45EA-8AD1-332791E5A430}"/>
    <cellStyle name="Year_Cognos" xfId="44502" xr:uid="{5D8AA88D-1527-4C17-8405-BA68E5019156}"/>
    <cellStyle name="years" xfId="44503" xr:uid="{6021931E-C6CE-437B-8B6A-1159C5BA82D0}"/>
    <cellStyle name="Yen" xfId="44504" xr:uid="{FE15A907-117C-40B3-BA57-72F68BD5E84A}"/>
    <cellStyle name="Zahl" xfId="31209" xr:uid="{5FC36E9F-8CB8-49A5-808D-55A3D87F8FE8}"/>
    <cellStyle name="Zahl (0)" xfId="44505" xr:uid="{1FF677B2-236C-4577-B552-8C01904920A0}"/>
    <cellStyle name="Zahl (2)" xfId="44506" xr:uid="{3FFF9294-D217-41ED-8AA5-DF7B1C7FEF54}"/>
    <cellStyle name="Zahl_Cognos" xfId="44507" xr:uid="{C4041A61-63D3-422A-AB6F-116703029F18}"/>
    <cellStyle name="Zahl1" xfId="44508" xr:uid="{3C2A5FBC-15E1-4E4B-8D96-B39F7509E418}"/>
    <cellStyle name="Zahlen" xfId="44509" xr:uid="{1C6C7449-C735-495D-8D30-A84F7B4833A8}"/>
    <cellStyle name="Zahlen 2" xfId="44510" xr:uid="{A8FAE1EF-99C9-43F6-A5BA-08BEF77F00C5}"/>
    <cellStyle name="Zahlen In Summen" xfId="44511" xr:uid="{9686E10C-46D3-4C84-A83A-6A9F817E761E}"/>
    <cellStyle name="Zahlen in Tabellen" xfId="44512" xr:uid="{665A5BA3-CB07-40D1-BDF0-DA6EE68F7607}"/>
    <cellStyle name="Zahlen_2008-04-21 Ertragslage TZ ENGLISCH 5 - für übliches DD-Format" xfId="44513" xr:uid="{08212516-0DDB-4D5D-9695-8DEE07B583F7}"/>
    <cellStyle name="Zeile 01" xfId="44514" xr:uid="{CE664133-7930-4A04-8784-032A03B496FF}"/>
    <cellStyle name="Zeile 01.1" xfId="44515" xr:uid="{B363FA25-6F67-4107-8A70-C467DDDBC21F}"/>
    <cellStyle name="Zeile 01.1.1" xfId="44516" xr:uid="{7E9E086B-323F-4425-AB72-FBB69D4A8EA8}"/>
    <cellStyle name="Zeile 01.1.1 2" xfId="44517" xr:uid="{574AA466-0802-4292-8F6A-881AD566E953}"/>
    <cellStyle name="Zeile 01.1.1 3" xfId="44518" xr:uid="{A06EC8D5-C0E8-4D82-8A2B-7BEBDAD9D671}"/>
    <cellStyle name="Zeile 01.1.1_Cognos" xfId="44519" xr:uid="{F8158787-06E3-40D2-A330-F4D691DA20F9}"/>
    <cellStyle name="Zeile 01.1_Cognos" xfId="44520" xr:uid="{30A613C0-D900-4721-BBC3-60473A3B3DCF}"/>
    <cellStyle name="Zeile 01_Cognos" xfId="44521" xr:uid="{6D6854BE-D974-42B2-BD2A-4B2A442CD410}"/>
    <cellStyle name="Zeile 02" xfId="44522" xr:uid="{8DFB538D-7E5F-45D3-A96D-58D19DCCF9ED}"/>
    <cellStyle name="Zeile 02.1" xfId="44523" xr:uid="{B15AD214-332E-419C-8391-0EA0657FCBD0}"/>
    <cellStyle name="Zeile 02.1.1" xfId="44524" xr:uid="{863A5BC6-36DE-4F8E-8F65-7A1C18DD5B27}"/>
    <cellStyle name="Zeile 02.1.1 2" xfId="44525" xr:uid="{91096516-0E0C-4BB9-B2B8-0C7ECB9953B5}"/>
    <cellStyle name="Zeile 02.1.1 3" xfId="44526" xr:uid="{8F9DAB98-A524-4453-B042-6B2CB18B6FAF}"/>
    <cellStyle name="Zeile 02.1.1_Cognos" xfId="44527" xr:uid="{EDBE6282-D5EA-4CC2-995E-E33FC13085FC}"/>
    <cellStyle name="Zeile 02.1_Cognos" xfId="44528" xr:uid="{8A16C08E-83EB-41A7-9AB6-30C067170C04}"/>
    <cellStyle name="Zeile 02_Cognos" xfId="44529" xr:uid="{39143F7F-A0EF-474D-A414-A2462C5DD260}"/>
    <cellStyle name="Zeile 03" xfId="44530" xr:uid="{ED919D43-C7D6-438F-A6FF-891C94E9A827}"/>
    <cellStyle name="Zeile 04" xfId="44531" xr:uid="{069E72C0-BB12-4032-A0CB-471EDC02E6DF}"/>
    <cellStyle name="Zeile GuV 3 blue" xfId="44532" xr:uid="{33DF22A0-CE2E-4749-9EFC-60D507278499}"/>
    <cellStyle name="Zeile GuV 3 blue 2" xfId="44533" xr:uid="{AD312D30-6CFE-47BB-81CB-AB801A767A6F}"/>
    <cellStyle name="Zeile GuV 3 blue 3" xfId="44534" xr:uid="{DEA0B95F-476E-4DEC-8CB5-BCB34D1E193D}"/>
    <cellStyle name="Zeile GuV 3 blue 4" xfId="44535" xr:uid="{66807EEF-BFEC-436E-969C-3C3D961FFC3F}"/>
    <cellStyle name="Zeile GuV 3 blue half" xfId="44536" xr:uid="{E6F68E7E-D7CA-4735-93F8-34A0F7DA6A28}"/>
    <cellStyle name="Zeile GuV 3 blue half 2" xfId="44537" xr:uid="{4F07B41F-0494-40CB-9641-1A82CD516EDD}"/>
    <cellStyle name="Zeile GuV 3 blue half 3" xfId="44538" xr:uid="{72CFFC8A-0BDE-4B78-9C34-26F43503102E}"/>
    <cellStyle name="Zeile GuV 3 blue half 4" xfId="44539" xr:uid="{7E5CBF72-A2A3-493C-A277-E975B5C69436}"/>
    <cellStyle name="Zeile GuV 3 blue half_Cognos" xfId="44540" xr:uid="{F5052158-C8C2-4C7F-B385-800DC4B91DFB}"/>
    <cellStyle name="Zeile guV 3 blue Quarte" xfId="44541" xr:uid="{2A6B1979-5C60-48B7-BF5F-D395061E463E}"/>
    <cellStyle name="Zeile guV 3 blue Quarte 2" xfId="44542" xr:uid="{2A4CA508-217B-4EB2-8AFA-81D993147830}"/>
    <cellStyle name="Zeile guV 3 blue Quarte 3" xfId="44543" xr:uid="{5AB97EBC-7CFF-4550-BAB0-F144749DFC8C}"/>
    <cellStyle name="Zeile guV 3 blue Quarte 4" xfId="44544" xr:uid="{E6F86A3D-174E-4B48-8490-09CFFA77A7D4}"/>
    <cellStyle name="Zeile guV 3 blue Quarte_Cognos" xfId="44545" xr:uid="{050E61D4-536F-417C-93B5-D82C546296FB}"/>
    <cellStyle name="Zeile GuV 3 blue%" xfId="44546" xr:uid="{FDB0141E-DC39-490C-9664-50E7F4E1F3F6}"/>
    <cellStyle name="Zeile GuV 3 blue% 2" xfId="44547" xr:uid="{FBBB03F8-79DC-4A36-AE2D-EA8569B9B662}"/>
    <cellStyle name="Zeile GuV 3 blue% 3" xfId="44548" xr:uid="{AF22FDD5-3965-461B-A09D-0AD352A75A40}"/>
    <cellStyle name="Zeile GuV 3 blue%_Cognos" xfId="44549" xr:uid="{432B016C-87C0-463F-984A-4DA1BA62719C}"/>
    <cellStyle name="Zeile GuV 3 blue_Cognos" xfId="44550" xr:uid="{DBF3A118-379E-4AD2-BAB1-8A875F70F5A9}"/>
    <cellStyle name="Zeile Liqui 1" xfId="44551" xr:uid="{3A5914B7-2D4A-45B7-9A2D-F04C7F0BED3B}"/>
    <cellStyle name="Zeile Liqui 1 2" xfId="44552" xr:uid="{C33967DF-3651-40F7-88F1-BFD71BA95FE4}"/>
    <cellStyle name="Zeile Liqui 1 3" xfId="44553" xr:uid="{8AB74147-A464-4BF3-9ABB-AD6DEECE42F6}"/>
    <cellStyle name="Zeile Liqui 1 GuV" xfId="44554" xr:uid="{252E0439-D740-46ED-BF41-24E5517E95E4}"/>
    <cellStyle name="Zeile Liqui 1 GuV %" xfId="44555" xr:uid="{5996CEAF-5BC3-4478-8EEC-3478BF06F820}"/>
    <cellStyle name="Zeile Liqui 1 GuV % 2" xfId="44556" xr:uid="{A7BFE4E9-6EEF-4F1C-8D29-C1DAC1CA1268}"/>
    <cellStyle name="Zeile Liqui 1 GuV % 3" xfId="44557" xr:uid="{8F8261A2-C036-4429-BE57-5CADB6BBF603}"/>
    <cellStyle name="Zeile Liqui 1 GuV % Aufw" xfId="44558" xr:uid="{6B7D485B-2AE8-4850-ADA0-31E07460AE93}"/>
    <cellStyle name="Zeile Liqui 1 GuV % Aufw 2" xfId="44559" xr:uid="{4C164A0D-F249-4850-97B9-F5CC838D4F1F}"/>
    <cellStyle name="Zeile Liqui 1 GuV % Aufw 3" xfId="44560" xr:uid="{1416B725-F210-4988-B404-1B426EA3CD58}"/>
    <cellStyle name="Zeile Liqui 1 GuV % Aufw_Cognos" xfId="44561" xr:uid="{898DCACA-6258-4040-8EC4-B71E37780D82}"/>
    <cellStyle name="Zeile Liqui 1 GuV %_Cognos" xfId="44562" xr:uid="{FB401239-B1A2-49E7-9D42-91D5CAC3B035}"/>
    <cellStyle name="Zeile Liqui 1 GuV 2" xfId="44563" xr:uid="{02AA5769-FDAF-4A67-B294-BDACFD294F10}"/>
    <cellStyle name="Zeile Liqui 1 GuV 3" xfId="44564" xr:uid="{920BEC77-EDFC-46EB-9A53-295F05BF1541}"/>
    <cellStyle name="Zeile Liqui 1 GuV 4" xfId="44565" xr:uid="{BCDBA1EE-A3BF-492C-B455-268532EDFD8D}"/>
    <cellStyle name="Zeile Liqui 1 GuV Aufwand" xfId="44566" xr:uid="{B11D8BE3-121B-4C7D-B528-0B3A83CBD870}"/>
    <cellStyle name="Zeile Liqui 1 GuV Aufwand 2" xfId="44567" xr:uid="{0FC6B337-43AE-4326-8602-9BD34087103A}"/>
    <cellStyle name="Zeile Liqui 1 GuV Aufwand 3" xfId="44568" xr:uid="{F18AD82D-9C31-46E7-B34E-1FFD82EA9B9B}"/>
    <cellStyle name="Zeile Liqui 1 GuV Aufwand_Cognos" xfId="44569" xr:uid="{B0FB687C-5D2B-4C9D-8FF7-AB6CD1DBD546}"/>
    <cellStyle name="Zeile Liqui 1 GuV half" xfId="44570" xr:uid="{C1867395-ED01-4342-9AC2-0AF98B628E40}"/>
    <cellStyle name="Zeile Liqui 1 GuV half 2" xfId="44571" xr:uid="{D3236B73-DAB3-4B70-8BA6-8F417803AB94}"/>
    <cellStyle name="Zeile Liqui 1 GuV half 3" xfId="44572" xr:uid="{AB990C04-4D69-4A16-B25B-2F15E767B2E3}"/>
    <cellStyle name="Zeile Liqui 1 GuV half Aufw" xfId="44573" xr:uid="{A384CAD7-68F4-4458-9873-46F509DD9738}"/>
    <cellStyle name="Zeile Liqui 1 GuV half Aufw 2" xfId="44574" xr:uid="{74516570-7BBC-440C-B3A8-9134FEDB221B}"/>
    <cellStyle name="Zeile Liqui 1 GuV half Aufw_Cognos" xfId="44575" xr:uid="{079AEAE8-635F-44B0-AB37-CBDFC6D4338E}"/>
    <cellStyle name="Zeile Liqui 1 GuV half weiß" xfId="44576" xr:uid="{7AEC14F3-3FF1-41F4-B199-3CC90231EFDF}"/>
    <cellStyle name="Zeile Liqui 1 GuV half weiß 2" xfId="44577" xr:uid="{51E59756-2FCD-48EA-B5F3-C0B9AE5EE001}"/>
    <cellStyle name="Zeile Liqui 1 GuV half weiß 3" xfId="44578" xr:uid="{89679E18-3CF6-48AD-B457-E4F04AF5BF40}"/>
    <cellStyle name="Zeile Liqui 1 GuV half weiß_Cognos" xfId="44579" xr:uid="{10D81801-6B54-40AE-BB90-2E4CD804F95A}"/>
    <cellStyle name="Zeile Liqui 1 GuV half_Cognos" xfId="44580" xr:uid="{C798CC01-6493-4A6E-BE4D-B74FE420FF18}"/>
    <cellStyle name="Zeile Liqui 1 GuV Quarter" xfId="44581" xr:uid="{20FC5911-BAC4-4B86-8399-B5F44A01DFFD}"/>
    <cellStyle name="Zeile Liqui 1 GuV Quarter 2" xfId="44582" xr:uid="{53F8D85B-2437-4B3A-B858-B9505C0D7FC9}"/>
    <cellStyle name="Zeile Liqui 1 GuV Quarter 3" xfId="44583" xr:uid="{19250C62-D4D6-4A0D-A4FF-8A502DE85975}"/>
    <cellStyle name="Zeile Liqui 1 GuV Quarter Aufw" xfId="44584" xr:uid="{863DD879-BB9D-40F8-8EAD-7AB48C4C979A}"/>
    <cellStyle name="Zeile Liqui 1 GuV Quarter Aufw 2" xfId="44585" xr:uid="{CDBBC016-2BB0-4B86-AB3C-F23536613C43}"/>
    <cellStyle name="Zeile Liqui 1 GuV Quarter Aufw_Cognos" xfId="44586" xr:uid="{21664033-B67D-454A-983A-62363FEF3CF3}"/>
    <cellStyle name="Zeile Liqui 1 GuV Quarter weiß" xfId="44587" xr:uid="{8D2A84B9-28C0-4545-99A2-17914C5D54E9}"/>
    <cellStyle name="Zeile Liqui 1 GuV Quarter weiß 2" xfId="44588" xr:uid="{F2188DF8-C889-4CB4-A48D-032E8B5EBD42}"/>
    <cellStyle name="Zeile Liqui 1 GuV Quarter weiß 3" xfId="44589" xr:uid="{FA2C7134-5D6F-47E9-BDB9-E6BD5B46CC71}"/>
    <cellStyle name="Zeile Liqui 1 GuV Quarter weiß_Cognos" xfId="44590" xr:uid="{44F345D9-7E33-412E-B782-3B338C89D0AE}"/>
    <cellStyle name="Zeile Liqui 1 GuV Quarter_Cognos" xfId="44591" xr:uid="{A3596C1A-4706-48B7-A5CE-8AB2EB8A2571}"/>
    <cellStyle name="Zeile Liqui 1 GuV weiß" xfId="44592" xr:uid="{4F159D1C-B459-45B3-A27E-E036FFD1EEE3}"/>
    <cellStyle name="Zeile Liqui 1 GuV weiß %" xfId="44593" xr:uid="{8DBFDBF6-C82B-4408-91CC-1408F448E033}"/>
    <cellStyle name="Zeile Liqui 1 GuV weiß % 2" xfId="44594" xr:uid="{46E947F5-39E0-4B18-A86D-70BDCE743A22}"/>
    <cellStyle name="Zeile Liqui 1 GuV weiß % 3" xfId="44595" xr:uid="{C5A76F77-756D-4E7F-B658-54B29D7E74CD}"/>
    <cellStyle name="Zeile Liqui 1 GuV weiß %_Cognos" xfId="44596" xr:uid="{E20A4586-8396-4248-8C4D-D25A2BFCE0CB}"/>
    <cellStyle name="Zeile Liqui 1 GuV weiß 2" xfId="44597" xr:uid="{DD63F7DC-3D69-425C-A5A5-BEE1A4BEFFB6}"/>
    <cellStyle name="Zeile Liqui 1 GuV weiß 3" xfId="44598" xr:uid="{6526C4BF-3843-43A9-AD1F-A310DA68ACF7}"/>
    <cellStyle name="Zeile Liqui 1 GuV weiß 4" xfId="44599" xr:uid="{824108BF-3685-46EE-ACEC-DBF722DC9EDF}"/>
    <cellStyle name="Zeile Liqui 1 GuV weiß_Cognos" xfId="44600" xr:uid="{827E411F-1402-42F0-9DAC-D45E5BBF7990}"/>
    <cellStyle name="Zeile Liqui 1 GuV_Cognos" xfId="44601" xr:uid="{5B86DDC0-C79F-4B9E-B762-9DA159F09593}"/>
    <cellStyle name="Zeile Liqui 1_Cognos" xfId="44602" xr:uid="{21D5CDC3-5A13-4A8B-A162-6C342D069F7E}"/>
    <cellStyle name="Zeile Liqui 2" xfId="44603" xr:uid="{7C4ECA8B-D88A-42F3-8710-505165BBAD28}"/>
    <cellStyle name="Zeile Liqui 3" xfId="44604" xr:uid="{A71A6C8A-1A0D-4B11-84FD-A6EE5A81AFB0}"/>
    <cellStyle name="Zeile Liqui 3 2" xfId="44605" xr:uid="{581BB95C-60FE-4F06-96C9-9BB05A93329C}"/>
    <cellStyle name="Zeile Liqui 3 2 2" xfId="44606" xr:uid="{A4FE3E82-513F-4753-94A8-01AF87E1D01B}"/>
    <cellStyle name="Zeile Liqui 3 2 3" xfId="44607" xr:uid="{90123F07-D3B0-4D58-ACF2-B939B8AFA5A6}"/>
    <cellStyle name="Zeile Liqui 3 2_Cognos" xfId="44608" xr:uid="{295E372A-4E7B-43AF-8C9D-1B52D9F93F8B}"/>
    <cellStyle name="Zeile Liqui 3 3" xfId="44609" xr:uid="{48C5A2B1-70D7-42D8-8912-AD34800151E6}"/>
    <cellStyle name="Zeile Liqui 3 4" xfId="44610" xr:uid="{8279677F-3EF8-4DF3-9C51-BFC6690FAA1B}"/>
    <cellStyle name="Zeile Liqui 3 blue" xfId="44611" xr:uid="{56F3C76F-E43D-4976-8CAC-C943B28DF7E5}"/>
    <cellStyle name="Zeile Liqui 3 blue 2" xfId="44612" xr:uid="{8E4686AC-334C-401F-8582-E169D7F0B15B}"/>
    <cellStyle name="Zeile Liqui 3 blue 2 2" xfId="44613" xr:uid="{2C754C39-5943-4BE2-97E2-699B2E291593}"/>
    <cellStyle name="Zeile Liqui 3 blue 2 3" xfId="44614" xr:uid="{E486633E-7E82-416D-BC05-0ED01A3B7CF2}"/>
    <cellStyle name="Zeile Liqui 3 blue 2_Cognos" xfId="44615" xr:uid="{9396D8A2-5E3D-4D49-A5C9-6E9CDB00842A}"/>
    <cellStyle name="Zeile Liqui 3 blue 3" xfId="44616" xr:uid="{12CC4590-1557-4F52-AD25-E1BD2B624881}"/>
    <cellStyle name="Zeile Liqui 3 blue 4" xfId="44617" xr:uid="{CA1D1774-0A30-4DF5-8A15-FFE864EEC464}"/>
    <cellStyle name="Zeile Liqui 3 blue_Cognos" xfId="44618" xr:uid="{6FB4C35C-9106-41B4-BEC9-602969609460}"/>
    <cellStyle name="Zeile Liqui 3_Cognos" xfId="44619" xr:uid="{1689505A-4DB6-4321-BD66-8D959C4CFB3F}"/>
    <cellStyle name="Zeilennr." xfId="44620" xr:uid="{C7451BC9-1BA0-4CD1-9A5B-45C4382BD907}"/>
    <cellStyle name="Zeilenüberschriften" xfId="44621" xr:uid="{54E61E77-AFBB-4804-816B-57409DC593C4}"/>
    <cellStyle name="Zelle prüfen" xfId="44622" xr:uid="{F3B429DD-AA8F-4089-AF26-7414C885194B}"/>
    <cellStyle name="Zelle überprüfen" xfId="31210" xr:uid="{1EBE502D-2CB6-42C4-841B-BCEFD69640EC}"/>
    <cellStyle name="Zelle überprüfen 2" xfId="31211" xr:uid="{53961F29-DC19-4201-808B-A1D40B073977}"/>
    <cellStyle name="Zelle überprüfen 2 2" xfId="44623" xr:uid="{390964E2-1514-4017-9493-CA43C0EFA3DD}"/>
    <cellStyle name="Zelle überprüfen 2 3" xfId="47694" xr:uid="{6EBD40D2-CBBF-49E9-920B-E068AAC9037E}"/>
    <cellStyle name="Zelle überprüfen 2_Bought properties" xfId="52489" xr:uid="{E1E53F21-DB5D-4034-AAA5-25C1B0F07D2C}"/>
    <cellStyle name="Zelle überprüfen 3" xfId="44624" xr:uid="{F094A0B8-95D5-4910-BC44-2F4F1ADE7A7E}"/>
    <cellStyle name="Zelle überprüfen 4" xfId="47693" xr:uid="{AB1415FE-EB73-45BB-BA76-2DF8FA644004}"/>
    <cellStyle name="Zelle überprüfen_7. Number of apartments_EoP" xfId="50333" xr:uid="{18F381DB-0A3E-4479-8227-63DC52DE20EC}"/>
    <cellStyle name="Zw. Summe" xfId="44625" xr:uid="{8AFE9040-E970-4836-B910-E2D04462249B}"/>
    <cellStyle name="Zw. Summe 2" xfId="44626" xr:uid="{3F94036A-2E99-4904-BDE4-C55A5E418F5F}"/>
    <cellStyle name="Zw. Summe 3" xfId="44627" xr:uid="{9A6C9157-2988-4BD3-A4BA-50A07D7DE3C3}"/>
    <cellStyle name="Zw. Summe 4" xfId="44628" xr:uid="{A64C2C48-C8ED-4A0D-B2EF-B27F81BDDDE1}"/>
    <cellStyle name="Zw. Summe_Cognos" xfId="44629" xr:uid="{30E61BEA-6E32-4150-9F45-06AB03E2C910}"/>
    <cellStyle name="Стиль_цен" xfId="44631" xr:uid="{888BEA8D-91B4-44E0-87A2-F920FAB93DB5}"/>
    <cellStyle name="Тысячи [0]_Баланс д.заполн" xfId="44632" xr:uid="{43AD340E-0BE4-475A-83F6-C04AC48C9355}"/>
    <cellStyle name="Тысячи_Баланс д.заполн" xfId="44633" xr:uid="{785F3BDB-A4B5-4785-94CF-D001CBB0E81B}"/>
    <cellStyle name="Џђћ–…ќ’ќ›‰" xfId="44634" xr:uid="{D29C75B8-7295-45BE-B619-F6EFD9F2AE37}"/>
    <cellStyle name="標準_TKG Saar - bottom up 2" xfId="44635" xr:uid="{8B5AF39A-CCCE-45A6-8116-10D038F0E875}"/>
  </cellStyles>
  <dxfs count="41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CCFFCC"/>
      <color rgb="FF00000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926"/>
  <sheetViews>
    <sheetView zoomScale="80" zoomScaleNormal="80" workbookViewId="0">
      <selection activeCell="I29" sqref="I29"/>
    </sheetView>
  </sheetViews>
  <sheetFormatPr defaultColWidth="8.69921875" defaultRowHeight="14.25"/>
  <cols>
    <col min="1" max="1" width="43.19921875" style="113" bestFit="1" customWidth="1"/>
    <col min="2" max="4" width="10.69921875" style="200" customWidth="1"/>
    <col min="5" max="5" width="11.796875" style="201" customWidth="1"/>
    <col min="6" max="6" width="10.69921875" style="200" customWidth="1"/>
    <col min="7" max="7" width="11.59765625" style="200" customWidth="1"/>
    <col min="8" max="8" width="10.69921875" style="113" customWidth="1"/>
    <col min="9" max="9" width="14" style="112" customWidth="1"/>
    <col min="10" max="10" width="13.296875" style="112" customWidth="1"/>
    <col min="11" max="11" width="10.69921875" style="112" customWidth="1"/>
    <col min="12" max="12" width="11.5" style="113" customWidth="1"/>
    <col min="13" max="13" width="10.69921875" style="202" customWidth="1"/>
    <col min="14" max="15" width="8.69921875" style="113"/>
    <col min="16" max="16" width="10.59765625" style="113" bestFit="1" customWidth="1"/>
    <col min="17" max="17" width="7.59765625" style="113" bestFit="1" customWidth="1"/>
    <col min="18" max="16384" width="8.69921875" style="113"/>
  </cols>
  <sheetData>
    <row r="1" spans="1:18" ht="18">
      <c r="A1" s="19" t="s">
        <v>369</v>
      </c>
      <c r="I1" s="113"/>
      <c r="J1" s="113"/>
      <c r="K1" s="113"/>
    </row>
    <row r="2" spans="1:18" s="20" customFormat="1">
      <c r="E2" s="178"/>
    </row>
    <row r="3" spans="1:18">
      <c r="B3" s="113"/>
      <c r="C3" s="271" t="s">
        <v>91</v>
      </c>
      <c r="D3" s="271"/>
      <c r="E3" s="271"/>
      <c r="F3" s="113"/>
      <c r="G3" s="113"/>
      <c r="I3" s="113"/>
      <c r="J3" s="113"/>
      <c r="K3" s="113"/>
      <c r="M3" s="113"/>
    </row>
    <row r="4" spans="1:18" ht="82.5" customHeight="1">
      <c r="A4" s="147" t="s">
        <v>311</v>
      </c>
      <c r="B4" s="148" t="s">
        <v>75</v>
      </c>
      <c r="C4" s="149" t="s">
        <v>58</v>
      </c>
      <c r="D4" s="149" t="s">
        <v>224</v>
      </c>
      <c r="E4" s="179" t="s">
        <v>77</v>
      </c>
      <c r="F4" s="148" t="s">
        <v>92</v>
      </c>
      <c r="G4" s="148" t="s">
        <v>93</v>
      </c>
      <c r="H4" s="150"/>
      <c r="I4" s="148" t="s">
        <v>268</v>
      </c>
      <c r="J4" s="151" t="s">
        <v>269</v>
      </c>
      <c r="K4" s="148" t="s">
        <v>344</v>
      </c>
      <c r="L4" s="148" t="s">
        <v>216</v>
      </c>
      <c r="M4" s="148" t="s">
        <v>229</v>
      </c>
      <c r="P4" s="203"/>
      <c r="Q4" s="204"/>
      <c r="R4" s="202"/>
    </row>
    <row r="5" spans="1:18" ht="15">
      <c r="A5" s="18" t="s">
        <v>94</v>
      </c>
      <c r="B5" s="184">
        <v>2463</v>
      </c>
      <c r="C5" s="184">
        <v>995</v>
      </c>
      <c r="D5" s="184">
        <v>9696</v>
      </c>
      <c r="E5" s="185">
        <v>4.5199999999999996</v>
      </c>
      <c r="F5" s="184">
        <v>84</v>
      </c>
      <c r="G5" s="241">
        <v>81.89</v>
      </c>
      <c r="H5" s="164"/>
      <c r="I5" s="186">
        <v>43.91</v>
      </c>
      <c r="J5" s="187">
        <v>48.94</v>
      </c>
      <c r="K5" s="188">
        <v>11</v>
      </c>
      <c r="L5" s="189">
        <v>7.9</v>
      </c>
      <c r="M5" s="189">
        <v>0.5</v>
      </c>
      <c r="P5" s="203"/>
      <c r="Q5" s="142"/>
    </row>
    <row r="6" spans="1:18">
      <c r="A6" s="18" t="s">
        <v>99</v>
      </c>
      <c r="B6" s="184">
        <v>1493</v>
      </c>
      <c r="C6" s="184">
        <v>429</v>
      </c>
      <c r="D6" s="184">
        <v>8515</v>
      </c>
      <c r="E6" s="185">
        <v>3.91</v>
      </c>
      <c r="F6" s="184">
        <v>97</v>
      </c>
      <c r="G6" s="241">
        <v>70.8</v>
      </c>
      <c r="H6" s="164"/>
      <c r="I6" s="186">
        <v>30.74</v>
      </c>
      <c r="J6" s="187">
        <v>36.369999999999997</v>
      </c>
      <c r="K6" s="188">
        <v>18</v>
      </c>
      <c r="L6" s="189">
        <v>2.9</v>
      </c>
      <c r="M6" s="189">
        <v>1.5</v>
      </c>
    </row>
    <row r="7" spans="1:18">
      <c r="A7" s="183" t="s">
        <v>347</v>
      </c>
      <c r="B7" s="152">
        <v>3956</v>
      </c>
      <c r="C7" s="123">
        <v>1424</v>
      </c>
      <c r="D7" s="168">
        <v>9307</v>
      </c>
      <c r="E7" s="190">
        <v>4.32</v>
      </c>
      <c r="F7" s="123">
        <v>90</v>
      </c>
      <c r="G7" s="242">
        <v>77.704618301314454</v>
      </c>
      <c r="H7" s="191"/>
      <c r="I7" s="192">
        <v>40.049999999999997</v>
      </c>
      <c r="J7" s="192">
        <v>45.74</v>
      </c>
      <c r="K7" s="193">
        <v>14</v>
      </c>
      <c r="L7" s="194">
        <v>6.7</v>
      </c>
      <c r="M7" s="194">
        <v>0.9</v>
      </c>
    </row>
    <row r="8" spans="1:18">
      <c r="A8" s="18"/>
      <c r="B8" s="184"/>
      <c r="C8" s="184"/>
      <c r="D8" s="184"/>
      <c r="E8" s="185"/>
      <c r="F8" s="184"/>
      <c r="G8" s="241"/>
      <c r="I8" s="195"/>
      <c r="J8" s="195"/>
      <c r="K8" s="196"/>
      <c r="L8" s="189"/>
      <c r="M8" s="189"/>
    </row>
    <row r="9" spans="1:18">
      <c r="A9" s="18" t="s">
        <v>348</v>
      </c>
      <c r="B9" s="184">
        <v>3064</v>
      </c>
      <c r="C9" s="184">
        <v>830</v>
      </c>
      <c r="D9" s="184">
        <v>3356</v>
      </c>
      <c r="E9" s="185">
        <v>5.96</v>
      </c>
      <c r="F9" s="184">
        <v>84</v>
      </c>
      <c r="G9" s="241">
        <v>78</v>
      </c>
      <c r="H9" s="164"/>
      <c r="I9" s="186">
        <v>24.21</v>
      </c>
      <c r="J9" s="186">
        <v>24.7</v>
      </c>
      <c r="K9" s="188">
        <v>2</v>
      </c>
      <c r="L9" s="189">
        <v>2.8</v>
      </c>
      <c r="M9" s="189">
        <v>1.8</v>
      </c>
    </row>
    <row r="10" spans="1:18">
      <c r="A10" s="18" t="s">
        <v>96</v>
      </c>
      <c r="B10" s="184">
        <v>1747</v>
      </c>
      <c r="C10" s="184">
        <v>631</v>
      </c>
      <c r="D10" s="184">
        <v>5145</v>
      </c>
      <c r="E10" s="185">
        <v>5.29</v>
      </c>
      <c r="F10" s="184">
        <v>96</v>
      </c>
      <c r="G10" s="241">
        <v>60</v>
      </c>
      <c r="H10" s="164"/>
      <c r="I10" s="187">
        <v>35.31</v>
      </c>
      <c r="J10" s="187">
        <v>54.68</v>
      </c>
      <c r="K10" s="188">
        <v>55</v>
      </c>
      <c r="L10" s="189">
        <v>1.8</v>
      </c>
      <c r="M10" s="189">
        <v>0.5</v>
      </c>
    </row>
    <row r="11" spans="1:18">
      <c r="A11" s="18" t="s">
        <v>97</v>
      </c>
      <c r="B11" s="197">
        <v>1258</v>
      </c>
      <c r="C11" s="184">
        <v>574</v>
      </c>
      <c r="D11" s="197">
        <v>7076</v>
      </c>
      <c r="E11" s="185">
        <v>5.13</v>
      </c>
      <c r="F11" s="184">
        <v>91</v>
      </c>
      <c r="G11" s="241">
        <v>93</v>
      </c>
      <c r="H11" s="164"/>
      <c r="I11" s="186">
        <v>41.54</v>
      </c>
      <c r="J11" s="186">
        <v>42.7</v>
      </c>
      <c r="K11" s="188">
        <v>3</v>
      </c>
      <c r="L11" s="189">
        <v>3</v>
      </c>
      <c r="M11" s="189">
        <v>2.2000000000000002</v>
      </c>
    </row>
    <row r="12" spans="1:18">
      <c r="A12" s="18" t="s">
        <v>313</v>
      </c>
      <c r="B12" s="197">
        <v>861</v>
      </c>
      <c r="C12" s="184">
        <v>150</v>
      </c>
      <c r="D12" s="197">
        <v>2275</v>
      </c>
      <c r="E12" s="185">
        <v>5.33</v>
      </c>
      <c r="F12" s="184">
        <v>7</v>
      </c>
      <c r="G12" s="241">
        <v>100</v>
      </c>
      <c r="H12" s="164"/>
      <c r="I12" s="187">
        <v>16.87</v>
      </c>
      <c r="J12" s="187">
        <v>16.27</v>
      </c>
      <c r="K12" s="188">
        <v>-4</v>
      </c>
      <c r="L12" s="189">
        <v>-5.0999999999999996</v>
      </c>
      <c r="M12" s="189">
        <v>7</v>
      </c>
    </row>
    <row r="13" spans="1:18">
      <c r="A13" s="143" t="s">
        <v>349</v>
      </c>
      <c r="B13" s="152">
        <v>6930</v>
      </c>
      <c r="C13" s="123">
        <v>2185</v>
      </c>
      <c r="D13" s="168">
        <v>4227</v>
      </c>
      <c r="E13" s="190">
        <v>5.5100000000000007</v>
      </c>
      <c r="F13" s="123">
        <v>88</v>
      </c>
      <c r="G13" s="242">
        <v>79</v>
      </c>
      <c r="H13" s="191"/>
      <c r="I13" s="198">
        <v>28.73</v>
      </c>
      <c r="J13" s="198">
        <v>29.99</v>
      </c>
      <c r="K13" s="193">
        <v>4</v>
      </c>
      <c r="L13" s="194">
        <v>2.2000000000000002</v>
      </c>
      <c r="M13" s="194">
        <v>2.2000000000000002</v>
      </c>
    </row>
    <row r="14" spans="1:18">
      <c r="A14" s="18"/>
      <c r="B14" s="184"/>
      <c r="C14" s="184"/>
      <c r="D14" s="184"/>
      <c r="E14" s="185"/>
      <c r="F14" s="184"/>
      <c r="G14" s="241"/>
      <c r="I14" s="196"/>
      <c r="J14" s="196"/>
      <c r="K14" s="196"/>
      <c r="L14" s="189"/>
      <c r="M14" s="189"/>
    </row>
    <row r="15" spans="1:18">
      <c r="A15" s="18" t="s">
        <v>95</v>
      </c>
      <c r="B15" s="184">
        <v>4288</v>
      </c>
      <c r="C15" s="184">
        <v>1022</v>
      </c>
      <c r="D15" s="184">
        <v>4207</v>
      </c>
      <c r="E15" s="185">
        <v>4.58</v>
      </c>
      <c r="F15" s="184">
        <v>74</v>
      </c>
      <c r="G15" s="241">
        <v>64.23</v>
      </c>
      <c r="H15" s="164"/>
      <c r="I15" s="187">
        <v>19.3</v>
      </c>
      <c r="J15" s="187">
        <v>28.61</v>
      </c>
      <c r="K15" s="188">
        <v>48</v>
      </c>
      <c r="L15" s="189">
        <v>5.2</v>
      </c>
      <c r="M15" s="189">
        <v>0.9</v>
      </c>
    </row>
    <row r="16" spans="1:18">
      <c r="A16" s="18" t="s">
        <v>98</v>
      </c>
      <c r="B16" s="184">
        <v>4416</v>
      </c>
      <c r="C16" s="184">
        <v>1002</v>
      </c>
      <c r="D16" s="184">
        <v>3260</v>
      </c>
      <c r="E16" s="185">
        <v>4.8099999999999996</v>
      </c>
      <c r="F16" s="184">
        <v>77</v>
      </c>
      <c r="G16" s="241">
        <v>55.71</v>
      </c>
      <c r="H16" s="164"/>
      <c r="I16" s="187">
        <v>15.85</v>
      </c>
      <c r="J16" s="187">
        <v>19.420000000000002</v>
      </c>
      <c r="K16" s="188">
        <v>23</v>
      </c>
      <c r="L16" s="189">
        <v>6.3</v>
      </c>
      <c r="M16" s="189">
        <v>1.4</v>
      </c>
    </row>
    <row r="17" spans="1:13">
      <c r="A17" s="18" t="s">
        <v>332</v>
      </c>
      <c r="B17" s="184">
        <v>120</v>
      </c>
      <c r="C17" s="184">
        <v>20</v>
      </c>
      <c r="D17" s="184">
        <v>1801</v>
      </c>
      <c r="E17" s="185">
        <v>4.75</v>
      </c>
      <c r="F17" s="184">
        <v>3</v>
      </c>
      <c r="G17" s="241">
        <v>100</v>
      </c>
      <c r="H17" s="164"/>
      <c r="I17" s="187">
        <v>8.99</v>
      </c>
      <c r="J17" s="187">
        <v>10.72</v>
      </c>
      <c r="K17" s="188">
        <v>19</v>
      </c>
      <c r="L17" s="189">
        <v>7</v>
      </c>
      <c r="M17" s="189">
        <v>0</v>
      </c>
    </row>
    <row r="18" spans="1:13">
      <c r="A18" s="18" t="s">
        <v>339</v>
      </c>
      <c r="B18" s="184">
        <v>216</v>
      </c>
      <c r="C18" s="184">
        <v>21</v>
      </c>
      <c r="D18" s="184">
        <v>1368</v>
      </c>
      <c r="E18" s="185">
        <v>5</v>
      </c>
      <c r="F18" s="184">
        <v>68</v>
      </c>
      <c r="G18" s="241">
        <v>3.6999999999999997</v>
      </c>
      <c r="H18" s="164"/>
      <c r="I18" s="187">
        <v>8.8699999999999992</v>
      </c>
      <c r="J18" s="187">
        <v>11.48</v>
      </c>
      <c r="K18" s="188">
        <v>29</v>
      </c>
      <c r="L18" s="189">
        <v>7.1</v>
      </c>
      <c r="M18" s="189">
        <v>0</v>
      </c>
    </row>
    <row r="19" spans="1:13">
      <c r="A19" s="143" t="s">
        <v>312</v>
      </c>
      <c r="B19" s="123">
        <v>9040</v>
      </c>
      <c r="C19" s="123">
        <v>2065</v>
      </c>
      <c r="D19" s="123">
        <v>3580</v>
      </c>
      <c r="E19" s="190">
        <v>4.7</v>
      </c>
      <c r="F19" s="123">
        <v>76</v>
      </c>
      <c r="G19" s="242">
        <v>59.096548672566364</v>
      </c>
      <c r="H19" s="20"/>
      <c r="I19" s="199">
        <v>16.98</v>
      </c>
      <c r="J19" s="199">
        <v>21.92</v>
      </c>
      <c r="K19" s="193">
        <v>29</v>
      </c>
      <c r="L19" s="194">
        <v>5.7</v>
      </c>
      <c r="M19" s="194">
        <v>1.1000000000000001</v>
      </c>
    </row>
    <row r="20" spans="1:13">
      <c r="A20" s="18"/>
      <c r="B20" s="184"/>
      <c r="C20" s="184"/>
      <c r="D20" s="184"/>
      <c r="E20" s="185"/>
      <c r="F20" s="184"/>
      <c r="G20" s="241"/>
      <c r="I20" s="196"/>
      <c r="J20" s="196"/>
      <c r="K20" s="196"/>
      <c r="L20" s="189"/>
      <c r="M20" s="189"/>
    </row>
    <row r="21" spans="1:13">
      <c r="A21" s="153" t="s">
        <v>350</v>
      </c>
      <c r="B21" s="123">
        <v>19926</v>
      </c>
      <c r="C21" s="123">
        <v>5674</v>
      </c>
      <c r="D21" s="123">
        <v>4551</v>
      </c>
      <c r="E21" s="190">
        <v>4.92</v>
      </c>
      <c r="F21" s="123">
        <v>84</v>
      </c>
      <c r="G21" s="242">
        <v>69.704880558064843</v>
      </c>
      <c r="H21" s="191"/>
      <c r="I21" s="199">
        <v>24.45</v>
      </c>
      <c r="J21" s="199">
        <v>29.53</v>
      </c>
      <c r="K21" s="193">
        <v>21</v>
      </c>
      <c r="L21" s="194">
        <v>4.2</v>
      </c>
      <c r="M21" s="194">
        <v>1.4</v>
      </c>
    </row>
    <row r="22" spans="1:13">
      <c r="E22" s="236"/>
      <c r="I22" s="113"/>
      <c r="J22" s="113"/>
      <c r="K22" s="205"/>
    </row>
    <row r="23" spans="1:13">
      <c r="I23" s="113"/>
      <c r="J23" s="113"/>
      <c r="K23" s="113"/>
    </row>
    <row r="24" spans="1:13">
      <c r="A24" s="181"/>
      <c r="I24" s="113"/>
      <c r="J24" s="113"/>
      <c r="K24" s="113"/>
    </row>
    <row r="25" spans="1:13">
      <c r="I25" s="113"/>
      <c r="J25" s="113"/>
      <c r="K25" s="113"/>
    </row>
    <row r="26" spans="1:13">
      <c r="I26" s="113"/>
      <c r="J26" s="113"/>
      <c r="K26" s="113"/>
    </row>
    <row r="27" spans="1:13">
      <c r="I27" s="113"/>
      <c r="J27" s="113"/>
      <c r="K27" s="113"/>
    </row>
    <row r="28" spans="1:13">
      <c r="I28" s="113"/>
      <c r="J28" s="113"/>
      <c r="K28" s="113"/>
    </row>
    <row r="29" spans="1:13">
      <c r="I29" s="113"/>
      <c r="J29" s="113"/>
      <c r="K29" s="113"/>
    </row>
    <row r="30" spans="1:13">
      <c r="I30" s="113"/>
      <c r="J30" s="113"/>
      <c r="K30" s="113"/>
    </row>
    <row r="31" spans="1:13">
      <c r="I31" s="113"/>
      <c r="J31" s="113"/>
      <c r="K31" s="113"/>
    </row>
    <row r="32" spans="1:13">
      <c r="I32" s="113"/>
      <c r="J32" s="113"/>
      <c r="K32" s="113"/>
    </row>
    <row r="33" spans="9:11">
      <c r="I33" s="113"/>
      <c r="J33" s="113"/>
      <c r="K33" s="113"/>
    </row>
    <row r="34" spans="9:11">
      <c r="I34" s="113"/>
      <c r="J34" s="113"/>
      <c r="K34" s="113"/>
    </row>
    <row r="35" spans="9:11">
      <c r="I35" s="113"/>
      <c r="J35" s="113"/>
      <c r="K35" s="113"/>
    </row>
    <row r="36" spans="9:11">
      <c r="I36" s="113"/>
      <c r="J36" s="113"/>
      <c r="K36" s="113"/>
    </row>
    <row r="37" spans="9:11">
      <c r="I37" s="113"/>
      <c r="J37" s="113"/>
      <c r="K37" s="113"/>
    </row>
    <row r="38" spans="9:11">
      <c r="I38" s="113"/>
      <c r="J38" s="113"/>
      <c r="K38" s="113"/>
    </row>
    <row r="39" spans="9:11">
      <c r="I39" s="113"/>
      <c r="J39" s="113"/>
      <c r="K39" s="113"/>
    </row>
    <row r="40" spans="9:11">
      <c r="I40" s="113"/>
      <c r="J40" s="113"/>
      <c r="K40" s="113"/>
    </row>
    <row r="41" spans="9:11">
      <c r="I41" s="113"/>
      <c r="J41" s="113"/>
      <c r="K41" s="113"/>
    </row>
    <row r="42" spans="9:11">
      <c r="I42" s="113"/>
      <c r="J42" s="113"/>
      <c r="K42" s="113"/>
    </row>
    <row r="43" spans="9:11">
      <c r="I43" s="113"/>
      <c r="J43" s="113"/>
      <c r="K43" s="113"/>
    </row>
    <row r="44" spans="9:11">
      <c r="I44" s="113"/>
      <c r="J44" s="113"/>
      <c r="K44" s="113"/>
    </row>
    <row r="45" spans="9:11">
      <c r="I45" s="113"/>
      <c r="J45" s="113"/>
      <c r="K45" s="113"/>
    </row>
    <row r="46" spans="9:11">
      <c r="I46" s="113"/>
      <c r="J46" s="113"/>
      <c r="K46" s="113"/>
    </row>
    <row r="47" spans="9:11">
      <c r="I47" s="113"/>
      <c r="J47" s="113"/>
      <c r="K47" s="113"/>
    </row>
    <row r="48" spans="9:11">
      <c r="I48" s="113"/>
      <c r="J48" s="113"/>
      <c r="K48" s="113"/>
    </row>
    <row r="49" spans="9:11">
      <c r="I49" s="113"/>
      <c r="J49" s="113"/>
      <c r="K49" s="113"/>
    </row>
    <row r="50" spans="9:11">
      <c r="I50" s="113"/>
      <c r="J50" s="113"/>
      <c r="K50" s="113"/>
    </row>
    <row r="51" spans="9:11">
      <c r="I51" s="113"/>
      <c r="J51" s="113"/>
      <c r="K51" s="113"/>
    </row>
    <row r="52" spans="9:11">
      <c r="I52" s="113"/>
      <c r="J52" s="113"/>
      <c r="K52" s="113"/>
    </row>
    <row r="53" spans="9:11">
      <c r="I53" s="113"/>
      <c r="J53" s="113"/>
      <c r="K53" s="113"/>
    </row>
    <row r="54" spans="9:11">
      <c r="I54" s="113"/>
      <c r="J54" s="113"/>
      <c r="K54" s="113"/>
    </row>
    <row r="55" spans="9:11">
      <c r="I55" s="113"/>
      <c r="J55" s="113"/>
      <c r="K55" s="113"/>
    </row>
    <row r="56" spans="9:11">
      <c r="I56" s="113"/>
      <c r="J56" s="113"/>
      <c r="K56" s="113"/>
    </row>
    <row r="57" spans="9:11">
      <c r="I57" s="113"/>
      <c r="J57" s="113"/>
      <c r="K57" s="113"/>
    </row>
    <row r="58" spans="9:11">
      <c r="I58" s="113"/>
      <c r="J58" s="113"/>
      <c r="K58" s="113"/>
    </row>
    <row r="59" spans="9:11">
      <c r="I59" s="113"/>
      <c r="J59" s="113"/>
      <c r="K59" s="113"/>
    </row>
    <row r="60" spans="9:11">
      <c r="I60" s="113"/>
      <c r="J60" s="113"/>
      <c r="K60" s="113"/>
    </row>
    <row r="61" spans="9:11">
      <c r="I61" s="113"/>
      <c r="J61" s="113"/>
      <c r="K61" s="113"/>
    </row>
    <row r="62" spans="9:11">
      <c r="I62" s="113"/>
      <c r="J62" s="113"/>
      <c r="K62" s="113"/>
    </row>
    <row r="63" spans="9:11">
      <c r="I63" s="113"/>
      <c r="J63" s="113"/>
      <c r="K63" s="113"/>
    </row>
    <row r="64" spans="9:11">
      <c r="I64" s="113"/>
      <c r="J64" s="113"/>
      <c r="K64" s="113"/>
    </row>
    <row r="65" spans="9:11">
      <c r="I65" s="113"/>
      <c r="J65" s="113"/>
      <c r="K65" s="113"/>
    </row>
    <row r="66" spans="9:11">
      <c r="I66" s="113"/>
      <c r="J66" s="113"/>
      <c r="K66" s="113"/>
    </row>
    <row r="67" spans="9:11">
      <c r="I67" s="113"/>
      <c r="J67" s="113"/>
      <c r="K67" s="113"/>
    </row>
    <row r="68" spans="9:11">
      <c r="I68" s="113"/>
      <c r="J68" s="113"/>
      <c r="K68" s="113"/>
    </row>
    <row r="69" spans="9:11">
      <c r="I69" s="113"/>
      <c r="J69" s="113"/>
      <c r="K69" s="113"/>
    </row>
    <row r="70" spans="9:11">
      <c r="I70" s="113"/>
      <c r="J70" s="113"/>
      <c r="K70" s="113"/>
    </row>
    <row r="71" spans="9:11">
      <c r="I71" s="113"/>
      <c r="J71" s="113"/>
      <c r="K71" s="113"/>
    </row>
    <row r="72" spans="9:11">
      <c r="I72" s="113"/>
      <c r="J72" s="113"/>
      <c r="K72" s="113"/>
    </row>
    <row r="73" spans="9:11">
      <c r="I73" s="113"/>
      <c r="J73" s="113"/>
      <c r="K73" s="113"/>
    </row>
    <row r="74" spans="9:11">
      <c r="I74" s="113"/>
      <c r="J74" s="113"/>
      <c r="K74" s="113"/>
    </row>
    <row r="75" spans="9:11">
      <c r="I75" s="113"/>
      <c r="J75" s="113"/>
      <c r="K75" s="113"/>
    </row>
    <row r="76" spans="9:11">
      <c r="I76" s="113"/>
      <c r="J76" s="113"/>
      <c r="K76" s="113"/>
    </row>
    <row r="77" spans="9:11">
      <c r="I77" s="113"/>
      <c r="J77" s="113"/>
      <c r="K77" s="113"/>
    </row>
    <row r="78" spans="9:11">
      <c r="I78" s="113"/>
      <c r="J78" s="113"/>
      <c r="K78" s="113"/>
    </row>
    <row r="79" spans="9:11">
      <c r="I79" s="113"/>
      <c r="J79" s="113"/>
      <c r="K79" s="113"/>
    </row>
    <row r="80" spans="9:11">
      <c r="I80" s="113"/>
      <c r="J80" s="113"/>
      <c r="K80" s="113"/>
    </row>
    <row r="81" spans="9:11">
      <c r="I81" s="113"/>
      <c r="J81" s="113"/>
      <c r="K81" s="113"/>
    </row>
    <row r="82" spans="9:11">
      <c r="I82" s="113"/>
      <c r="J82" s="113"/>
      <c r="K82" s="113"/>
    </row>
    <row r="83" spans="9:11">
      <c r="I83" s="113"/>
      <c r="J83" s="113"/>
      <c r="K83" s="113"/>
    </row>
    <row r="84" spans="9:11">
      <c r="I84" s="113"/>
      <c r="J84" s="113"/>
      <c r="K84" s="113"/>
    </row>
    <row r="85" spans="9:11">
      <c r="I85" s="113"/>
      <c r="J85" s="113"/>
      <c r="K85" s="113"/>
    </row>
    <row r="86" spans="9:11">
      <c r="I86" s="113"/>
      <c r="J86" s="113"/>
      <c r="K86" s="113"/>
    </row>
    <row r="87" spans="9:11">
      <c r="I87" s="113"/>
      <c r="J87" s="113"/>
      <c r="K87" s="113"/>
    </row>
    <row r="88" spans="9:11">
      <c r="I88" s="113"/>
      <c r="J88" s="113"/>
      <c r="K88" s="113"/>
    </row>
    <row r="89" spans="9:11">
      <c r="I89" s="113"/>
      <c r="J89" s="113"/>
      <c r="K89" s="113"/>
    </row>
    <row r="90" spans="9:11">
      <c r="I90" s="113"/>
      <c r="J90" s="113"/>
      <c r="K90" s="113"/>
    </row>
    <row r="91" spans="9:11">
      <c r="I91" s="113"/>
      <c r="J91" s="113"/>
      <c r="K91" s="113"/>
    </row>
    <row r="92" spans="9:11">
      <c r="I92" s="113"/>
      <c r="J92" s="113"/>
      <c r="K92" s="113"/>
    </row>
    <row r="93" spans="9:11">
      <c r="I93" s="113"/>
      <c r="J93" s="113"/>
      <c r="K93" s="113"/>
    </row>
    <row r="94" spans="9:11">
      <c r="I94" s="113"/>
      <c r="J94" s="113"/>
      <c r="K94" s="113"/>
    </row>
    <row r="95" spans="9:11">
      <c r="I95" s="113"/>
      <c r="J95" s="113"/>
      <c r="K95" s="113"/>
    </row>
    <row r="96" spans="9:11">
      <c r="I96" s="113"/>
      <c r="J96" s="113"/>
      <c r="K96" s="113"/>
    </row>
    <row r="97" spans="9:11">
      <c r="I97" s="113"/>
      <c r="J97" s="113"/>
      <c r="K97" s="113"/>
    </row>
    <row r="98" spans="9:11">
      <c r="I98" s="113"/>
      <c r="J98" s="113"/>
      <c r="K98" s="113"/>
    </row>
    <row r="99" spans="9:11">
      <c r="I99" s="113"/>
      <c r="J99" s="113"/>
      <c r="K99" s="113"/>
    </row>
    <row r="100" spans="9:11">
      <c r="I100" s="113"/>
      <c r="J100" s="113"/>
      <c r="K100" s="113"/>
    </row>
    <row r="101" spans="9:11">
      <c r="I101" s="113"/>
      <c r="J101" s="113"/>
      <c r="K101" s="113"/>
    </row>
    <row r="102" spans="9:11">
      <c r="I102" s="113"/>
      <c r="J102" s="113"/>
      <c r="K102" s="113"/>
    </row>
    <row r="103" spans="9:11">
      <c r="I103" s="113"/>
      <c r="J103" s="113"/>
      <c r="K103" s="113"/>
    </row>
    <row r="104" spans="9:11">
      <c r="I104" s="113"/>
      <c r="J104" s="113"/>
      <c r="K104" s="113"/>
    </row>
    <row r="105" spans="9:11">
      <c r="I105" s="113"/>
      <c r="J105" s="113"/>
      <c r="K105" s="113"/>
    </row>
    <row r="106" spans="9:11">
      <c r="I106" s="113"/>
      <c r="J106" s="113"/>
      <c r="K106" s="113"/>
    </row>
    <row r="107" spans="9:11">
      <c r="I107" s="113"/>
      <c r="J107" s="113"/>
      <c r="K107" s="113"/>
    </row>
    <row r="108" spans="9:11">
      <c r="I108" s="113"/>
      <c r="J108" s="113"/>
      <c r="K108" s="113"/>
    </row>
    <row r="109" spans="9:11">
      <c r="I109" s="113"/>
      <c r="J109" s="113"/>
      <c r="K109" s="113"/>
    </row>
    <row r="110" spans="9:11">
      <c r="I110" s="113"/>
      <c r="J110" s="113"/>
      <c r="K110" s="113"/>
    </row>
    <row r="111" spans="9:11">
      <c r="I111" s="113"/>
      <c r="J111" s="113"/>
      <c r="K111" s="113"/>
    </row>
    <row r="112" spans="9:11">
      <c r="I112" s="113"/>
      <c r="J112" s="113"/>
      <c r="K112" s="113"/>
    </row>
    <row r="113" spans="9:11">
      <c r="I113" s="113"/>
      <c r="J113" s="113"/>
      <c r="K113" s="113"/>
    </row>
    <row r="114" spans="9:11">
      <c r="I114" s="113"/>
      <c r="J114" s="113"/>
      <c r="K114" s="113"/>
    </row>
    <row r="115" spans="9:11">
      <c r="I115" s="113"/>
      <c r="J115" s="113"/>
      <c r="K115" s="113"/>
    </row>
    <row r="116" spans="9:11">
      <c r="I116" s="113"/>
      <c r="J116" s="113"/>
      <c r="K116" s="113"/>
    </row>
    <row r="117" spans="9:11">
      <c r="I117" s="113"/>
      <c r="J117" s="113"/>
      <c r="K117" s="113"/>
    </row>
    <row r="118" spans="9:11">
      <c r="I118" s="113"/>
      <c r="J118" s="113"/>
      <c r="K118" s="113"/>
    </row>
    <row r="119" spans="9:11">
      <c r="I119" s="113"/>
      <c r="J119" s="113"/>
      <c r="K119" s="113"/>
    </row>
    <row r="120" spans="9:11">
      <c r="I120" s="113"/>
      <c r="J120" s="113"/>
      <c r="K120" s="113"/>
    </row>
    <row r="121" spans="9:11">
      <c r="I121" s="113"/>
      <c r="J121" s="113"/>
      <c r="K121" s="113"/>
    </row>
    <row r="122" spans="9:11">
      <c r="I122" s="113"/>
      <c r="J122" s="113"/>
      <c r="K122" s="113"/>
    </row>
    <row r="123" spans="9:11">
      <c r="I123" s="113"/>
      <c r="J123" s="113"/>
      <c r="K123" s="113"/>
    </row>
    <row r="124" spans="9:11">
      <c r="I124" s="113"/>
      <c r="J124" s="113"/>
      <c r="K124" s="113"/>
    </row>
    <row r="125" spans="9:11">
      <c r="I125" s="113"/>
      <c r="J125" s="113"/>
      <c r="K125" s="113"/>
    </row>
    <row r="126" spans="9:11">
      <c r="I126" s="113"/>
      <c r="J126" s="113"/>
      <c r="K126" s="113"/>
    </row>
    <row r="127" spans="9:11">
      <c r="I127" s="113"/>
      <c r="J127" s="113"/>
      <c r="K127" s="113"/>
    </row>
    <row r="128" spans="9:11">
      <c r="I128" s="113"/>
      <c r="J128" s="113"/>
      <c r="K128" s="113"/>
    </row>
    <row r="129" spans="9:11">
      <c r="I129" s="113"/>
      <c r="J129" s="113"/>
      <c r="K129" s="113"/>
    </row>
    <row r="130" spans="9:11">
      <c r="I130" s="113"/>
      <c r="J130" s="113"/>
      <c r="K130" s="113"/>
    </row>
    <row r="131" spans="9:11">
      <c r="I131" s="113"/>
      <c r="J131" s="113"/>
      <c r="K131" s="113"/>
    </row>
    <row r="132" spans="9:11">
      <c r="I132" s="113"/>
      <c r="J132" s="113"/>
      <c r="K132" s="113"/>
    </row>
    <row r="133" spans="9:11">
      <c r="I133" s="113"/>
      <c r="J133" s="113"/>
      <c r="K133" s="113"/>
    </row>
    <row r="134" spans="9:11">
      <c r="I134" s="113"/>
      <c r="J134" s="113"/>
      <c r="K134" s="113"/>
    </row>
    <row r="135" spans="9:11">
      <c r="I135" s="113"/>
      <c r="J135" s="113"/>
      <c r="K135" s="113"/>
    </row>
    <row r="136" spans="9:11">
      <c r="I136" s="113"/>
      <c r="J136" s="113"/>
      <c r="K136" s="113"/>
    </row>
    <row r="137" spans="9:11">
      <c r="I137" s="113"/>
      <c r="J137" s="113"/>
      <c r="K137" s="113"/>
    </row>
    <row r="138" spans="9:11">
      <c r="I138" s="113"/>
      <c r="J138" s="113"/>
      <c r="K138" s="113"/>
    </row>
    <row r="139" spans="9:11">
      <c r="I139" s="113"/>
      <c r="J139" s="113"/>
      <c r="K139" s="113"/>
    </row>
    <row r="140" spans="9:11">
      <c r="I140" s="113"/>
      <c r="J140" s="113"/>
      <c r="K140" s="113"/>
    </row>
    <row r="141" spans="9:11">
      <c r="I141" s="113"/>
      <c r="J141" s="113"/>
      <c r="K141" s="113"/>
    </row>
    <row r="142" spans="9:11">
      <c r="I142" s="113"/>
      <c r="J142" s="113"/>
      <c r="K142" s="113"/>
    </row>
    <row r="143" spans="9:11">
      <c r="I143" s="113"/>
      <c r="J143" s="113"/>
      <c r="K143" s="113"/>
    </row>
    <row r="144" spans="9:11">
      <c r="I144" s="113"/>
      <c r="J144" s="113"/>
      <c r="K144" s="113"/>
    </row>
    <row r="145" spans="9:11">
      <c r="I145" s="113"/>
      <c r="J145" s="113"/>
      <c r="K145" s="113"/>
    </row>
    <row r="146" spans="9:11">
      <c r="I146" s="113"/>
      <c r="J146" s="113"/>
      <c r="K146" s="113"/>
    </row>
    <row r="147" spans="9:11">
      <c r="I147" s="113"/>
      <c r="J147" s="113"/>
      <c r="K147" s="113"/>
    </row>
    <row r="148" spans="9:11">
      <c r="I148" s="113"/>
      <c r="J148" s="113"/>
      <c r="K148" s="113"/>
    </row>
    <row r="149" spans="9:11">
      <c r="I149" s="113"/>
      <c r="J149" s="113"/>
      <c r="K149" s="113"/>
    </row>
    <row r="150" spans="9:11">
      <c r="I150" s="113"/>
      <c r="J150" s="113"/>
      <c r="K150" s="113"/>
    </row>
    <row r="151" spans="9:11">
      <c r="I151" s="113"/>
      <c r="J151" s="113"/>
      <c r="K151" s="113"/>
    </row>
    <row r="152" spans="9:11">
      <c r="I152" s="113"/>
      <c r="J152" s="113"/>
      <c r="K152" s="113"/>
    </row>
    <row r="153" spans="9:11">
      <c r="I153" s="113"/>
      <c r="J153" s="113"/>
      <c r="K153" s="113"/>
    </row>
    <row r="154" spans="9:11">
      <c r="I154" s="113"/>
      <c r="J154" s="113"/>
      <c r="K154" s="113"/>
    </row>
    <row r="155" spans="9:11">
      <c r="I155" s="113"/>
      <c r="J155" s="113"/>
      <c r="K155" s="113"/>
    </row>
    <row r="156" spans="9:11">
      <c r="I156" s="113"/>
      <c r="J156" s="113"/>
      <c r="K156" s="113"/>
    </row>
    <row r="157" spans="9:11">
      <c r="I157" s="113"/>
      <c r="J157" s="113"/>
      <c r="K157" s="113"/>
    </row>
    <row r="158" spans="9:11">
      <c r="I158" s="113"/>
      <c r="J158" s="113"/>
      <c r="K158" s="113"/>
    </row>
    <row r="159" spans="9:11">
      <c r="I159" s="113"/>
      <c r="J159" s="113"/>
      <c r="K159" s="113"/>
    </row>
    <row r="160" spans="9:11">
      <c r="I160" s="113"/>
      <c r="J160" s="113"/>
      <c r="K160" s="113"/>
    </row>
    <row r="161" spans="9:11">
      <c r="I161" s="113"/>
      <c r="J161" s="113"/>
      <c r="K161" s="113"/>
    </row>
    <row r="162" spans="9:11">
      <c r="I162" s="113"/>
      <c r="J162" s="113"/>
      <c r="K162" s="113"/>
    </row>
    <row r="163" spans="9:11">
      <c r="I163" s="113"/>
      <c r="J163" s="113"/>
      <c r="K163" s="113"/>
    </row>
    <row r="164" spans="9:11">
      <c r="I164" s="113"/>
      <c r="J164" s="113"/>
      <c r="K164" s="113"/>
    </row>
    <row r="165" spans="9:11">
      <c r="I165" s="113"/>
      <c r="J165" s="113"/>
      <c r="K165" s="113"/>
    </row>
    <row r="166" spans="9:11">
      <c r="I166" s="113"/>
      <c r="J166" s="113"/>
      <c r="K166" s="113"/>
    </row>
    <row r="167" spans="9:11">
      <c r="I167" s="113"/>
      <c r="J167" s="113"/>
      <c r="K167" s="113"/>
    </row>
    <row r="168" spans="9:11">
      <c r="I168" s="113"/>
      <c r="J168" s="113"/>
      <c r="K168" s="113"/>
    </row>
    <row r="169" spans="9:11">
      <c r="I169" s="113"/>
      <c r="J169" s="113"/>
      <c r="K169" s="113"/>
    </row>
    <row r="170" spans="9:11">
      <c r="I170" s="113"/>
      <c r="J170" s="113"/>
      <c r="K170" s="113"/>
    </row>
    <row r="171" spans="9:11">
      <c r="I171" s="113"/>
      <c r="J171" s="113"/>
      <c r="K171" s="113"/>
    </row>
    <row r="172" spans="9:11">
      <c r="I172" s="113"/>
      <c r="J172" s="113"/>
      <c r="K172" s="113"/>
    </row>
    <row r="173" spans="9:11">
      <c r="I173" s="113"/>
      <c r="J173" s="113"/>
      <c r="K173" s="113"/>
    </row>
    <row r="174" spans="9:11">
      <c r="I174" s="113"/>
      <c r="J174" s="113"/>
      <c r="K174" s="113"/>
    </row>
    <row r="175" spans="9:11">
      <c r="I175" s="113"/>
      <c r="J175" s="113"/>
      <c r="K175" s="113"/>
    </row>
    <row r="176" spans="9:11">
      <c r="I176" s="113"/>
      <c r="J176" s="113"/>
      <c r="K176" s="113"/>
    </row>
    <row r="177" spans="9:11">
      <c r="I177" s="113"/>
      <c r="J177" s="113"/>
      <c r="K177" s="113"/>
    </row>
    <row r="178" spans="9:11">
      <c r="I178" s="113"/>
      <c r="J178" s="113"/>
      <c r="K178" s="113"/>
    </row>
    <row r="179" spans="9:11">
      <c r="I179" s="113"/>
      <c r="J179" s="113"/>
      <c r="K179" s="113"/>
    </row>
    <row r="180" spans="9:11">
      <c r="I180" s="113"/>
      <c r="J180" s="113"/>
      <c r="K180" s="113"/>
    </row>
    <row r="181" spans="9:11">
      <c r="I181" s="113"/>
      <c r="J181" s="113"/>
      <c r="K181" s="113"/>
    </row>
    <row r="182" spans="9:11">
      <c r="I182" s="113"/>
      <c r="J182" s="113"/>
      <c r="K182" s="113"/>
    </row>
    <row r="183" spans="9:11">
      <c r="I183" s="113"/>
      <c r="J183" s="113"/>
      <c r="K183" s="113"/>
    </row>
    <row r="184" spans="9:11">
      <c r="I184" s="113"/>
      <c r="J184" s="113"/>
      <c r="K184" s="113"/>
    </row>
    <row r="185" spans="9:11">
      <c r="I185" s="113"/>
      <c r="J185" s="113"/>
      <c r="K185" s="113"/>
    </row>
    <row r="186" spans="9:11">
      <c r="I186" s="113"/>
      <c r="J186" s="113"/>
      <c r="K186" s="113"/>
    </row>
    <row r="187" spans="9:11">
      <c r="I187" s="113"/>
      <c r="J187" s="113"/>
      <c r="K187" s="113"/>
    </row>
    <row r="188" spans="9:11">
      <c r="I188" s="113"/>
      <c r="J188" s="113"/>
      <c r="K188" s="113"/>
    </row>
    <row r="189" spans="9:11">
      <c r="I189" s="113"/>
      <c r="J189" s="113"/>
      <c r="K189" s="113"/>
    </row>
    <row r="190" spans="9:11">
      <c r="I190" s="113"/>
      <c r="J190" s="113"/>
      <c r="K190" s="113"/>
    </row>
    <row r="191" spans="9:11">
      <c r="I191" s="113"/>
      <c r="J191" s="113"/>
      <c r="K191" s="113"/>
    </row>
    <row r="192" spans="9:11">
      <c r="I192" s="113"/>
      <c r="J192" s="113"/>
      <c r="K192" s="113"/>
    </row>
    <row r="193" spans="9:11">
      <c r="I193" s="113"/>
      <c r="J193" s="113"/>
      <c r="K193" s="113"/>
    </row>
    <row r="194" spans="9:11">
      <c r="I194" s="113"/>
      <c r="J194" s="113"/>
      <c r="K194" s="113"/>
    </row>
    <row r="195" spans="9:11">
      <c r="I195" s="113"/>
      <c r="J195" s="113"/>
      <c r="K195" s="113"/>
    </row>
    <row r="196" spans="9:11">
      <c r="I196" s="113"/>
      <c r="J196" s="113"/>
      <c r="K196" s="113"/>
    </row>
    <row r="197" spans="9:11">
      <c r="I197" s="113"/>
      <c r="J197" s="113"/>
      <c r="K197" s="113"/>
    </row>
    <row r="198" spans="9:11">
      <c r="I198" s="113"/>
      <c r="J198" s="113"/>
      <c r="K198" s="113"/>
    </row>
    <row r="199" spans="9:11">
      <c r="I199" s="113"/>
      <c r="J199" s="113"/>
      <c r="K199" s="113"/>
    </row>
    <row r="200" spans="9:11">
      <c r="I200" s="113"/>
      <c r="J200" s="113"/>
      <c r="K200" s="113"/>
    </row>
    <row r="201" spans="9:11">
      <c r="I201" s="113"/>
      <c r="J201" s="113"/>
      <c r="K201" s="113"/>
    </row>
    <row r="202" spans="9:11">
      <c r="I202" s="113"/>
      <c r="J202" s="113"/>
      <c r="K202" s="113"/>
    </row>
    <row r="203" spans="9:11">
      <c r="I203" s="113"/>
      <c r="J203" s="113"/>
      <c r="K203" s="113"/>
    </row>
    <row r="204" spans="9:11">
      <c r="I204" s="113"/>
      <c r="J204" s="113"/>
      <c r="K204" s="113"/>
    </row>
    <row r="205" spans="9:11">
      <c r="I205" s="113"/>
      <c r="J205" s="113"/>
      <c r="K205" s="113"/>
    </row>
    <row r="206" spans="9:11">
      <c r="I206" s="113"/>
      <c r="J206" s="113"/>
      <c r="K206" s="113"/>
    </row>
    <row r="207" spans="9:11">
      <c r="I207" s="113"/>
      <c r="J207" s="113"/>
      <c r="K207" s="113"/>
    </row>
    <row r="208" spans="9:11">
      <c r="I208" s="113"/>
      <c r="J208" s="113"/>
      <c r="K208" s="113"/>
    </row>
    <row r="209" spans="9:11">
      <c r="I209" s="113"/>
      <c r="J209" s="113"/>
      <c r="K209" s="113"/>
    </row>
    <row r="210" spans="9:11">
      <c r="I210" s="113"/>
      <c r="J210" s="113"/>
      <c r="K210" s="113"/>
    </row>
    <row r="211" spans="9:11">
      <c r="I211" s="113"/>
      <c r="J211" s="113"/>
      <c r="K211" s="113"/>
    </row>
    <row r="212" spans="9:11">
      <c r="I212" s="113"/>
      <c r="J212" s="113"/>
      <c r="K212" s="113"/>
    </row>
    <row r="213" spans="9:11">
      <c r="I213" s="113"/>
      <c r="J213" s="113"/>
      <c r="K213" s="113"/>
    </row>
    <row r="214" spans="9:11">
      <c r="I214" s="113"/>
      <c r="J214" s="113"/>
      <c r="K214" s="113"/>
    </row>
    <row r="215" spans="9:11">
      <c r="I215" s="113"/>
      <c r="J215" s="113"/>
      <c r="K215" s="113"/>
    </row>
    <row r="216" spans="9:11">
      <c r="I216" s="113"/>
      <c r="J216" s="113"/>
      <c r="K216" s="113"/>
    </row>
    <row r="217" spans="9:11">
      <c r="I217" s="113"/>
      <c r="J217" s="113"/>
      <c r="K217" s="113"/>
    </row>
    <row r="218" spans="9:11">
      <c r="I218" s="113"/>
      <c r="J218" s="113"/>
      <c r="K218" s="113"/>
    </row>
    <row r="219" spans="9:11">
      <c r="I219" s="113"/>
      <c r="J219" s="113"/>
      <c r="K219" s="113"/>
    </row>
    <row r="220" spans="9:11">
      <c r="I220" s="113"/>
      <c r="J220" s="113"/>
      <c r="K220" s="113"/>
    </row>
    <row r="221" spans="9:11">
      <c r="I221" s="113"/>
      <c r="J221" s="113"/>
      <c r="K221" s="113"/>
    </row>
    <row r="222" spans="9:11">
      <c r="I222" s="113"/>
      <c r="J222" s="113"/>
      <c r="K222" s="113"/>
    </row>
    <row r="223" spans="9:11">
      <c r="I223" s="113"/>
      <c r="J223" s="113"/>
      <c r="K223" s="113"/>
    </row>
    <row r="224" spans="9:11">
      <c r="I224" s="113"/>
      <c r="J224" s="113"/>
      <c r="K224" s="113"/>
    </row>
    <row r="225" spans="9:11">
      <c r="I225" s="113"/>
      <c r="J225" s="113"/>
      <c r="K225" s="113"/>
    </row>
    <row r="226" spans="9:11">
      <c r="I226" s="113"/>
      <c r="J226" s="113"/>
      <c r="K226" s="113"/>
    </row>
    <row r="227" spans="9:11">
      <c r="I227" s="113"/>
      <c r="J227" s="113"/>
      <c r="K227" s="113"/>
    </row>
    <row r="228" spans="9:11">
      <c r="I228" s="113"/>
      <c r="J228" s="113"/>
      <c r="K228" s="113"/>
    </row>
    <row r="229" spans="9:11">
      <c r="I229" s="113"/>
      <c r="J229" s="113"/>
      <c r="K229" s="113"/>
    </row>
    <row r="230" spans="9:11">
      <c r="I230" s="113"/>
      <c r="J230" s="113"/>
      <c r="K230" s="113"/>
    </row>
    <row r="231" spans="9:11">
      <c r="I231" s="113"/>
      <c r="J231" s="113"/>
      <c r="K231" s="113"/>
    </row>
    <row r="232" spans="9:11">
      <c r="I232" s="113"/>
      <c r="J232" s="113"/>
      <c r="K232" s="113"/>
    </row>
    <row r="233" spans="9:11">
      <c r="I233" s="113"/>
      <c r="J233" s="113"/>
      <c r="K233" s="113"/>
    </row>
    <row r="234" spans="9:11">
      <c r="I234" s="113"/>
      <c r="J234" s="113"/>
      <c r="K234" s="113"/>
    </row>
    <row r="235" spans="9:11">
      <c r="I235" s="113"/>
      <c r="J235" s="113"/>
      <c r="K235" s="113"/>
    </row>
    <row r="236" spans="9:11">
      <c r="I236" s="113"/>
      <c r="J236" s="113"/>
      <c r="K236" s="113"/>
    </row>
    <row r="237" spans="9:11">
      <c r="I237" s="113"/>
      <c r="J237" s="113"/>
      <c r="K237" s="113"/>
    </row>
    <row r="238" spans="9:11">
      <c r="I238" s="113"/>
      <c r="J238" s="113"/>
      <c r="K238" s="113"/>
    </row>
    <row r="239" spans="9:11">
      <c r="I239" s="113"/>
      <c r="J239" s="113"/>
      <c r="K239" s="113"/>
    </row>
    <row r="240" spans="9:11">
      <c r="I240" s="113"/>
      <c r="J240" s="113"/>
      <c r="K240" s="113"/>
    </row>
    <row r="241" spans="9:11">
      <c r="I241" s="113"/>
      <c r="J241" s="113"/>
      <c r="K241" s="113"/>
    </row>
    <row r="242" spans="9:11">
      <c r="I242" s="113"/>
      <c r="J242" s="113"/>
      <c r="K242" s="113"/>
    </row>
    <row r="243" spans="9:11">
      <c r="I243" s="113"/>
      <c r="J243" s="113"/>
      <c r="K243" s="113"/>
    </row>
    <row r="244" spans="9:11">
      <c r="I244" s="113"/>
      <c r="J244" s="113"/>
      <c r="K244" s="113"/>
    </row>
    <row r="245" spans="9:11">
      <c r="I245" s="113"/>
      <c r="J245" s="113"/>
      <c r="K245" s="113"/>
    </row>
    <row r="246" spans="9:11">
      <c r="I246" s="113"/>
      <c r="J246" s="113"/>
      <c r="K246" s="113"/>
    </row>
    <row r="247" spans="9:11">
      <c r="I247" s="113"/>
      <c r="J247" s="113"/>
      <c r="K247" s="113"/>
    </row>
    <row r="248" spans="9:11">
      <c r="I248" s="113"/>
      <c r="J248" s="113"/>
      <c r="K248" s="113"/>
    </row>
    <row r="249" spans="9:11">
      <c r="I249" s="113"/>
      <c r="J249" s="113"/>
      <c r="K249" s="113"/>
    </row>
    <row r="250" spans="9:11">
      <c r="I250" s="113"/>
      <c r="J250" s="113"/>
      <c r="K250" s="113"/>
    </row>
    <row r="251" spans="9:11">
      <c r="I251" s="113"/>
      <c r="J251" s="113"/>
      <c r="K251" s="113"/>
    </row>
    <row r="252" spans="9:11">
      <c r="I252" s="113"/>
      <c r="J252" s="113"/>
      <c r="K252" s="113"/>
    </row>
    <row r="253" spans="9:11">
      <c r="I253" s="113"/>
      <c r="J253" s="113"/>
      <c r="K253" s="113"/>
    </row>
    <row r="254" spans="9:11">
      <c r="I254" s="113"/>
      <c r="J254" s="113"/>
      <c r="K254" s="113"/>
    </row>
    <row r="255" spans="9:11">
      <c r="I255" s="113"/>
      <c r="J255" s="113"/>
      <c r="K255" s="113"/>
    </row>
    <row r="256" spans="9:11">
      <c r="I256" s="113"/>
      <c r="J256" s="113"/>
      <c r="K256" s="113"/>
    </row>
    <row r="257" spans="9:11">
      <c r="I257" s="113"/>
      <c r="J257" s="113"/>
      <c r="K257" s="113"/>
    </row>
    <row r="258" spans="9:11">
      <c r="I258" s="113"/>
      <c r="J258" s="113"/>
      <c r="K258" s="113"/>
    </row>
    <row r="259" spans="9:11">
      <c r="I259" s="113"/>
      <c r="J259" s="113"/>
      <c r="K259" s="113"/>
    </row>
    <row r="260" spans="9:11">
      <c r="I260" s="113"/>
      <c r="J260" s="113"/>
      <c r="K260" s="113"/>
    </row>
    <row r="261" spans="9:11">
      <c r="I261" s="113"/>
      <c r="J261" s="113"/>
      <c r="K261" s="113"/>
    </row>
    <row r="262" spans="9:11">
      <c r="I262" s="113"/>
      <c r="J262" s="113"/>
      <c r="K262" s="113"/>
    </row>
    <row r="263" spans="9:11">
      <c r="I263" s="113"/>
      <c r="J263" s="113"/>
      <c r="K263" s="113"/>
    </row>
    <row r="264" spans="9:11">
      <c r="I264" s="113"/>
      <c r="J264" s="113"/>
      <c r="K264" s="113"/>
    </row>
    <row r="265" spans="9:11">
      <c r="I265" s="113"/>
      <c r="J265" s="113"/>
      <c r="K265" s="113"/>
    </row>
    <row r="266" spans="9:11">
      <c r="I266" s="113"/>
      <c r="J266" s="113"/>
      <c r="K266" s="113"/>
    </row>
    <row r="267" spans="9:11">
      <c r="I267" s="113"/>
      <c r="J267" s="113"/>
      <c r="K267" s="113"/>
    </row>
    <row r="268" spans="9:11">
      <c r="I268" s="113"/>
      <c r="J268" s="113"/>
      <c r="K268" s="113"/>
    </row>
    <row r="269" spans="9:11">
      <c r="I269" s="113"/>
      <c r="J269" s="113"/>
      <c r="K269" s="113"/>
    </row>
    <row r="270" spans="9:11">
      <c r="I270" s="113"/>
      <c r="J270" s="113"/>
      <c r="K270" s="113"/>
    </row>
    <row r="271" spans="9:11">
      <c r="I271" s="113"/>
      <c r="J271" s="113"/>
      <c r="K271" s="113"/>
    </row>
    <row r="272" spans="9:11">
      <c r="I272" s="113"/>
      <c r="J272" s="113"/>
      <c r="K272" s="113"/>
    </row>
    <row r="273" spans="9:11">
      <c r="I273" s="113"/>
      <c r="J273" s="113"/>
      <c r="K273" s="113"/>
    </row>
    <row r="274" spans="9:11">
      <c r="I274" s="113"/>
      <c r="J274" s="113"/>
      <c r="K274" s="113"/>
    </row>
    <row r="275" spans="9:11">
      <c r="I275" s="113"/>
      <c r="J275" s="113"/>
      <c r="K275" s="113"/>
    </row>
    <row r="276" spans="9:11">
      <c r="I276" s="113"/>
      <c r="J276" s="113"/>
      <c r="K276" s="113"/>
    </row>
    <row r="277" spans="9:11">
      <c r="I277" s="113"/>
      <c r="J277" s="113"/>
      <c r="K277" s="113"/>
    </row>
    <row r="278" spans="9:11">
      <c r="I278" s="113"/>
      <c r="J278" s="113"/>
      <c r="K278" s="113"/>
    </row>
    <row r="279" spans="9:11">
      <c r="I279" s="113"/>
      <c r="J279" s="113"/>
      <c r="K279" s="113"/>
    </row>
    <row r="280" spans="9:11">
      <c r="I280" s="113"/>
      <c r="J280" s="113"/>
      <c r="K280" s="113"/>
    </row>
    <row r="281" spans="9:11">
      <c r="I281" s="113"/>
      <c r="J281" s="113"/>
      <c r="K281" s="113"/>
    </row>
    <row r="282" spans="9:11">
      <c r="I282" s="113"/>
      <c r="J282" s="113"/>
      <c r="K282" s="113"/>
    </row>
    <row r="283" spans="9:11">
      <c r="I283" s="113"/>
      <c r="J283" s="113"/>
      <c r="K283" s="113"/>
    </row>
    <row r="284" spans="9:11">
      <c r="I284" s="113"/>
      <c r="J284" s="113"/>
      <c r="K284" s="113"/>
    </row>
    <row r="285" spans="9:11">
      <c r="I285" s="113"/>
      <c r="J285" s="113"/>
      <c r="K285" s="113"/>
    </row>
    <row r="286" spans="9:11">
      <c r="I286" s="113"/>
      <c r="J286" s="113"/>
      <c r="K286" s="113"/>
    </row>
    <row r="287" spans="9:11">
      <c r="I287" s="113"/>
      <c r="J287" s="113"/>
      <c r="K287" s="113"/>
    </row>
    <row r="288" spans="9:11">
      <c r="I288" s="113"/>
      <c r="J288" s="113"/>
      <c r="K288" s="113"/>
    </row>
    <row r="289" spans="9:11">
      <c r="I289" s="113"/>
      <c r="J289" s="113"/>
      <c r="K289" s="113"/>
    </row>
    <row r="290" spans="9:11">
      <c r="I290" s="113"/>
      <c r="J290" s="113"/>
      <c r="K290" s="113"/>
    </row>
    <row r="291" spans="9:11">
      <c r="I291" s="113"/>
      <c r="J291" s="113"/>
      <c r="K291" s="113"/>
    </row>
    <row r="292" spans="9:11">
      <c r="I292" s="113"/>
      <c r="J292" s="113"/>
      <c r="K292" s="113"/>
    </row>
    <row r="293" spans="9:11">
      <c r="I293" s="113"/>
      <c r="J293" s="113"/>
      <c r="K293" s="113"/>
    </row>
    <row r="294" spans="9:11">
      <c r="I294" s="113"/>
      <c r="J294" s="113"/>
      <c r="K294" s="113"/>
    </row>
    <row r="295" spans="9:11">
      <c r="I295" s="113"/>
      <c r="J295" s="113"/>
      <c r="K295" s="113"/>
    </row>
    <row r="296" spans="9:11">
      <c r="I296" s="113"/>
      <c r="J296" s="113"/>
      <c r="K296" s="113"/>
    </row>
    <row r="297" spans="9:11">
      <c r="I297" s="113"/>
      <c r="J297" s="113"/>
      <c r="K297" s="113"/>
    </row>
    <row r="298" spans="9:11">
      <c r="I298" s="113"/>
      <c r="J298" s="113"/>
      <c r="K298" s="113"/>
    </row>
    <row r="299" spans="9:11">
      <c r="I299" s="113"/>
      <c r="J299" s="113"/>
      <c r="K299" s="113"/>
    </row>
    <row r="300" spans="9:11">
      <c r="I300" s="113"/>
      <c r="J300" s="113"/>
      <c r="K300" s="113"/>
    </row>
    <row r="301" spans="9:11">
      <c r="I301" s="113"/>
      <c r="J301" s="113"/>
      <c r="K301" s="113"/>
    </row>
    <row r="302" spans="9:11">
      <c r="I302" s="113"/>
      <c r="J302" s="113"/>
      <c r="K302" s="113"/>
    </row>
    <row r="303" spans="9:11">
      <c r="I303" s="113"/>
      <c r="J303" s="113"/>
      <c r="K303" s="113"/>
    </row>
    <row r="304" spans="9:11">
      <c r="I304" s="113"/>
      <c r="J304" s="113"/>
      <c r="K304" s="113"/>
    </row>
    <row r="305" spans="9:11">
      <c r="I305" s="113"/>
      <c r="J305" s="113"/>
      <c r="K305" s="113"/>
    </row>
    <row r="306" spans="9:11">
      <c r="I306" s="113"/>
      <c r="J306" s="113"/>
      <c r="K306" s="113"/>
    </row>
    <row r="307" spans="9:11">
      <c r="I307" s="113"/>
      <c r="J307" s="113"/>
      <c r="K307" s="113"/>
    </row>
    <row r="308" spans="9:11">
      <c r="I308" s="113"/>
      <c r="J308" s="113"/>
      <c r="K308" s="113"/>
    </row>
    <row r="309" spans="9:11">
      <c r="I309" s="113"/>
      <c r="J309" s="113"/>
      <c r="K309" s="113"/>
    </row>
    <row r="310" spans="9:11">
      <c r="I310" s="113"/>
      <c r="J310" s="113"/>
      <c r="K310" s="113"/>
    </row>
    <row r="311" spans="9:11">
      <c r="I311" s="113"/>
      <c r="J311" s="113"/>
      <c r="K311" s="113"/>
    </row>
    <row r="312" spans="9:11">
      <c r="I312" s="113"/>
      <c r="J312" s="113"/>
      <c r="K312" s="113"/>
    </row>
    <row r="313" spans="9:11">
      <c r="I313" s="113"/>
      <c r="J313" s="113"/>
      <c r="K313" s="113"/>
    </row>
    <row r="314" spans="9:11">
      <c r="I314" s="113"/>
      <c r="J314" s="113"/>
      <c r="K314" s="113"/>
    </row>
    <row r="315" spans="9:11">
      <c r="I315" s="113"/>
      <c r="J315" s="113"/>
      <c r="K315" s="113"/>
    </row>
    <row r="316" spans="9:11">
      <c r="I316" s="113"/>
      <c r="J316" s="113"/>
      <c r="K316" s="113"/>
    </row>
    <row r="317" spans="9:11">
      <c r="I317" s="113"/>
      <c r="J317" s="113"/>
      <c r="K317" s="113"/>
    </row>
    <row r="318" spans="9:11">
      <c r="I318" s="113"/>
      <c r="J318" s="113"/>
      <c r="K318" s="113"/>
    </row>
    <row r="319" spans="9:11">
      <c r="I319" s="113"/>
      <c r="J319" s="113"/>
      <c r="K319" s="113"/>
    </row>
    <row r="320" spans="9:11">
      <c r="I320" s="113"/>
      <c r="J320" s="113"/>
      <c r="K320" s="113"/>
    </row>
    <row r="321" spans="9:11">
      <c r="I321" s="113"/>
      <c r="J321" s="113"/>
      <c r="K321" s="113"/>
    </row>
    <row r="322" spans="9:11">
      <c r="I322" s="113"/>
      <c r="J322" s="113"/>
      <c r="K322" s="113"/>
    </row>
    <row r="323" spans="9:11">
      <c r="I323" s="113"/>
      <c r="J323" s="113"/>
      <c r="K323" s="113"/>
    </row>
    <row r="324" spans="9:11">
      <c r="I324" s="113"/>
      <c r="J324" s="113"/>
      <c r="K324" s="113"/>
    </row>
    <row r="325" spans="9:11">
      <c r="I325" s="113"/>
      <c r="J325" s="113"/>
      <c r="K325" s="113"/>
    </row>
    <row r="326" spans="9:11">
      <c r="I326" s="113"/>
      <c r="J326" s="113"/>
      <c r="K326" s="113"/>
    </row>
    <row r="327" spans="9:11">
      <c r="I327" s="113"/>
      <c r="J327" s="113"/>
      <c r="K327" s="113"/>
    </row>
    <row r="328" spans="9:11">
      <c r="I328" s="113"/>
      <c r="J328" s="113"/>
      <c r="K328" s="113"/>
    </row>
    <row r="329" spans="9:11">
      <c r="I329" s="113"/>
      <c r="J329" s="113"/>
      <c r="K329" s="113"/>
    </row>
    <row r="330" spans="9:11">
      <c r="I330" s="113"/>
      <c r="J330" s="113"/>
      <c r="K330" s="113"/>
    </row>
    <row r="331" spans="9:11">
      <c r="I331" s="113"/>
      <c r="J331" s="113"/>
      <c r="K331" s="113"/>
    </row>
    <row r="332" spans="9:11">
      <c r="I332" s="113"/>
      <c r="J332" s="113"/>
      <c r="K332" s="113"/>
    </row>
    <row r="333" spans="9:11">
      <c r="I333" s="113"/>
      <c r="J333" s="113"/>
      <c r="K333" s="113"/>
    </row>
    <row r="334" spans="9:11">
      <c r="I334" s="113"/>
      <c r="J334" s="113"/>
      <c r="K334" s="113"/>
    </row>
    <row r="335" spans="9:11">
      <c r="I335" s="113"/>
      <c r="J335" s="113"/>
      <c r="K335" s="113"/>
    </row>
    <row r="336" spans="9:11">
      <c r="I336" s="113"/>
      <c r="J336" s="113"/>
      <c r="K336" s="113"/>
    </row>
    <row r="337" spans="9:11">
      <c r="I337" s="113"/>
      <c r="J337" s="113"/>
      <c r="K337" s="113"/>
    </row>
    <row r="338" spans="9:11">
      <c r="I338" s="113"/>
      <c r="J338" s="113"/>
      <c r="K338" s="113"/>
    </row>
    <row r="339" spans="9:11">
      <c r="I339" s="113"/>
      <c r="J339" s="113"/>
      <c r="K339" s="113"/>
    </row>
    <row r="340" spans="9:11">
      <c r="I340" s="113"/>
      <c r="J340" s="113"/>
      <c r="K340" s="113"/>
    </row>
    <row r="341" spans="9:11">
      <c r="I341" s="113"/>
      <c r="J341" s="113"/>
      <c r="K341" s="113"/>
    </row>
    <row r="342" spans="9:11">
      <c r="I342" s="113"/>
      <c r="J342" s="113"/>
      <c r="K342" s="113"/>
    </row>
    <row r="343" spans="9:11">
      <c r="I343" s="113"/>
      <c r="J343" s="113"/>
      <c r="K343" s="113"/>
    </row>
    <row r="344" spans="9:11">
      <c r="I344" s="113"/>
      <c r="J344" s="113"/>
      <c r="K344" s="113"/>
    </row>
    <row r="345" spans="9:11">
      <c r="I345" s="113"/>
      <c r="J345" s="113"/>
      <c r="K345" s="113"/>
    </row>
    <row r="346" spans="9:11">
      <c r="I346" s="113"/>
      <c r="J346" s="113"/>
      <c r="K346" s="113"/>
    </row>
    <row r="347" spans="9:11">
      <c r="I347" s="113"/>
      <c r="J347" s="113"/>
      <c r="K347" s="113"/>
    </row>
    <row r="348" spans="9:11">
      <c r="I348" s="113"/>
      <c r="J348" s="113"/>
      <c r="K348" s="113"/>
    </row>
    <row r="349" spans="9:11">
      <c r="I349" s="113"/>
      <c r="J349" s="113"/>
      <c r="K349" s="113"/>
    </row>
    <row r="350" spans="9:11">
      <c r="I350" s="113"/>
      <c r="J350" s="113"/>
      <c r="K350" s="113"/>
    </row>
    <row r="351" spans="9:11">
      <c r="I351" s="113"/>
      <c r="J351" s="113"/>
      <c r="K351" s="113"/>
    </row>
    <row r="352" spans="9:11">
      <c r="I352" s="113"/>
      <c r="J352" s="113"/>
      <c r="K352" s="113"/>
    </row>
    <row r="353" spans="9:11">
      <c r="I353" s="113"/>
      <c r="J353" s="113"/>
      <c r="K353" s="113"/>
    </row>
    <row r="354" spans="9:11">
      <c r="I354" s="113"/>
      <c r="J354" s="113"/>
      <c r="K354" s="113"/>
    </row>
    <row r="355" spans="9:11">
      <c r="I355" s="113"/>
      <c r="J355" s="113"/>
      <c r="K355" s="113"/>
    </row>
    <row r="356" spans="9:11">
      <c r="I356" s="113"/>
      <c r="J356" s="113"/>
      <c r="K356" s="113"/>
    </row>
    <row r="357" spans="9:11">
      <c r="I357" s="113"/>
      <c r="J357" s="113"/>
      <c r="K357" s="113"/>
    </row>
    <row r="358" spans="9:11">
      <c r="I358" s="113"/>
      <c r="J358" s="113"/>
      <c r="K358" s="113"/>
    </row>
    <row r="359" spans="9:11">
      <c r="I359" s="113"/>
      <c r="J359" s="113"/>
      <c r="K359" s="113"/>
    </row>
    <row r="360" spans="9:11">
      <c r="I360" s="113"/>
      <c r="J360" s="113"/>
      <c r="K360" s="113"/>
    </row>
    <row r="361" spans="9:11">
      <c r="I361" s="113"/>
      <c r="J361" s="113"/>
      <c r="K361" s="113"/>
    </row>
    <row r="362" spans="9:11">
      <c r="I362" s="113"/>
      <c r="J362" s="113"/>
      <c r="K362" s="113"/>
    </row>
    <row r="363" spans="9:11">
      <c r="I363" s="113"/>
      <c r="J363" s="113"/>
      <c r="K363" s="113"/>
    </row>
    <row r="364" spans="9:11">
      <c r="I364" s="113"/>
      <c r="J364" s="113"/>
      <c r="K364" s="113"/>
    </row>
    <row r="365" spans="9:11">
      <c r="I365" s="113"/>
      <c r="J365" s="113"/>
      <c r="K365" s="113"/>
    </row>
    <row r="366" spans="9:11">
      <c r="I366" s="113"/>
      <c r="J366" s="113"/>
      <c r="K366" s="113"/>
    </row>
    <row r="367" spans="9:11">
      <c r="I367" s="113"/>
      <c r="J367" s="113"/>
      <c r="K367" s="113"/>
    </row>
    <row r="368" spans="9:11">
      <c r="I368" s="113"/>
      <c r="J368" s="113"/>
      <c r="K368" s="113"/>
    </row>
    <row r="369" spans="9:11">
      <c r="I369" s="113"/>
      <c r="J369" s="113"/>
      <c r="K369" s="113"/>
    </row>
    <row r="370" spans="9:11">
      <c r="I370" s="113"/>
      <c r="J370" s="113"/>
      <c r="K370" s="113"/>
    </row>
    <row r="371" spans="9:11">
      <c r="I371" s="113"/>
      <c r="J371" s="113"/>
      <c r="K371" s="113"/>
    </row>
    <row r="372" spans="9:11">
      <c r="I372" s="113"/>
      <c r="J372" s="113"/>
      <c r="K372" s="113"/>
    </row>
    <row r="373" spans="9:11">
      <c r="I373" s="113"/>
      <c r="J373" s="113"/>
      <c r="K373" s="113"/>
    </row>
    <row r="374" spans="9:11">
      <c r="I374" s="113"/>
      <c r="J374" s="113"/>
      <c r="K374" s="113"/>
    </row>
    <row r="375" spans="9:11">
      <c r="I375" s="113"/>
      <c r="J375" s="113"/>
      <c r="K375" s="113"/>
    </row>
    <row r="376" spans="9:11">
      <c r="I376" s="113"/>
      <c r="J376" s="113"/>
      <c r="K376" s="113"/>
    </row>
    <row r="377" spans="9:11">
      <c r="I377" s="113"/>
      <c r="J377" s="113"/>
      <c r="K377" s="113"/>
    </row>
    <row r="378" spans="9:11">
      <c r="I378" s="113"/>
      <c r="J378" s="113"/>
      <c r="K378" s="113"/>
    </row>
    <row r="379" spans="9:11">
      <c r="I379" s="113"/>
      <c r="J379" s="113"/>
      <c r="K379" s="113"/>
    </row>
    <row r="380" spans="9:11">
      <c r="I380" s="113"/>
      <c r="J380" s="113"/>
      <c r="K380" s="113"/>
    </row>
    <row r="381" spans="9:11">
      <c r="I381" s="113"/>
      <c r="J381" s="113"/>
      <c r="K381" s="113"/>
    </row>
    <row r="382" spans="9:11">
      <c r="I382" s="113"/>
      <c r="J382" s="113"/>
      <c r="K382" s="113"/>
    </row>
    <row r="383" spans="9:11">
      <c r="I383" s="113"/>
      <c r="J383" s="113"/>
      <c r="K383" s="113"/>
    </row>
    <row r="384" spans="9:11">
      <c r="I384" s="113"/>
      <c r="J384" s="113"/>
      <c r="K384" s="113"/>
    </row>
    <row r="385" spans="9:11">
      <c r="I385" s="113"/>
      <c r="J385" s="113"/>
      <c r="K385" s="113"/>
    </row>
    <row r="386" spans="9:11">
      <c r="I386" s="113"/>
      <c r="J386" s="113"/>
      <c r="K386" s="113"/>
    </row>
    <row r="387" spans="9:11">
      <c r="I387" s="113"/>
      <c r="J387" s="113"/>
      <c r="K387" s="113"/>
    </row>
    <row r="388" spans="9:11">
      <c r="I388" s="113"/>
      <c r="J388" s="113"/>
      <c r="K388" s="113"/>
    </row>
    <row r="389" spans="9:11">
      <c r="I389" s="113"/>
      <c r="J389" s="113"/>
      <c r="K389" s="113"/>
    </row>
    <row r="390" spans="9:11">
      <c r="I390" s="113"/>
      <c r="J390" s="113"/>
      <c r="K390" s="113"/>
    </row>
    <row r="391" spans="9:11">
      <c r="I391" s="113"/>
      <c r="J391" s="113"/>
      <c r="K391" s="113"/>
    </row>
    <row r="392" spans="9:11">
      <c r="I392" s="113"/>
      <c r="J392" s="113"/>
      <c r="K392" s="113"/>
    </row>
    <row r="393" spans="9:11">
      <c r="I393" s="113"/>
      <c r="J393" s="113"/>
      <c r="K393" s="113"/>
    </row>
    <row r="394" spans="9:11">
      <c r="I394" s="113"/>
      <c r="J394" s="113"/>
      <c r="K394" s="113"/>
    </row>
    <row r="395" spans="9:11">
      <c r="I395" s="113"/>
      <c r="J395" s="113"/>
      <c r="K395" s="113"/>
    </row>
    <row r="396" spans="9:11">
      <c r="I396" s="113"/>
      <c r="J396" s="113"/>
      <c r="K396" s="113"/>
    </row>
    <row r="397" spans="9:11">
      <c r="I397" s="113"/>
      <c r="J397" s="113"/>
      <c r="K397" s="113"/>
    </row>
    <row r="398" spans="9:11">
      <c r="I398" s="113"/>
      <c r="J398" s="113"/>
      <c r="K398" s="113"/>
    </row>
    <row r="399" spans="9:11">
      <c r="I399" s="113"/>
      <c r="J399" s="113"/>
      <c r="K399" s="113"/>
    </row>
    <row r="400" spans="9:11">
      <c r="I400" s="113"/>
      <c r="J400" s="113"/>
      <c r="K400" s="113"/>
    </row>
    <row r="401" spans="9:11">
      <c r="I401" s="113"/>
      <c r="J401" s="113"/>
      <c r="K401" s="113"/>
    </row>
    <row r="402" spans="9:11">
      <c r="I402" s="113"/>
      <c r="J402" s="113"/>
      <c r="K402" s="113"/>
    </row>
    <row r="403" spans="9:11">
      <c r="I403" s="113"/>
      <c r="J403" s="113"/>
      <c r="K403" s="113"/>
    </row>
    <row r="404" spans="9:11">
      <c r="I404" s="113"/>
      <c r="J404" s="113"/>
      <c r="K404" s="113"/>
    </row>
    <row r="405" spans="9:11">
      <c r="I405" s="113"/>
      <c r="J405" s="113"/>
      <c r="K405" s="113"/>
    </row>
    <row r="406" spans="9:11">
      <c r="I406" s="113"/>
      <c r="J406" s="113"/>
      <c r="K406" s="113"/>
    </row>
    <row r="407" spans="9:11">
      <c r="I407" s="113"/>
      <c r="J407" s="113"/>
      <c r="K407" s="113"/>
    </row>
    <row r="408" spans="9:11">
      <c r="I408" s="113"/>
      <c r="J408" s="113"/>
      <c r="K408" s="113"/>
    </row>
    <row r="409" spans="9:11">
      <c r="I409" s="113"/>
      <c r="J409" s="113"/>
      <c r="K409" s="113"/>
    </row>
    <row r="410" spans="9:11">
      <c r="I410" s="113"/>
      <c r="J410" s="113"/>
      <c r="K410" s="113"/>
    </row>
    <row r="411" spans="9:11">
      <c r="I411" s="113"/>
      <c r="J411" s="113"/>
      <c r="K411" s="113"/>
    </row>
    <row r="412" spans="9:11">
      <c r="I412" s="113"/>
      <c r="J412" s="113"/>
      <c r="K412" s="113"/>
    </row>
    <row r="413" spans="9:11">
      <c r="I413" s="113"/>
      <c r="J413" s="113"/>
      <c r="K413" s="113"/>
    </row>
    <row r="414" spans="9:11">
      <c r="I414" s="113"/>
      <c r="J414" s="113"/>
      <c r="K414" s="113"/>
    </row>
    <row r="415" spans="9:11">
      <c r="I415" s="113"/>
      <c r="J415" s="113"/>
      <c r="K415" s="113"/>
    </row>
    <row r="416" spans="9:11">
      <c r="I416" s="113"/>
      <c r="J416" s="113"/>
      <c r="K416" s="113"/>
    </row>
    <row r="417" spans="9:11">
      <c r="I417" s="113"/>
      <c r="J417" s="113"/>
      <c r="K417" s="113"/>
    </row>
    <row r="418" spans="9:11">
      <c r="I418" s="113"/>
      <c r="J418" s="113"/>
      <c r="K418" s="113"/>
    </row>
    <row r="419" spans="9:11">
      <c r="I419" s="113"/>
      <c r="J419" s="113"/>
      <c r="K419" s="113"/>
    </row>
    <row r="420" spans="9:11">
      <c r="I420" s="113"/>
      <c r="J420" s="113"/>
      <c r="K420" s="113"/>
    </row>
    <row r="421" spans="9:11">
      <c r="I421" s="113"/>
      <c r="J421" s="113"/>
      <c r="K421" s="113"/>
    </row>
    <row r="422" spans="9:11">
      <c r="I422" s="113"/>
      <c r="J422" s="113"/>
      <c r="K422" s="113"/>
    </row>
    <row r="423" spans="9:11">
      <c r="I423" s="113"/>
      <c r="J423" s="113"/>
      <c r="K423" s="113"/>
    </row>
    <row r="424" spans="9:11">
      <c r="I424" s="113"/>
      <c r="J424" s="113"/>
      <c r="K424" s="113"/>
    </row>
    <row r="425" spans="9:11">
      <c r="I425" s="113"/>
      <c r="J425" s="113"/>
      <c r="K425" s="113"/>
    </row>
    <row r="426" spans="9:11">
      <c r="I426" s="113"/>
      <c r="J426" s="113"/>
      <c r="K426" s="113"/>
    </row>
    <row r="427" spans="9:11">
      <c r="I427" s="113"/>
      <c r="J427" s="113"/>
      <c r="K427" s="113"/>
    </row>
    <row r="428" spans="9:11">
      <c r="I428" s="113"/>
      <c r="J428" s="113"/>
      <c r="K428" s="113"/>
    </row>
    <row r="429" spans="9:11">
      <c r="I429" s="113"/>
      <c r="J429" s="113"/>
      <c r="K429" s="113"/>
    </row>
    <row r="430" spans="9:11">
      <c r="I430" s="113"/>
      <c r="J430" s="113"/>
      <c r="K430" s="113"/>
    </row>
    <row r="431" spans="9:11">
      <c r="I431" s="113"/>
      <c r="J431" s="113"/>
      <c r="K431" s="113"/>
    </row>
    <row r="432" spans="9:11">
      <c r="I432" s="113"/>
      <c r="J432" s="113"/>
      <c r="K432" s="113"/>
    </row>
    <row r="433" spans="9:11">
      <c r="I433" s="113"/>
      <c r="J433" s="113"/>
      <c r="K433" s="113"/>
    </row>
    <row r="434" spans="9:11">
      <c r="I434" s="113"/>
      <c r="J434" s="113"/>
      <c r="K434" s="113"/>
    </row>
    <row r="435" spans="9:11">
      <c r="I435" s="113"/>
      <c r="J435" s="113"/>
      <c r="K435" s="113"/>
    </row>
    <row r="436" spans="9:11">
      <c r="I436" s="113"/>
      <c r="J436" s="113"/>
      <c r="K436" s="113"/>
    </row>
    <row r="437" spans="9:11">
      <c r="I437" s="113"/>
      <c r="J437" s="113"/>
      <c r="K437" s="113"/>
    </row>
    <row r="438" spans="9:11">
      <c r="I438" s="113"/>
      <c r="J438" s="113"/>
      <c r="K438" s="113"/>
    </row>
    <row r="439" spans="9:11">
      <c r="I439" s="113"/>
      <c r="J439" s="113"/>
      <c r="K439" s="113"/>
    </row>
    <row r="440" spans="9:11">
      <c r="I440" s="113"/>
      <c r="J440" s="113"/>
      <c r="K440" s="113"/>
    </row>
    <row r="441" spans="9:11">
      <c r="I441" s="113"/>
      <c r="J441" s="113"/>
      <c r="K441" s="113"/>
    </row>
    <row r="442" spans="9:11">
      <c r="I442" s="113"/>
      <c r="J442" s="113"/>
      <c r="K442" s="113"/>
    </row>
    <row r="443" spans="9:11">
      <c r="I443" s="113"/>
      <c r="J443" s="113"/>
      <c r="K443" s="113"/>
    </row>
    <row r="444" spans="9:11">
      <c r="I444" s="113"/>
      <c r="J444" s="113"/>
      <c r="K444" s="113"/>
    </row>
    <row r="445" spans="9:11">
      <c r="I445" s="113"/>
      <c r="J445" s="113"/>
      <c r="K445" s="113"/>
    </row>
    <row r="446" spans="9:11">
      <c r="I446" s="113"/>
      <c r="J446" s="113"/>
      <c r="K446" s="113"/>
    </row>
    <row r="447" spans="9:11">
      <c r="I447" s="113"/>
      <c r="J447" s="113"/>
      <c r="K447" s="113"/>
    </row>
    <row r="448" spans="9:11">
      <c r="I448" s="113"/>
      <c r="J448" s="113"/>
      <c r="K448" s="113"/>
    </row>
    <row r="449" spans="9:11">
      <c r="I449" s="113"/>
      <c r="J449" s="113"/>
      <c r="K449" s="113"/>
    </row>
    <row r="450" spans="9:11">
      <c r="I450" s="113"/>
      <c r="J450" s="113"/>
      <c r="K450" s="113"/>
    </row>
    <row r="451" spans="9:11">
      <c r="I451" s="113"/>
      <c r="J451" s="113"/>
      <c r="K451" s="113"/>
    </row>
    <row r="452" spans="9:11">
      <c r="I452" s="113"/>
      <c r="J452" s="113"/>
      <c r="K452" s="113"/>
    </row>
    <row r="453" spans="9:11">
      <c r="I453" s="113"/>
      <c r="J453" s="113"/>
      <c r="K453" s="113"/>
    </row>
    <row r="454" spans="9:11">
      <c r="I454" s="113"/>
      <c r="J454" s="113"/>
      <c r="K454" s="113"/>
    </row>
    <row r="455" spans="9:11">
      <c r="I455" s="113"/>
      <c r="J455" s="113"/>
      <c r="K455" s="113"/>
    </row>
    <row r="456" spans="9:11">
      <c r="I456" s="113"/>
      <c r="J456" s="113"/>
      <c r="K456" s="113"/>
    </row>
    <row r="457" spans="9:11">
      <c r="I457" s="113"/>
      <c r="J457" s="113"/>
      <c r="K457" s="113"/>
    </row>
    <row r="458" spans="9:11">
      <c r="I458" s="113"/>
      <c r="J458" s="113"/>
      <c r="K458" s="113"/>
    </row>
    <row r="459" spans="9:11">
      <c r="I459" s="113"/>
      <c r="J459" s="113"/>
      <c r="K459" s="113"/>
    </row>
    <row r="460" spans="9:11">
      <c r="I460" s="113"/>
      <c r="J460" s="113"/>
      <c r="K460" s="113"/>
    </row>
    <row r="461" spans="9:11">
      <c r="I461" s="113"/>
      <c r="J461" s="113"/>
      <c r="K461" s="113"/>
    </row>
    <row r="462" spans="9:11">
      <c r="I462" s="113"/>
      <c r="J462" s="113"/>
      <c r="K462" s="113"/>
    </row>
    <row r="463" spans="9:11">
      <c r="I463" s="113"/>
      <c r="J463" s="113"/>
      <c r="K463" s="113"/>
    </row>
    <row r="464" spans="9:11">
      <c r="I464" s="113"/>
      <c r="J464" s="113"/>
      <c r="K464" s="113"/>
    </row>
    <row r="465" spans="9:11">
      <c r="I465" s="113"/>
      <c r="J465" s="113"/>
      <c r="K465" s="113"/>
    </row>
    <row r="466" spans="9:11">
      <c r="I466" s="113"/>
      <c r="J466" s="113"/>
      <c r="K466" s="113"/>
    </row>
    <row r="467" spans="9:11">
      <c r="I467" s="113"/>
      <c r="J467" s="113"/>
      <c r="K467" s="113"/>
    </row>
    <row r="468" spans="9:11">
      <c r="I468" s="113"/>
      <c r="J468" s="113"/>
      <c r="K468" s="113"/>
    </row>
    <row r="469" spans="9:11">
      <c r="I469" s="113"/>
      <c r="J469" s="113"/>
      <c r="K469" s="113"/>
    </row>
    <row r="470" spans="9:11">
      <c r="I470" s="113"/>
      <c r="J470" s="113"/>
      <c r="K470" s="113"/>
    </row>
    <row r="471" spans="9:11">
      <c r="I471" s="113"/>
      <c r="J471" s="113"/>
      <c r="K471" s="113"/>
    </row>
    <row r="472" spans="9:11">
      <c r="I472" s="113"/>
      <c r="J472" s="113"/>
      <c r="K472" s="113"/>
    </row>
    <row r="473" spans="9:11">
      <c r="I473" s="113"/>
      <c r="J473" s="113"/>
      <c r="K473" s="113"/>
    </row>
    <row r="474" spans="9:11">
      <c r="I474" s="113"/>
      <c r="J474" s="113"/>
      <c r="K474" s="113"/>
    </row>
    <row r="475" spans="9:11">
      <c r="I475" s="113"/>
      <c r="J475" s="113"/>
      <c r="K475" s="113"/>
    </row>
    <row r="476" spans="9:11">
      <c r="I476" s="113"/>
      <c r="J476" s="113"/>
      <c r="K476" s="113"/>
    </row>
    <row r="477" spans="9:11">
      <c r="I477" s="113"/>
      <c r="J477" s="113"/>
      <c r="K477" s="113"/>
    </row>
    <row r="478" spans="9:11">
      <c r="I478" s="113"/>
      <c r="J478" s="113"/>
      <c r="K478" s="113"/>
    </row>
    <row r="479" spans="9:11">
      <c r="I479" s="113"/>
      <c r="J479" s="113"/>
      <c r="K479" s="113"/>
    </row>
    <row r="480" spans="9:11">
      <c r="I480" s="113"/>
      <c r="J480" s="113"/>
      <c r="K480" s="113"/>
    </row>
    <row r="481" spans="9:11">
      <c r="I481" s="113"/>
      <c r="J481" s="113"/>
      <c r="K481" s="113"/>
    </row>
    <row r="482" spans="9:11">
      <c r="I482" s="113"/>
      <c r="J482" s="113"/>
      <c r="K482" s="113"/>
    </row>
    <row r="483" spans="9:11">
      <c r="I483" s="113"/>
      <c r="J483" s="113"/>
      <c r="K483" s="113"/>
    </row>
    <row r="484" spans="9:11">
      <c r="I484" s="113"/>
      <c r="J484" s="113"/>
      <c r="K484" s="113"/>
    </row>
    <row r="485" spans="9:11">
      <c r="I485" s="113"/>
      <c r="J485" s="113"/>
      <c r="K485" s="113"/>
    </row>
    <row r="486" spans="9:11">
      <c r="I486" s="113"/>
      <c r="J486" s="113"/>
      <c r="K486" s="113"/>
    </row>
    <row r="487" spans="9:11">
      <c r="I487" s="113"/>
      <c r="J487" s="113"/>
      <c r="K487" s="113"/>
    </row>
    <row r="488" spans="9:11">
      <c r="I488" s="113"/>
      <c r="J488" s="113"/>
      <c r="K488" s="113"/>
    </row>
    <row r="489" spans="9:11">
      <c r="I489" s="113"/>
      <c r="J489" s="113"/>
      <c r="K489" s="113"/>
    </row>
    <row r="490" spans="9:11">
      <c r="I490" s="113"/>
      <c r="J490" s="113"/>
      <c r="K490" s="113"/>
    </row>
    <row r="491" spans="9:11">
      <c r="I491" s="113"/>
      <c r="J491" s="113"/>
      <c r="K491" s="113"/>
    </row>
    <row r="492" spans="9:11">
      <c r="I492" s="113"/>
      <c r="J492" s="113"/>
      <c r="K492" s="113"/>
    </row>
    <row r="493" spans="9:11">
      <c r="I493" s="113"/>
      <c r="J493" s="113"/>
      <c r="K493" s="113"/>
    </row>
    <row r="494" spans="9:11">
      <c r="I494" s="113"/>
      <c r="J494" s="113"/>
      <c r="K494" s="113"/>
    </row>
    <row r="495" spans="9:11">
      <c r="I495" s="113"/>
      <c r="J495" s="113"/>
      <c r="K495" s="113"/>
    </row>
    <row r="496" spans="9:11">
      <c r="I496" s="113"/>
      <c r="J496" s="113"/>
      <c r="K496" s="113"/>
    </row>
    <row r="497" spans="9:11">
      <c r="I497" s="113"/>
      <c r="J497" s="113"/>
      <c r="K497" s="113"/>
    </row>
    <row r="498" spans="9:11">
      <c r="I498" s="113"/>
      <c r="J498" s="113"/>
      <c r="K498" s="113"/>
    </row>
    <row r="499" spans="9:11">
      <c r="I499" s="113"/>
      <c r="J499" s="113"/>
      <c r="K499" s="113"/>
    </row>
    <row r="500" spans="9:11">
      <c r="I500" s="113"/>
      <c r="J500" s="113"/>
      <c r="K500" s="113"/>
    </row>
    <row r="501" spans="9:11">
      <c r="I501" s="113"/>
      <c r="J501" s="113"/>
      <c r="K501" s="113"/>
    </row>
    <row r="502" spans="9:11">
      <c r="I502" s="113"/>
      <c r="J502" s="113"/>
      <c r="K502" s="113"/>
    </row>
    <row r="503" spans="9:11">
      <c r="I503" s="113"/>
      <c r="J503" s="113"/>
      <c r="K503" s="113"/>
    </row>
    <row r="504" spans="9:11">
      <c r="I504" s="113"/>
      <c r="J504" s="113"/>
      <c r="K504" s="113"/>
    </row>
    <row r="505" spans="9:11">
      <c r="I505" s="113"/>
      <c r="J505" s="113"/>
      <c r="K505" s="113"/>
    </row>
    <row r="506" spans="9:11">
      <c r="I506" s="113"/>
      <c r="J506" s="113"/>
      <c r="K506" s="113"/>
    </row>
    <row r="507" spans="9:11">
      <c r="I507" s="113"/>
      <c r="J507" s="113"/>
      <c r="K507" s="113"/>
    </row>
    <row r="508" spans="9:11">
      <c r="I508" s="113"/>
      <c r="J508" s="113"/>
      <c r="K508" s="113"/>
    </row>
    <row r="509" spans="9:11">
      <c r="I509" s="113"/>
      <c r="J509" s="113"/>
      <c r="K509" s="113"/>
    </row>
    <row r="510" spans="9:11">
      <c r="I510" s="113"/>
      <c r="J510" s="113"/>
      <c r="K510" s="113"/>
    </row>
    <row r="511" spans="9:11">
      <c r="I511" s="113"/>
      <c r="J511" s="113"/>
      <c r="K511" s="113"/>
    </row>
    <row r="512" spans="9:11">
      <c r="I512" s="113"/>
      <c r="J512" s="113"/>
      <c r="K512" s="113"/>
    </row>
    <row r="513" spans="9:11">
      <c r="I513" s="113"/>
      <c r="J513" s="113"/>
      <c r="K513" s="113"/>
    </row>
    <row r="514" spans="9:11">
      <c r="I514" s="113"/>
      <c r="J514" s="113"/>
      <c r="K514" s="113"/>
    </row>
    <row r="515" spans="9:11">
      <c r="I515" s="113"/>
      <c r="J515" s="113"/>
      <c r="K515" s="113"/>
    </row>
    <row r="516" spans="9:11">
      <c r="I516" s="113"/>
      <c r="J516" s="113"/>
      <c r="K516" s="113"/>
    </row>
    <row r="517" spans="9:11">
      <c r="I517" s="113"/>
      <c r="J517" s="113"/>
      <c r="K517" s="113"/>
    </row>
    <row r="518" spans="9:11">
      <c r="I518" s="113"/>
      <c r="J518" s="113"/>
      <c r="K518" s="113"/>
    </row>
    <row r="519" spans="9:11">
      <c r="I519" s="113"/>
      <c r="J519" s="113"/>
      <c r="K519" s="113"/>
    </row>
    <row r="520" spans="9:11">
      <c r="I520" s="113"/>
      <c r="J520" s="113"/>
      <c r="K520" s="113"/>
    </row>
    <row r="521" spans="9:11">
      <c r="I521" s="113"/>
      <c r="J521" s="113"/>
      <c r="K521" s="113"/>
    </row>
    <row r="522" spans="9:11">
      <c r="I522" s="113"/>
      <c r="J522" s="113"/>
      <c r="K522" s="113"/>
    </row>
    <row r="523" spans="9:11">
      <c r="I523" s="113"/>
      <c r="J523" s="113"/>
      <c r="K523" s="113"/>
    </row>
    <row r="524" spans="9:11">
      <c r="I524" s="113"/>
      <c r="J524" s="113"/>
      <c r="K524" s="113"/>
    </row>
    <row r="525" spans="9:11">
      <c r="I525" s="113"/>
      <c r="J525" s="113"/>
      <c r="K525" s="113"/>
    </row>
    <row r="526" spans="9:11">
      <c r="I526" s="113"/>
      <c r="J526" s="113"/>
      <c r="K526" s="113"/>
    </row>
    <row r="527" spans="9:11">
      <c r="I527" s="113"/>
      <c r="J527" s="113"/>
      <c r="K527" s="113"/>
    </row>
    <row r="528" spans="9:11">
      <c r="I528" s="113"/>
      <c r="J528" s="113"/>
      <c r="K528" s="113"/>
    </row>
    <row r="529" spans="9:11">
      <c r="I529" s="113"/>
      <c r="J529" s="113"/>
      <c r="K529" s="113"/>
    </row>
    <row r="530" spans="9:11">
      <c r="I530" s="113"/>
      <c r="J530" s="113"/>
      <c r="K530" s="113"/>
    </row>
    <row r="531" spans="9:11">
      <c r="I531" s="113"/>
      <c r="J531" s="113"/>
      <c r="K531" s="113"/>
    </row>
    <row r="532" spans="9:11">
      <c r="I532" s="113"/>
      <c r="J532" s="113"/>
      <c r="K532" s="113"/>
    </row>
    <row r="533" spans="9:11">
      <c r="I533" s="113"/>
      <c r="J533" s="113"/>
      <c r="K533" s="113"/>
    </row>
    <row r="534" spans="9:11">
      <c r="I534" s="113"/>
      <c r="J534" s="113"/>
      <c r="K534" s="113"/>
    </row>
    <row r="535" spans="9:11">
      <c r="I535" s="113"/>
      <c r="J535" s="113"/>
      <c r="K535" s="113"/>
    </row>
    <row r="536" spans="9:11">
      <c r="I536" s="113"/>
      <c r="J536" s="113"/>
      <c r="K536" s="113"/>
    </row>
    <row r="537" spans="9:11">
      <c r="I537" s="113"/>
      <c r="J537" s="113"/>
      <c r="K537" s="113"/>
    </row>
    <row r="538" spans="9:11">
      <c r="I538" s="113"/>
      <c r="J538" s="113"/>
      <c r="K538" s="113"/>
    </row>
    <row r="539" spans="9:11">
      <c r="I539" s="113"/>
      <c r="J539" s="113"/>
      <c r="K539" s="113"/>
    </row>
    <row r="540" spans="9:11">
      <c r="I540" s="113"/>
      <c r="J540" s="113"/>
      <c r="K540" s="113"/>
    </row>
    <row r="541" spans="9:11">
      <c r="I541" s="113"/>
      <c r="J541" s="113"/>
      <c r="K541" s="113"/>
    </row>
    <row r="542" spans="9:11">
      <c r="I542" s="113"/>
      <c r="J542" s="113"/>
      <c r="K542" s="113"/>
    </row>
    <row r="543" spans="9:11">
      <c r="I543" s="113"/>
      <c r="J543" s="113"/>
      <c r="K543" s="113"/>
    </row>
    <row r="544" spans="9:11">
      <c r="I544" s="113"/>
      <c r="J544" s="113"/>
      <c r="K544" s="113"/>
    </row>
    <row r="545" spans="9:11">
      <c r="I545" s="113"/>
      <c r="J545" s="113"/>
      <c r="K545" s="113"/>
    </row>
    <row r="546" spans="9:11">
      <c r="I546" s="113"/>
      <c r="J546" s="113"/>
      <c r="K546" s="113"/>
    </row>
    <row r="547" spans="9:11">
      <c r="I547" s="113"/>
      <c r="J547" s="113"/>
      <c r="K547" s="113"/>
    </row>
    <row r="548" spans="9:11">
      <c r="I548" s="113"/>
      <c r="J548" s="113"/>
      <c r="K548" s="113"/>
    </row>
    <row r="549" spans="9:11">
      <c r="I549" s="113"/>
      <c r="J549" s="113"/>
      <c r="K549" s="113"/>
    </row>
    <row r="550" spans="9:11">
      <c r="I550" s="113"/>
      <c r="J550" s="113"/>
      <c r="K550" s="113"/>
    </row>
    <row r="551" spans="9:11">
      <c r="I551" s="113"/>
      <c r="J551" s="113"/>
      <c r="K551" s="113"/>
    </row>
    <row r="552" spans="9:11">
      <c r="I552" s="113"/>
      <c r="J552" s="113"/>
      <c r="K552" s="113"/>
    </row>
    <row r="553" spans="9:11">
      <c r="I553" s="113"/>
      <c r="J553" s="113"/>
      <c r="K553" s="113"/>
    </row>
    <row r="554" spans="9:11">
      <c r="I554" s="113"/>
      <c r="J554" s="113"/>
      <c r="K554" s="113"/>
    </row>
    <row r="555" spans="9:11">
      <c r="I555" s="113"/>
      <c r="J555" s="113"/>
      <c r="K555" s="113"/>
    </row>
    <row r="556" spans="9:11">
      <c r="I556" s="113"/>
      <c r="J556" s="113"/>
      <c r="K556" s="113"/>
    </row>
    <row r="557" spans="9:11">
      <c r="I557" s="113"/>
      <c r="J557" s="113"/>
      <c r="K557" s="113"/>
    </row>
    <row r="558" spans="9:11">
      <c r="I558" s="113"/>
      <c r="J558" s="113"/>
      <c r="K558" s="113"/>
    </row>
    <row r="559" spans="9:11">
      <c r="I559" s="113"/>
      <c r="J559" s="113"/>
      <c r="K559" s="113"/>
    </row>
    <row r="560" spans="9:11">
      <c r="I560" s="113"/>
      <c r="J560" s="113"/>
      <c r="K560" s="113"/>
    </row>
    <row r="561" spans="9:11">
      <c r="I561" s="113"/>
      <c r="J561" s="113"/>
      <c r="K561" s="113"/>
    </row>
    <row r="562" spans="9:11">
      <c r="I562" s="113"/>
      <c r="J562" s="113"/>
      <c r="K562" s="113"/>
    </row>
    <row r="563" spans="9:11">
      <c r="I563" s="113"/>
      <c r="J563" s="113"/>
      <c r="K563" s="113"/>
    </row>
    <row r="564" spans="9:11">
      <c r="I564" s="113"/>
      <c r="J564" s="113"/>
      <c r="K564" s="113"/>
    </row>
    <row r="565" spans="9:11">
      <c r="I565" s="113"/>
      <c r="J565" s="113"/>
      <c r="K565" s="113"/>
    </row>
    <row r="566" spans="9:11">
      <c r="I566" s="113"/>
      <c r="J566" s="113"/>
      <c r="K566" s="113"/>
    </row>
    <row r="567" spans="9:11">
      <c r="I567" s="113"/>
      <c r="J567" s="113"/>
      <c r="K567" s="113"/>
    </row>
    <row r="568" spans="9:11">
      <c r="I568" s="113"/>
      <c r="J568" s="113"/>
      <c r="K568" s="113"/>
    </row>
    <row r="569" spans="9:11">
      <c r="I569" s="113"/>
      <c r="J569" s="113"/>
      <c r="K569" s="113"/>
    </row>
    <row r="570" spans="9:11">
      <c r="I570" s="113"/>
      <c r="J570" s="113"/>
      <c r="K570" s="113"/>
    </row>
    <row r="571" spans="9:11">
      <c r="I571" s="113"/>
      <c r="J571" s="113"/>
      <c r="K571" s="113"/>
    </row>
    <row r="572" spans="9:11">
      <c r="I572" s="113"/>
      <c r="J572" s="113"/>
      <c r="K572" s="113"/>
    </row>
    <row r="573" spans="9:11">
      <c r="I573" s="113"/>
      <c r="J573" s="113"/>
      <c r="K573" s="113"/>
    </row>
    <row r="574" spans="9:11">
      <c r="I574" s="113"/>
      <c r="J574" s="113"/>
      <c r="K574" s="113"/>
    </row>
    <row r="575" spans="9:11">
      <c r="I575" s="113"/>
      <c r="J575" s="113"/>
      <c r="K575" s="113"/>
    </row>
    <row r="576" spans="9:11">
      <c r="I576" s="113"/>
      <c r="J576" s="113"/>
      <c r="K576" s="113"/>
    </row>
    <row r="577" spans="9:11">
      <c r="I577" s="113"/>
      <c r="J577" s="113"/>
      <c r="K577" s="113"/>
    </row>
    <row r="578" spans="9:11">
      <c r="I578" s="113"/>
      <c r="J578" s="113"/>
      <c r="K578" s="113"/>
    </row>
    <row r="579" spans="9:11">
      <c r="I579" s="113"/>
      <c r="J579" s="113"/>
      <c r="K579" s="113"/>
    </row>
    <row r="580" spans="9:11">
      <c r="I580" s="113"/>
      <c r="J580" s="113"/>
      <c r="K580" s="113"/>
    </row>
    <row r="581" spans="9:11">
      <c r="I581" s="113"/>
      <c r="J581" s="113"/>
      <c r="K581" s="113"/>
    </row>
    <row r="582" spans="9:11">
      <c r="I582" s="113"/>
      <c r="J582" s="113"/>
      <c r="K582" s="113"/>
    </row>
    <row r="583" spans="9:11">
      <c r="I583" s="113"/>
      <c r="J583" s="113"/>
      <c r="K583" s="113"/>
    </row>
    <row r="584" spans="9:11">
      <c r="I584" s="113"/>
      <c r="J584" s="113"/>
      <c r="K584" s="113"/>
    </row>
    <row r="585" spans="9:11">
      <c r="I585" s="113"/>
      <c r="J585" s="113"/>
      <c r="K585" s="113"/>
    </row>
    <row r="586" spans="9:11">
      <c r="I586" s="113"/>
      <c r="J586" s="113"/>
      <c r="K586" s="113"/>
    </row>
    <row r="587" spans="9:11">
      <c r="I587" s="113"/>
      <c r="J587" s="113"/>
      <c r="K587" s="113"/>
    </row>
    <row r="588" spans="9:11">
      <c r="I588" s="113"/>
      <c r="J588" s="113"/>
      <c r="K588" s="113"/>
    </row>
    <row r="589" spans="9:11">
      <c r="I589" s="113"/>
      <c r="J589" s="113"/>
      <c r="K589" s="113"/>
    </row>
    <row r="590" spans="9:11">
      <c r="I590" s="113"/>
      <c r="J590" s="113"/>
      <c r="K590" s="113"/>
    </row>
    <row r="591" spans="9:11">
      <c r="I591" s="113"/>
      <c r="J591" s="113"/>
      <c r="K591" s="113"/>
    </row>
    <row r="592" spans="9:11">
      <c r="I592" s="113"/>
      <c r="J592" s="113"/>
      <c r="K592" s="113"/>
    </row>
    <row r="593" spans="9:11">
      <c r="I593" s="113"/>
      <c r="J593" s="113"/>
      <c r="K593" s="113"/>
    </row>
    <row r="594" spans="9:11">
      <c r="I594" s="113"/>
      <c r="J594" s="113"/>
      <c r="K594" s="113"/>
    </row>
    <row r="595" spans="9:11">
      <c r="I595" s="113"/>
      <c r="J595" s="113"/>
      <c r="K595" s="113"/>
    </row>
    <row r="596" spans="9:11">
      <c r="I596" s="113"/>
      <c r="J596" s="113"/>
      <c r="K596" s="113"/>
    </row>
    <row r="597" spans="9:11">
      <c r="I597" s="113"/>
      <c r="J597" s="113"/>
      <c r="K597" s="113"/>
    </row>
    <row r="598" spans="9:11">
      <c r="I598" s="113"/>
      <c r="J598" s="113"/>
      <c r="K598" s="113"/>
    </row>
    <row r="599" spans="9:11">
      <c r="I599" s="113"/>
      <c r="J599" s="113"/>
      <c r="K599" s="113"/>
    </row>
    <row r="600" spans="9:11">
      <c r="I600" s="113"/>
      <c r="J600" s="113"/>
      <c r="K600" s="113"/>
    </row>
    <row r="601" spans="9:11">
      <c r="I601" s="113"/>
      <c r="J601" s="113"/>
      <c r="K601" s="113"/>
    </row>
    <row r="602" spans="9:11">
      <c r="I602" s="113"/>
      <c r="J602" s="113"/>
      <c r="K602" s="113"/>
    </row>
    <row r="603" spans="9:11">
      <c r="I603" s="113"/>
      <c r="J603" s="113"/>
      <c r="K603" s="113"/>
    </row>
    <row r="604" spans="9:11">
      <c r="I604" s="113"/>
      <c r="J604" s="113"/>
      <c r="K604" s="113"/>
    </row>
    <row r="605" spans="9:11">
      <c r="I605" s="113"/>
      <c r="J605" s="113"/>
      <c r="K605" s="113"/>
    </row>
    <row r="606" spans="9:11">
      <c r="I606" s="113"/>
      <c r="J606" s="113"/>
      <c r="K606" s="113"/>
    </row>
    <row r="607" spans="9:11">
      <c r="I607" s="113"/>
      <c r="J607" s="113"/>
      <c r="K607" s="113"/>
    </row>
    <row r="608" spans="9:11">
      <c r="I608" s="113"/>
      <c r="J608" s="113"/>
      <c r="K608" s="113"/>
    </row>
    <row r="609" spans="9:11">
      <c r="I609" s="113"/>
      <c r="J609" s="113"/>
      <c r="K609" s="113"/>
    </row>
    <row r="610" spans="9:11">
      <c r="I610" s="113"/>
      <c r="J610" s="113"/>
      <c r="K610" s="113"/>
    </row>
    <row r="611" spans="9:11">
      <c r="I611" s="113"/>
      <c r="J611" s="113"/>
      <c r="K611" s="113"/>
    </row>
    <row r="612" spans="9:11">
      <c r="I612" s="113"/>
      <c r="J612" s="113"/>
      <c r="K612" s="113"/>
    </row>
    <row r="613" spans="9:11">
      <c r="I613" s="113"/>
      <c r="J613" s="113"/>
      <c r="K613" s="113"/>
    </row>
    <row r="614" spans="9:11">
      <c r="I614" s="113"/>
      <c r="J614" s="113"/>
      <c r="K614" s="113"/>
    </row>
    <row r="615" spans="9:11">
      <c r="I615" s="113"/>
      <c r="J615" s="113"/>
      <c r="K615" s="113"/>
    </row>
    <row r="616" spans="9:11">
      <c r="I616" s="113"/>
      <c r="J616" s="113"/>
      <c r="K616" s="113"/>
    </row>
    <row r="617" spans="9:11">
      <c r="I617" s="113"/>
      <c r="J617" s="113"/>
      <c r="K617" s="113"/>
    </row>
    <row r="618" spans="9:11">
      <c r="I618" s="113"/>
      <c r="J618" s="113"/>
      <c r="K618" s="113"/>
    </row>
    <row r="619" spans="9:11">
      <c r="I619" s="113"/>
      <c r="J619" s="113"/>
      <c r="K619" s="113"/>
    </row>
    <row r="620" spans="9:11">
      <c r="I620" s="113"/>
      <c r="J620" s="113"/>
      <c r="K620" s="113"/>
    </row>
    <row r="621" spans="9:11">
      <c r="I621" s="113"/>
      <c r="J621" s="113"/>
      <c r="K621" s="113"/>
    </row>
    <row r="622" spans="9:11">
      <c r="I622" s="113"/>
      <c r="J622" s="113"/>
      <c r="K622" s="113"/>
    </row>
    <row r="623" spans="9:11">
      <c r="I623" s="113"/>
      <c r="J623" s="113"/>
      <c r="K623" s="113"/>
    </row>
    <row r="624" spans="9:11">
      <c r="I624" s="113"/>
      <c r="J624" s="113"/>
      <c r="K624" s="113"/>
    </row>
    <row r="625" spans="9:11">
      <c r="I625" s="113"/>
      <c r="J625" s="113"/>
      <c r="K625" s="113"/>
    </row>
    <row r="626" spans="9:11">
      <c r="I626" s="113"/>
      <c r="J626" s="113"/>
      <c r="K626" s="113"/>
    </row>
    <row r="627" spans="9:11">
      <c r="I627" s="113"/>
      <c r="J627" s="113"/>
      <c r="K627" s="113"/>
    </row>
    <row r="628" spans="9:11">
      <c r="I628" s="113"/>
      <c r="J628" s="113"/>
      <c r="K628" s="113"/>
    </row>
    <row r="629" spans="9:11">
      <c r="I629" s="113"/>
      <c r="J629" s="113"/>
      <c r="K629" s="113"/>
    </row>
    <row r="630" spans="9:11">
      <c r="I630" s="113"/>
      <c r="J630" s="113"/>
      <c r="K630" s="113"/>
    </row>
    <row r="631" spans="9:11">
      <c r="I631" s="113"/>
      <c r="J631" s="113"/>
      <c r="K631" s="113"/>
    </row>
    <row r="632" spans="9:11">
      <c r="I632" s="113"/>
      <c r="J632" s="113"/>
      <c r="K632" s="113"/>
    </row>
    <row r="633" spans="9:11">
      <c r="I633" s="113"/>
      <c r="J633" s="113"/>
      <c r="K633" s="113"/>
    </row>
    <row r="634" spans="9:11">
      <c r="I634" s="113"/>
      <c r="J634" s="113"/>
      <c r="K634" s="113"/>
    </row>
    <row r="635" spans="9:11">
      <c r="I635" s="113"/>
      <c r="J635" s="113"/>
      <c r="K635" s="113"/>
    </row>
    <row r="636" spans="9:11">
      <c r="I636" s="113"/>
      <c r="J636" s="113"/>
      <c r="K636" s="113"/>
    </row>
    <row r="637" spans="9:11">
      <c r="I637" s="113"/>
      <c r="J637" s="113"/>
      <c r="K637" s="113"/>
    </row>
    <row r="638" spans="9:11">
      <c r="I638" s="113"/>
      <c r="J638" s="113"/>
      <c r="K638" s="113"/>
    </row>
    <row r="639" spans="9:11">
      <c r="I639" s="113"/>
      <c r="J639" s="113"/>
      <c r="K639" s="113"/>
    </row>
    <row r="640" spans="9:11">
      <c r="I640" s="113"/>
      <c r="J640" s="113"/>
      <c r="K640" s="113"/>
    </row>
    <row r="641" spans="9:11">
      <c r="I641" s="113"/>
      <c r="J641" s="113"/>
      <c r="K641" s="113"/>
    </row>
    <row r="642" spans="9:11">
      <c r="I642" s="113"/>
      <c r="J642" s="113"/>
      <c r="K642" s="113"/>
    </row>
    <row r="643" spans="9:11">
      <c r="I643" s="113"/>
      <c r="J643" s="113"/>
      <c r="K643" s="113"/>
    </row>
    <row r="644" spans="9:11">
      <c r="I644" s="113"/>
      <c r="J644" s="113"/>
      <c r="K644" s="113"/>
    </row>
    <row r="645" spans="9:11">
      <c r="I645" s="113"/>
      <c r="J645" s="113"/>
      <c r="K645" s="113"/>
    </row>
    <row r="646" spans="9:11">
      <c r="I646" s="113"/>
      <c r="J646" s="113"/>
      <c r="K646" s="113"/>
    </row>
    <row r="647" spans="9:11">
      <c r="I647" s="113"/>
      <c r="J647" s="113"/>
      <c r="K647" s="113"/>
    </row>
    <row r="648" spans="9:11">
      <c r="I648" s="113"/>
      <c r="J648" s="113"/>
      <c r="K648" s="113"/>
    </row>
    <row r="649" spans="9:11">
      <c r="I649" s="113"/>
      <c r="J649" s="113"/>
      <c r="K649" s="113"/>
    </row>
    <row r="650" spans="9:11">
      <c r="I650" s="113"/>
      <c r="J650" s="113"/>
      <c r="K650" s="113"/>
    </row>
    <row r="651" spans="9:11">
      <c r="I651" s="113"/>
      <c r="J651" s="113"/>
      <c r="K651" s="113"/>
    </row>
    <row r="652" spans="9:11">
      <c r="I652" s="113"/>
      <c r="J652" s="113"/>
      <c r="K652" s="113"/>
    </row>
    <row r="653" spans="9:11">
      <c r="I653" s="113"/>
      <c r="J653" s="113"/>
      <c r="K653" s="113"/>
    </row>
    <row r="654" spans="9:11">
      <c r="I654" s="113"/>
      <c r="J654" s="113"/>
      <c r="K654" s="113"/>
    </row>
    <row r="655" spans="9:11">
      <c r="I655" s="113"/>
      <c r="J655" s="113"/>
      <c r="K655" s="113"/>
    </row>
    <row r="656" spans="9:11">
      <c r="I656" s="113"/>
      <c r="J656" s="113"/>
      <c r="K656" s="113"/>
    </row>
    <row r="657" spans="9:11">
      <c r="I657" s="113"/>
      <c r="J657" s="113"/>
      <c r="K657" s="113"/>
    </row>
    <row r="658" spans="9:11">
      <c r="I658" s="113"/>
      <c r="J658" s="113"/>
      <c r="K658" s="113"/>
    </row>
    <row r="659" spans="9:11">
      <c r="I659" s="113"/>
      <c r="J659" s="113"/>
      <c r="K659" s="113"/>
    </row>
    <row r="660" spans="9:11">
      <c r="I660" s="113"/>
      <c r="J660" s="113"/>
      <c r="K660" s="113"/>
    </row>
    <row r="661" spans="9:11">
      <c r="I661" s="113"/>
      <c r="J661" s="113"/>
      <c r="K661" s="113"/>
    </row>
    <row r="662" spans="9:11">
      <c r="I662" s="113"/>
      <c r="J662" s="113"/>
      <c r="K662" s="113"/>
    </row>
    <row r="663" spans="9:11">
      <c r="I663" s="113"/>
      <c r="J663" s="113"/>
      <c r="K663" s="113"/>
    </row>
    <row r="664" spans="9:11">
      <c r="I664" s="113"/>
      <c r="J664" s="113"/>
      <c r="K664" s="113"/>
    </row>
    <row r="665" spans="9:11">
      <c r="I665" s="113"/>
      <c r="J665" s="113"/>
      <c r="K665" s="113"/>
    </row>
    <row r="666" spans="9:11">
      <c r="I666" s="113"/>
      <c r="J666" s="113"/>
      <c r="K666" s="113"/>
    </row>
    <row r="667" spans="9:11">
      <c r="I667" s="113"/>
      <c r="J667" s="113"/>
      <c r="K667" s="113"/>
    </row>
    <row r="668" spans="9:11">
      <c r="I668" s="113"/>
      <c r="J668" s="113"/>
      <c r="K668" s="113"/>
    </row>
    <row r="669" spans="9:11">
      <c r="I669" s="113"/>
      <c r="J669" s="113"/>
      <c r="K669" s="113"/>
    </row>
    <row r="670" spans="9:11">
      <c r="I670" s="113"/>
      <c r="J670" s="113"/>
      <c r="K670" s="113"/>
    </row>
    <row r="671" spans="9:11">
      <c r="I671" s="113"/>
      <c r="J671" s="113"/>
      <c r="K671" s="113"/>
    </row>
    <row r="672" spans="9:11">
      <c r="I672" s="113"/>
      <c r="J672" s="113"/>
      <c r="K672" s="113"/>
    </row>
    <row r="673" spans="9:11">
      <c r="I673" s="113"/>
      <c r="J673" s="113"/>
      <c r="K673" s="113"/>
    </row>
    <row r="674" spans="9:11">
      <c r="I674" s="113"/>
      <c r="J674" s="113"/>
      <c r="K674" s="113"/>
    </row>
    <row r="675" spans="9:11">
      <c r="I675" s="113"/>
      <c r="J675" s="113"/>
      <c r="K675" s="113"/>
    </row>
    <row r="676" spans="9:11">
      <c r="I676" s="113"/>
      <c r="J676" s="113"/>
      <c r="K676" s="113"/>
    </row>
    <row r="677" spans="9:11">
      <c r="I677" s="113"/>
      <c r="J677" s="113"/>
      <c r="K677" s="113"/>
    </row>
    <row r="678" spans="9:11">
      <c r="I678" s="113"/>
      <c r="J678" s="113"/>
      <c r="K678" s="113"/>
    </row>
    <row r="679" spans="9:11">
      <c r="I679" s="113"/>
      <c r="J679" s="113"/>
      <c r="K679" s="113"/>
    </row>
    <row r="680" spans="9:11">
      <c r="I680" s="113"/>
      <c r="J680" s="113"/>
      <c r="K680" s="113"/>
    </row>
    <row r="681" spans="9:11">
      <c r="I681" s="113"/>
      <c r="J681" s="113"/>
      <c r="K681" s="113"/>
    </row>
    <row r="682" spans="9:11">
      <c r="I682" s="113"/>
      <c r="J682" s="113"/>
      <c r="K682" s="113"/>
    </row>
    <row r="683" spans="9:11">
      <c r="I683" s="113"/>
      <c r="J683" s="113"/>
      <c r="K683" s="113"/>
    </row>
    <row r="684" spans="9:11">
      <c r="I684" s="113"/>
      <c r="J684" s="113"/>
      <c r="K684" s="113"/>
    </row>
    <row r="685" spans="9:11">
      <c r="I685" s="113"/>
      <c r="J685" s="113"/>
      <c r="K685" s="113"/>
    </row>
    <row r="686" spans="9:11">
      <c r="I686" s="113"/>
      <c r="J686" s="113"/>
      <c r="K686" s="113"/>
    </row>
    <row r="687" spans="9:11">
      <c r="I687" s="113"/>
      <c r="J687" s="113"/>
      <c r="K687" s="113"/>
    </row>
    <row r="688" spans="9:11">
      <c r="I688" s="113"/>
      <c r="J688" s="113"/>
      <c r="K688" s="113"/>
    </row>
    <row r="689" spans="9:11">
      <c r="I689" s="113"/>
      <c r="J689" s="113"/>
      <c r="K689" s="113"/>
    </row>
    <row r="690" spans="9:11">
      <c r="I690" s="113"/>
      <c r="J690" s="113"/>
      <c r="K690" s="113"/>
    </row>
    <row r="691" spans="9:11">
      <c r="I691" s="113"/>
      <c r="J691" s="113"/>
      <c r="K691" s="113"/>
    </row>
    <row r="692" spans="9:11">
      <c r="I692" s="113"/>
      <c r="J692" s="113"/>
      <c r="K692" s="113"/>
    </row>
    <row r="693" spans="9:11">
      <c r="I693" s="113"/>
      <c r="J693" s="113"/>
      <c r="K693" s="113"/>
    </row>
    <row r="694" spans="9:11">
      <c r="I694" s="113"/>
      <c r="J694" s="113"/>
      <c r="K694" s="113"/>
    </row>
    <row r="695" spans="9:11">
      <c r="I695" s="113"/>
      <c r="J695" s="113"/>
      <c r="K695" s="113"/>
    </row>
    <row r="696" spans="9:11">
      <c r="I696" s="113"/>
      <c r="J696" s="113"/>
      <c r="K696" s="113"/>
    </row>
    <row r="697" spans="9:11">
      <c r="I697" s="113"/>
      <c r="J697" s="113"/>
      <c r="K697" s="113"/>
    </row>
    <row r="698" spans="9:11">
      <c r="I698" s="113"/>
      <c r="J698" s="113"/>
      <c r="K698" s="113"/>
    </row>
    <row r="699" spans="9:11">
      <c r="I699" s="113"/>
      <c r="J699" s="113"/>
      <c r="K699" s="113"/>
    </row>
    <row r="700" spans="9:11">
      <c r="I700" s="113"/>
      <c r="J700" s="113"/>
      <c r="K700" s="113"/>
    </row>
    <row r="701" spans="9:11">
      <c r="I701" s="113"/>
      <c r="J701" s="113"/>
      <c r="K701" s="113"/>
    </row>
    <row r="702" spans="9:11">
      <c r="I702" s="113"/>
      <c r="J702" s="113"/>
      <c r="K702" s="113"/>
    </row>
    <row r="703" spans="9:11">
      <c r="I703" s="113"/>
      <c r="J703" s="113"/>
      <c r="K703" s="113"/>
    </row>
    <row r="704" spans="9:11">
      <c r="I704" s="113"/>
      <c r="J704" s="113"/>
      <c r="K704" s="113"/>
    </row>
    <row r="705" spans="9:11">
      <c r="I705" s="113"/>
      <c r="J705" s="113"/>
      <c r="K705" s="113"/>
    </row>
    <row r="706" spans="9:11">
      <c r="I706" s="113"/>
      <c r="J706" s="113"/>
      <c r="K706" s="113"/>
    </row>
    <row r="707" spans="9:11">
      <c r="I707" s="113"/>
      <c r="J707" s="113"/>
      <c r="K707" s="113"/>
    </row>
    <row r="708" spans="9:11">
      <c r="I708" s="113"/>
      <c r="J708" s="113"/>
      <c r="K708" s="113"/>
    </row>
    <row r="709" spans="9:11">
      <c r="I709" s="113"/>
      <c r="J709" s="113"/>
      <c r="K709" s="113"/>
    </row>
    <row r="710" spans="9:11">
      <c r="I710" s="113"/>
      <c r="J710" s="113"/>
      <c r="K710" s="113"/>
    </row>
    <row r="711" spans="9:11">
      <c r="I711" s="113"/>
      <c r="J711" s="113"/>
      <c r="K711" s="113"/>
    </row>
    <row r="712" spans="9:11">
      <c r="I712" s="113"/>
      <c r="J712" s="113"/>
      <c r="K712" s="113"/>
    </row>
    <row r="713" spans="9:11">
      <c r="I713" s="113"/>
      <c r="J713" s="113"/>
      <c r="K713" s="113"/>
    </row>
    <row r="714" spans="9:11">
      <c r="I714" s="113"/>
      <c r="J714" s="113"/>
      <c r="K714" s="113"/>
    </row>
    <row r="715" spans="9:11">
      <c r="I715" s="113"/>
      <c r="J715" s="113"/>
      <c r="K715" s="113"/>
    </row>
    <row r="716" spans="9:11">
      <c r="I716" s="113"/>
      <c r="J716" s="113"/>
      <c r="K716" s="113"/>
    </row>
    <row r="717" spans="9:11">
      <c r="I717" s="113"/>
      <c r="J717" s="113"/>
      <c r="K717" s="113"/>
    </row>
    <row r="718" spans="9:11">
      <c r="I718" s="113"/>
      <c r="J718" s="113"/>
      <c r="K718" s="113"/>
    </row>
    <row r="719" spans="9:11">
      <c r="I719" s="113"/>
      <c r="J719" s="113"/>
      <c r="K719" s="113"/>
    </row>
    <row r="720" spans="9:11">
      <c r="I720" s="113"/>
      <c r="J720" s="113"/>
      <c r="K720" s="113"/>
    </row>
    <row r="721" spans="9:11">
      <c r="I721" s="113"/>
      <c r="J721" s="113"/>
      <c r="K721" s="113"/>
    </row>
    <row r="722" spans="9:11">
      <c r="I722" s="113"/>
      <c r="J722" s="113"/>
      <c r="K722" s="113"/>
    </row>
    <row r="723" spans="9:11">
      <c r="I723" s="113"/>
      <c r="J723" s="113"/>
      <c r="K723" s="113"/>
    </row>
    <row r="724" spans="9:11">
      <c r="I724" s="113"/>
      <c r="J724" s="113"/>
      <c r="K724" s="113"/>
    </row>
    <row r="725" spans="9:11">
      <c r="I725" s="113"/>
      <c r="J725" s="113"/>
      <c r="K725" s="113"/>
    </row>
    <row r="726" spans="9:11">
      <c r="I726" s="113"/>
      <c r="J726" s="113"/>
      <c r="K726" s="113"/>
    </row>
    <row r="727" spans="9:11">
      <c r="I727" s="113"/>
      <c r="J727" s="113"/>
      <c r="K727" s="113"/>
    </row>
    <row r="728" spans="9:11">
      <c r="I728" s="113"/>
      <c r="J728" s="113"/>
      <c r="K728" s="113"/>
    </row>
    <row r="729" spans="9:11">
      <c r="I729" s="113"/>
      <c r="J729" s="113"/>
      <c r="K729" s="113"/>
    </row>
    <row r="730" spans="9:11">
      <c r="I730" s="113"/>
      <c r="J730" s="113"/>
      <c r="K730" s="113"/>
    </row>
    <row r="731" spans="9:11">
      <c r="I731" s="113"/>
      <c r="J731" s="113"/>
      <c r="K731" s="113"/>
    </row>
    <row r="732" spans="9:11">
      <c r="I732" s="113"/>
      <c r="J732" s="113"/>
      <c r="K732" s="113"/>
    </row>
    <row r="733" spans="9:11">
      <c r="I733" s="113"/>
      <c r="J733" s="113"/>
      <c r="K733" s="113"/>
    </row>
    <row r="734" spans="9:11">
      <c r="I734" s="113"/>
      <c r="J734" s="113"/>
      <c r="K734" s="113"/>
    </row>
    <row r="735" spans="9:11">
      <c r="I735" s="113"/>
      <c r="J735" s="113"/>
      <c r="K735" s="113"/>
    </row>
    <row r="736" spans="9:11">
      <c r="I736" s="113"/>
      <c r="J736" s="113"/>
      <c r="K736" s="113"/>
    </row>
    <row r="737" spans="9:11">
      <c r="I737" s="113"/>
      <c r="J737" s="113"/>
      <c r="K737" s="113"/>
    </row>
    <row r="738" spans="9:11">
      <c r="I738" s="113"/>
      <c r="J738" s="113"/>
      <c r="K738" s="113"/>
    </row>
    <row r="739" spans="9:11">
      <c r="I739" s="113"/>
      <c r="J739" s="113"/>
      <c r="K739" s="113"/>
    </row>
    <row r="740" spans="9:11">
      <c r="I740" s="113"/>
      <c r="J740" s="113"/>
      <c r="K740" s="113"/>
    </row>
    <row r="741" spans="9:11">
      <c r="I741" s="113"/>
      <c r="J741" s="113"/>
      <c r="K741" s="113"/>
    </row>
    <row r="742" spans="9:11">
      <c r="I742" s="113"/>
      <c r="J742" s="113"/>
      <c r="K742" s="113"/>
    </row>
    <row r="743" spans="9:11">
      <c r="I743" s="113"/>
      <c r="J743" s="113"/>
      <c r="K743" s="113"/>
    </row>
    <row r="744" spans="9:11">
      <c r="I744" s="113"/>
      <c r="J744" s="113"/>
      <c r="K744" s="113"/>
    </row>
    <row r="745" spans="9:11">
      <c r="I745" s="113"/>
      <c r="J745" s="113"/>
      <c r="K745" s="113"/>
    </row>
    <row r="746" spans="9:11">
      <c r="I746" s="113"/>
      <c r="J746" s="113"/>
      <c r="K746" s="113"/>
    </row>
    <row r="747" spans="9:11">
      <c r="I747" s="113"/>
      <c r="J747" s="113"/>
      <c r="K747" s="113"/>
    </row>
    <row r="748" spans="9:11">
      <c r="I748" s="113"/>
      <c r="J748" s="113"/>
      <c r="K748" s="113"/>
    </row>
    <row r="749" spans="9:11">
      <c r="I749" s="113"/>
      <c r="J749" s="113"/>
      <c r="K749" s="113"/>
    </row>
    <row r="750" spans="9:11">
      <c r="I750" s="113"/>
      <c r="J750" s="113"/>
      <c r="K750" s="113"/>
    </row>
    <row r="751" spans="9:11">
      <c r="I751" s="113"/>
      <c r="J751" s="113"/>
      <c r="K751" s="113"/>
    </row>
    <row r="752" spans="9:11">
      <c r="I752" s="113"/>
      <c r="J752" s="113"/>
      <c r="K752" s="113"/>
    </row>
    <row r="753" spans="9:11">
      <c r="I753" s="113"/>
      <c r="J753" s="113"/>
      <c r="K753" s="113"/>
    </row>
    <row r="754" spans="9:11">
      <c r="I754" s="113"/>
      <c r="J754" s="113"/>
      <c r="K754" s="113"/>
    </row>
    <row r="755" spans="9:11">
      <c r="I755" s="113"/>
      <c r="J755" s="113"/>
      <c r="K755" s="113"/>
    </row>
    <row r="756" spans="9:11">
      <c r="I756" s="113"/>
      <c r="J756" s="113"/>
      <c r="K756" s="113"/>
    </row>
    <row r="757" spans="9:11">
      <c r="I757" s="113"/>
      <c r="J757" s="113"/>
      <c r="K757" s="113"/>
    </row>
    <row r="758" spans="9:11">
      <c r="I758" s="113"/>
      <c r="J758" s="113"/>
      <c r="K758" s="113"/>
    </row>
    <row r="759" spans="9:11">
      <c r="I759" s="113"/>
      <c r="J759" s="113"/>
      <c r="K759" s="113"/>
    </row>
    <row r="760" spans="9:11">
      <c r="I760" s="113"/>
      <c r="J760" s="113"/>
      <c r="K760" s="113"/>
    </row>
    <row r="761" spans="9:11">
      <c r="I761" s="113"/>
      <c r="J761" s="113"/>
      <c r="K761" s="113"/>
    </row>
    <row r="762" spans="9:11">
      <c r="I762" s="113"/>
      <c r="J762" s="113"/>
      <c r="K762" s="113"/>
    </row>
    <row r="763" spans="9:11">
      <c r="I763" s="113"/>
      <c r="J763" s="113"/>
      <c r="K763" s="113"/>
    </row>
    <row r="764" spans="9:11">
      <c r="I764" s="113"/>
      <c r="J764" s="113"/>
      <c r="K764" s="113"/>
    </row>
    <row r="765" spans="9:11">
      <c r="I765" s="113"/>
      <c r="J765" s="113"/>
      <c r="K765" s="113"/>
    </row>
    <row r="766" spans="9:11">
      <c r="I766" s="113"/>
      <c r="J766" s="113"/>
      <c r="K766" s="113"/>
    </row>
    <row r="767" spans="9:11">
      <c r="I767" s="113"/>
      <c r="J767" s="113"/>
      <c r="K767" s="113"/>
    </row>
    <row r="768" spans="9:11">
      <c r="I768" s="113"/>
      <c r="J768" s="113"/>
      <c r="K768" s="113"/>
    </row>
    <row r="769" spans="9:11">
      <c r="I769" s="113"/>
      <c r="J769" s="113"/>
      <c r="K769" s="113"/>
    </row>
    <row r="770" spans="9:11">
      <c r="I770" s="113"/>
      <c r="J770" s="113"/>
      <c r="K770" s="113"/>
    </row>
    <row r="771" spans="9:11">
      <c r="I771" s="113"/>
      <c r="J771" s="113"/>
      <c r="K771" s="113"/>
    </row>
    <row r="772" spans="9:11">
      <c r="I772" s="113"/>
      <c r="J772" s="113"/>
      <c r="K772" s="113"/>
    </row>
    <row r="773" spans="9:11">
      <c r="I773" s="113"/>
      <c r="J773" s="113"/>
      <c r="K773" s="113"/>
    </row>
    <row r="774" spans="9:11">
      <c r="I774" s="113"/>
      <c r="J774" s="113"/>
      <c r="K774" s="113"/>
    </row>
    <row r="775" spans="9:11">
      <c r="I775" s="113"/>
      <c r="J775" s="113"/>
      <c r="K775" s="113"/>
    </row>
    <row r="776" spans="9:11">
      <c r="I776" s="113"/>
      <c r="J776" s="113"/>
      <c r="K776" s="113"/>
    </row>
    <row r="777" spans="9:11">
      <c r="I777" s="113"/>
      <c r="J777" s="113"/>
      <c r="K777" s="113"/>
    </row>
    <row r="778" spans="9:11">
      <c r="I778" s="113"/>
      <c r="J778" s="113"/>
      <c r="K778" s="113"/>
    </row>
    <row r="779" spans="9:11">
      <c r="I779" s="113"/>
      <c r="J779" s="113"/>
      <c r="K779" s="113"/>
    </row>
    <row r="780" spans="9:11">
      <c r="I780" s="113"/>
      <c r="J780" s="113"/>
      <c r="K780" s="113"/>
    </row>
    <row r="781" spans="9:11">
      <c r="I781" s="113"/>
      <c r="J781" s="113"/>
      <c r="K781" s="113"/>
    </row>
    <row r="782" spans="9:11">
      <c r="I782" s="113"/>
      <c r="J782" s="113"/>
      <c r="K782" s="113"/>
    </row>
    <row r="783" spans="9:11">
      <c r="I783" s="113"/>
      <c r="J783" s="113"/>
      <c r="K783" s="113"/>
    </row>
    <row r="784" spans="9:11">
      <c r="I784" s="113"/>
      <c r="J784" s="113"/>
      <c r="K784" s="113"/>
    </row>
    <row r="785" spans="9:11">
      <c r="I785" s="113"/>
      <c r="J785" s="113"/>
      <c r="K785" s="113"/>
    </row>
    <row r="786" spans="9:11">
      <c r="I786" s="113"/>
      <c r="J786" s="113"/>
      <c r="K786" s="113"/>
    </row>
    <row r="787" spans="9:11">
      <c r="I787" s="113"/>
      <c r="J787" s="113"/>
      <c r="K787" s="113"/>
    </row>
    <row r="788" spans="9:11">
      <c r="I788" s="113"/>
      <c r="J788" s="113"/>
      <c r="K788" s="113"/>
    </row>
    <row r="789" spans="9:11">
      <c r="I789" s="113"/>
      <c r="J789" s="113"/>
      <c r="K789" s="113"/>
    </row>
    <row r="790" spans="9:11">
      <c r="I790" s="113"/>
      <c r="J790" s="113"/>
      <c r="K790" s="113"/>
    </row>
    <row r="791" spans="9:11">
      <c r="I791" s="113"/>
      <c r="J791" s="113"/>
      <c r="K791" s="113"/>
    </row>
    <row r="792" spans="9:11">
      <c r="I792" s="113"/>
      <c r="J792" s="113"/>
      <c r="K792" s="113"/>
    </row>
    <row r="793" spans="9:11">
      <c r="I793" s="113"/>
      <c r="J793" s="113"/>
      <c r="K793" s="113"/>
    </row>
    <row r="794" spans="9:11">
      <c r="I794" s="113"/>
      <c r="J794" s="113"/>
      <c r="K794" s="113"/>
    </row>
    <row r="795" spans="9:11">
      <c r="I795" s="113"/>
      <c r="J795" s="113"/>
      <c r="K795" s="113"/>
    </row>
    <row r="796" spans="9:11">
      <c r="I796" s="113"/>
      <c r="J796" s="113"/>
      <c r="K796" s="113"/>
    </row>
    <row r="797" spans="9:11">
      <c r="I797" s="113"/>
      <c r="J797" s="113"/>
      <c r="K797" s="113"/>
    </row>
    <row r="798" spans="9:11">
      <c r="I798" s="113"/>
      <c r="J798" s="113"/>
      <c r="K798" s="113"/>
    </row>
    <row r="799" spans="9:11">
      <c r="I799" s="113"/>
      <c r="J799" s="113"/>
      <c r="K799" s="113"/>
    </row>
    <row r="800" spans="9:11">
      <c r="I800" s="113"/>
      <c r="J800" s="113"/>
      <c r="K800" s="113"/>
    </row>
    <row r="801" spans="9:11">
      <c r="I801" s="113"/>
      <c r="J801" s="113"/>
      <c r="K801" s="113"/>
    </row>
    <row r="802" spans="9:11">
      <c r="I802" s="113"/>
      <c r="J802" s="113"/>
      <c r="K802" s="113"/>
    </row>
    <row r="803" spans="9:11">
      <c r="I803" s="113"/>
      <c r="J803" s="113"/>
      <c r="K803" s="113"/>
    </row>
    <row r="804" spans="9:11">
      <c r="I804" s="113"/>
      <c r="J804" s="113"/>
      <c r="K804" s="113"/>
    </row>
    <row r="805" spans="9:11">
      <c r="I805" s="113"/>
      <c r="J805" s="113"/>
      <c r="K805" s="113"/>
    </row>
    <row r="806" spans="9:11">
      <c r="I806" s="113"/>
      <c r="J806" s="113"/>
      <c r="K806" s="113"/>
    </row>
    <row r="807" spans="9:11">
      <c r="I807" s="113"/>
      <c r="J807" s="113"/>
      <c r="K807" s="113"/>
    </row>
    <row r="808" spans="9:11">
      <c r="I808" s="113"/>
      <c r="J808" s="113"/>
      <c r="K808" s="113"/>
    </row>
    <row r="809" spans="9:11">
      <c r="I809" s="113"/>
      <c r="J809" s="113"/>
      <c r="K809" s="113"/>
    </row>
    <row r="810" spans="9:11">
      <c r="I810" s="113"/>
      <c r="J810" s="113"/>
      <c r="K810" s="113"/>
    </row>
    <row r="811" spans="9:11">
      <c r="I811" s="113"/>
      <c r="J811" s="113"/>
      <c r="K811" s="113"/>
    </row>
    <row r="812" spans="9:11">
      <c r="I812" s="113"/>
      <c r="J812" s="113"/>
      <c r="K812" s="113"/>
    </row>
    <row r="813" spans="9:11">
      <c r="I813" s="113"/>
      <c r="J813" s="113"/>
      <c r="K813" s="113"/>
    </row>
    <row r="814" spans="9:11">
      <c r="I814" s="113"/>
      <c r="J814" s="113"/>
      <c r="K814" s="113"/>
    </row>
    <row r="815" spans="9:11">
      <c r="I815" s="113"/>
      <c r="J815" s="113"/>
      <c r="K815" s="113"/>
    </row>
    <row r="816" spans="9:11">
      <c r="I816" s="113"/>
      <c r="J816" s="113"/>
      <c r="K816" s="113"/>
    </row>
    <row r="817" spans="9:11">
      <c r="I817" s="113"/>
      <c r="J817" s="113"/>
      <c r="K817" s="113"/>
    </row>
    <row r="818" spans="9:11">
      <c r="I818" s="113"/>
      <c r="J818" s="113"/>
      <c r="K818" s="113"/>
    </row>
    <row r="819" spans="9:11">
      <c r="I819" s="113"/>
      <c r="J819" s="113"/>
      <c r="K819" s="113"/>
    </row>
    <row r="820" spans="9:11">
      <c r="I820" s="113"/>
      <c r="J820" s="113"/>
      <c r="K820" s="113"/>
    </row>
    <row r="821" spans="9:11">
      <c r="I821" s="113"/>
      <c r="J821" s="113"/>
      <c r="K821" s="113"/>
    </row>
    <row r="822" spans="9:11">
      <c r="I822" s="113"/>
      <c r="J822" s="113"/>
      <c r="K822" s="113"/>
    </row>
    <row r="823" spans="9:11">
      <c r="I823" s="113"/>
      <c r="J823" s="113"/>
      <c r="K823" s="113"/>
    </row>
    <row r="824" spans="9:11">
      <c r="I824" s="113"/>
      <c r="J824" s="113"/>
      <c r="K824" s="113"/>
    </row>
    <row r="825" spans="9:11">
      <c r="I825" s="113"/>
      <c r="J825" s="113"/>
      <c r="K825" s="113"/>
    </row>
    <row r="826" spans="9:11">
      <c r="I826" s="113"/>
      <c r="J826" s="113"/>
      <c r="K826" s="113"/>
    </row>
    <row r="827" spans="9:11">
      <c r="I827" s="113"/>
      <c r="J827" s="113"/>
      <c r="K827" s="113"/>
    </row>
    <row r="828" spans="9:11">
      <c r="I828" s="113"/>
      <c r="J828" s="113"/>
      <c r="K828" s="113"/>
    </row>
    <row r="829" spans="9:11">
      <c r="I829" s="113"/>
      <c r="J829" s="113"/>
      <c r="K829" s="113"/>
    </row>
    <row r="830" spans="9:11">
      <c r="I830" s="113"/>
      <c r="J830" s="113"/>
      <c r="K830" s="113"/>
    </row>
    <row r="831" spans="9:11">
      <c r="I831" s="113"/>
      <c r="J831" s="113"/>
      <c r="K831" s="113"/>
    </row>
    <row r="832" spans="9:11">
      <c r="I832" s="113"/>
      <c r="J832" s="113"/>
      <c r="K832" s="113"/>
    </row>
    <row r="833" spans="9:11">
      <c r="I833" s="113"/>
      <c r="J833" s="113"/>
      <c r="K833" s="113"/>
    </row>
    <row r="834" spans="9:11">
      <c r="I834" s="113"/>
      <c r="J834" s="113"/>
      <c r="K834" s="113"/>
    </row>
    <row r="835" spans="9:11">
      <c r="I835" s="113"/>
      <c r="J835" s="113"/>
      <c r="K835" s="113"/>
    </row>
    <row r="836" spans="9:11">
      <c r="I836" s="113"/>
      <c r="J836" s="113"/>
      <c r="K836" s="113"/>
    </row>
    <row r="837" spans="9:11">
      <c r="I837" s="113"/>
      <c r="J837" s="113"/>
      <c r="K837" s="113"/>
    </row>
    <row r="838" spans="9:11">
      <c r="I838" s="113"/>
      <c r="J838" s="113"/>
      <c r="K838" s="113"/>
    </row>
    <row r="839" spans="9:11">
      <c r="I839" s="113"/>
      <c r="J839" s="113"/>
      <c r="K839" s="113"/>
    </row>
    <row r="840" spans="9:11">
      <c r="I840" s="113"/>
      <c r="J840" s="113"/>
      <c r="K840" s="113"/>
    </row>
    <row r="841" spans="9:11">
      <c r="I841" s="113"/>
      <c r="J841" s="113"/>
      <c r="K841" s="113"/>
    </row>
    <row r="842" spans="9:11">
      <c r="I842" s="113"/>
      <c r="J842" s="113"/>
      <c r="K842" s="113"/>
    </row>
    <row r="843" spans="9:11">
      <c r="I843" s="113"/>
      <c r="J843" s="113"/>
      <c r="K843" s="113"/>
    </row>
    <row r="844" spans="9:11">
      <c r="I844" s="113"/>
      <c r="J844" s="113"/>
      <c r="K844" s="113"/>
    </row>
    <row r="845" spans="9:11">
      <c r="I845" s="113"/>
      <c r="J845" s="113"/>
      <c r="K845" s="113"/>
    </row>
    <row r="846" spans="9:11">
      <c r="I846" s="113"/>
      <c r="J846" s="113"/>
      <c r="K846" s="113"/>
    </row>
    <row r="847" spans="9:11">
      <c r="I847" s="113"/>
      <c r="J847" s="113"/>
      <c r="K847" s="113"/>
    </row>
    <row r="848" spans="9:11">
      <c r="I848" s="113"/>
      <c r="J848" s="113"/>
      <c r="K848" s="113"/>
    </row>
    <row r="849" spans="9:11">
      <c r="I849" s="113"/>
      <c r="J849" s="113"/>
      <c r="K849" s="113"/>
    </row>
    <row r="850" spans="9:11">
      <c r="I850" s="113"/>
      <c r="J850" s="113"/>
      <c r="K850" s="113"/>
    </row>
    <row r="851" spans="9:11">
      <c r="I851" s="113"/>
      <c r="J851" s="113"/>
      <c r="K851" s="113"/>
    </row>
    <row r="852" spans="9:11">
      <c r="I852" s="113"/>
      <c r="J852" s="113"/>
      <c r="K852" s="113"/>
    </row>
    <row r="853" spans="9:11">
      <c r="I853" s="113"/>
      <c r="J853" s="113"/>
      <c r="K853" s="113"/>
    </row>
    <row r="854" spans="9:11">
      <c r="I854" s="113"/>
      <c r="J854" s="113"/>
      <c r="K854" s="113"/>
    </row>
    <row r="855" spans="9:11">
      <c r="I855" s="113"/>
      <c r="J855" s="113"/>
      <c r="K855" s="113"/>
    </row>
    <row r="856" spans="9:11">
      <c r="I856" s="113"/>
      <c r="J856" s="113"/>
      <c r="K856" s="113"/>
    </row>
    <row r="857" spans="9:11">
      <c r="I857" s="113"/>
      <c r="J857" s="113"/>
      <c r="K857" s="113"/>
    </row>
    <row r="858" spans="9:11">
      <c r="I858" s="113"/>
      <c r="J858" s="113"/>
      <c r="K858" s="113"/>
    </row>
    <row r="859" spans="9:11">
      <c r="I859" s="113"/>
      <c r="J859" s="113"/>
      <c r="K859" s="113"/>
    </row>
    <row r="860" spans="9:11">
      <c r="I860" s="113"/>
      <c r="J860" s="113"/>
      <c r="K860" s="113"/>
    </row>
    <row r="861" spans="9:11">
      <c r="I861" s="113"/>
      <c r="J861" s="113"/>
      <c r="K861" s="113"/>
    </row>
    <row r="862" spans="9:11">
      <c r="I862" s="113"/>
      <c r="J862" s="113"/>
      <c r="K862" s="113"/>
    </row>
    <row r="863" spans="9:11">
      <c r="I863" s="113"/>
      <c r="J863" s="113"/>
      <c r="K863" s="113"/>
    </row>
    <row r="864" spans="9:11">
      <c r="I864" s="113"/>
      <c r="J864" s="113"/>
      <c r="K864" s="113"/>
    </row>
    <row r="865" spans="9:11">
      <c r="I865" s="113"/>
      <c r="J865" s="113"/>
      <c r="K865" s="113"/>
    </row>
    <row r="866" spans="9:11">
      <c r="I866" s="113"/>
      <c r="J866" s="113"/>
      <c r="K866" s="113"/>
    </row>
    <row r="867" spans="9:11">
      <c r="I867" s="113"/>
      <c r="J867" s="113"/>
      <c r="K867" s="113"/>
    </row>
    <row r="868" spans="9:11">
      <c r="I868" s="113"/>
      <c r="J868" s="113"/>
      <c r="K868" s="113"/>
    </row>
    <row r="869" spans="9:11">
      <c r="I869" s="113"/>
      <c r="J869" s="113"/>
      <c r="K869" s="113"/>
    </row>
    <row r="870" spans="9:11">
      <c r="I870" s="113"/>
      <c r="J870" s="113"/>
      <c r="K870" s="113"/>
    </row>
    <row r="871" spans="9:11">
      <c r="I871" s="113"/>
      <c r="J871" s="113"/>
      <c r="K871" s="113"/>
    </row>
    <row r="872" spans="9:11">
      <c r="I872" s="113"/>
      <c r="J872" s="113"/>
      <c r="K872" s="113"/>
    </row>
    <row r="873" spans="9:11">
      <c r="I873" s="113"/>
      <c r="J873" s="113"/>
      <c r="K873" s="113"/>
    </row>
    <row r="874" spans="9:11">
      <c r="I874" s="113"/>
      <c r="J874" s="113"/>
      <c r="K874" s="113"/>
    </row>
    <row r="875" spans="9:11">
      <c r="I875" s="113"/>
      <c r="J875" s="113"/>
      <c r="K875" s="113"/>
    </row>
    <row r="876" spans="9:11">
      <c r="I876" s="113"/>
      <c r="J876" s="113"/>
      <c r="K876" s="113"/>
    </row>
    <row r="877" spans="9:11">
      <c r="I877" s="113"/>
      <c r="J877" s="113"/>
      <c r="K877" s="113"/>
    </row>
    <row r="878" spans="9:11">
      <c r="I878" s="113"/>
      <c r="J878" s="113"/>
      <c r="K878" s="113"/>
    </row>
    <row r="879" spans="9:11">
      <c r="I879" s="113"/>
      <c r="J879" s="113"/>
      <c r="K879" s="113"/>
    </row>
    <row r="880" spans="9:11">
      <c r="I880" s="113"/>
      <c r="J880" s="113"/>
      <c r="K880" s="113"/>
    </row>
    <row r="881" spans="9:11">
      <c r="I881" s="113"/>
      <c r="J881" s="113"/>
      <c r="K881" s="113"/>
    </row>
    <row r="882" spans="9:11">
      <c r="I882" s="113"/>
      <c r="J882" s="113"/>
      <c r="K882" s="113"/>
    </row>
    <row r="883" spans="9:11">
      <c r="I883" s="113"/>
      <c r="J883" s="113"/>
      <c r="K883" s="113"/>
    </row>
    <row r="884" spans="9:11">
      <c r="I884" s="113"/>
      <c r="J884" s="113"/>
      <c r="K884" s="113"/>
    </row>
    <row r="885" spans="9:11">
      <c r="I885" s="113"/>
      <c r="J885" s="113"/>
      <c r="K885" s="113"/>
    </row>
    <row r="886" spans="9:11">
      <c r="I886" s="113"/>
      <c r="J886" s="113"/>
      <c r="K886" s="113"/>
    </row>
    <row r="887" spans="9:11">
      <c r="I887" s="113"/>
      <c r="J887" s="113"/>
      <c r="K887" s="113"/>
    </row>
    <row r="888" spans="9:11">
      <c r="I888" s="113"/>
      <c r="J888" s="113"/>
      <c r="K888" s="113"/>
    </row>
    <row r="889" spans="9:11">
      <c r="I889" s="113"/>
      <c r="J889" s="113"/>
      <c r="K889" s="113"/>
    </row>
    <row r="890" spans="9:11">
      <c r="I890" s="113"/>
      <c r="J890" s="113"/>
      <c r="K890" s="113"/>
    </row>
    <row r="891" spans="9:11">
      <c r="I891" s="113"/>
      <c r="J891" s="113"/>
      <c r="K891" s="113"/>
    </row>
    <row r="892" spans="9:11">
      <c r="I892" s="113"/>
      <c r="J892" s="113"/>
      <c r="K892" s="113"/>
    </row>
    <row r="893" spans="9:11">
      <c r="I893" s="113"/>
      <c r="J893" s="113"/>
      <c r="K893" s="113"/>
    </row>
    <row r="894" spans="9:11">
      <c r="I894" s="113"/>
      <c r="J894" s="113"/>
      <c r="K894" s="113"/>
    </row>
    <row r="895" spans="9:11">
      <c r="I895" s="113"/>
      <c r="J895" s="113"/>
      <c r="K895" s="113"/>
    </row>
    <row r="896" spans="9:11">
      <c r="I896" s="113"/>
      <c r="J896" s="113"/>
      <c r="K896" s="113"/>
    </row>
    <row r="897" spans="9:11">
      <c r="I897" s="113"/>
      <c r="J897" s="113"/>
      <c r="K897" s="113"/>
    </row>
    <row r="898" spans="9:11">
      <c r="I898" s="113"/>
      <c r="J898" s="113"/>
      <c r="K898" s="113"/>
    </row>
    <row r="899" spans="9:11">
      <c r="I899" s="113"/>
      <c r="J899" s="113"/>
      <c r="K899" s="113"/>
    </row>
    <row r="900" spans="9:11">
      <c r="I900" s="113"/>
      <c r="J900" s="113"/>
      <c r="K900" s="113"/>
    </row>
    <row r="901" spans="9:11">
      <c r="I901" s="113"/>
      <c r="J901" s="113"/>
      <c r="K901" s="113"/>
    </row>
    <row r="902" spans="9:11">
      <c r="I902" s="113"/>
      <c r="J902" s="113"/>
      <c r="K902" s="113"/>
    </row>
    <row r="903" spans="9:11">
      <c r="I903" s="113"/>
      <c r="J903" s="113"/>
      <c r="K903" s="113"/>
    </row>
    <row r="904" spans="9:11">
      <c r="I904" s="113"/>
      <c r="J904" s="113"/>
      <c r="K904" s="113"/>
    </row>
    <row r="905" spans="9:11">
      <c r="I905" s="113"/>
      <c r="J905" s="113"/>
      <c r="K905" s="113"/>
    </row>
    <row r="906" spans="9:11">
      <c r="I906" s="113"/>
      <c r="J906" s="113"/>
      <c r="K906" s="113"/>
    </row>
    <row r="907" spans="9:11">
      <c r="I907" s="113"/>
      <c r="J907" s="113"/>
      <c r="K907" s="113"/>
    </row>
    <row r="908" spans="9:11">
      <c r="I908" s="113"/>
      <c r="J908" s="113"/>
      <c r="K908" s="113"/>
    </row>
    <row r="909" spans="9:11">
      <c r="I909" s="113"/>
      <c r="J909" s="113"/>
      <c r="K909" s="113"/>
    </row>
    <row r="910" spans="9:11">
      <c r="I910" s="113"/>
      <c r="J910" s="113"/>
      <c r="K910" s="113"/>
    </row>
    <row r="911" spans="9:11">
      <c r="I911" s="113"/>
      <c r="J911" s="113"/>
      <c r="K911" s="113"/>
    </row>
    <row r="912" spans="9:11">
      <c r="I912" s="113"/>
      <c r="J912" s="113"/>
      <c r="K912" s="113"/>
    </row>
    <row r="913" spans="9:11">
      <c r="I913" s="113"/>
      <c r="J913" s="113"/>
      <c r="K913" s="113"/>
    </row>
    <row r="914" spans="9:11">
      <c r="I914" s="113"/>
      <c r="J914" s="113"/>
      <c r="K914" s="113"/>
    </row>
    <row r="915" spans="9:11">
      <c r="I915" s="113"/>
      <c r="J915" s="113"/>
      <c r="K915" s="113"/>
    </row>
    <row r="916" spans="9:11">
      <c r="I916" s="113"/>
      <c r="J916" s="113"/>
      <c r="K916" s="113"/>
    </row>
    <row r="917" spans="9:11">
      <c r="I917" s="113"/>
      <c r="J917" s="113"/>
      <c r="K917" s="113"/>
    </row>
    <row r="918" spans="9:11">
      <c r="I918" s="113"/>
      <c r="J918" s="113"/>
      <c r="K918" s="113"/>
    </row>
    <row r="919" spans="9:11">
      <c r="I919" s="113"/>
      <c r="J919" s="113"/>
      <c r="K919" s="113"/>
    </row>
    <row r="920" spans="9:11">
      <c r="I920" s="113"/>
      <c r="J920" s="113"/>
      <c r="K920" s="113"/>
    </row>
    <row r="921" spans="9:11">
      <c r="I921" s="113"/>
      <c r="J921" s="113"/>
      <c r="K921" s="113"/>
    </row>
    <row r="922" spans="9:11">
      <c r="I922" s="113"/>
      <c r="J922" s="113"/>
      <c r="K922" s="113"/>
    </row>
    <row r="923" spans="9:11">
      <c r="I923" s="113"/>
      <c r="J923" s="113"/>
      <c r="K923" s="113"/>
    </row>
    <row r="924" spans="9:11">
      <c r="I924" s="113"/>
      <c r="J924" s="113"/>
      <c r="K924" s="113"/>
    </row>
    <row r="925" spans="9:11">
      <c r="I925" s="113"/>
      <c r="J925" s="113"/>
      <c r="K925" s="113"/>
    </row>
    <row r="926" spans="9:11">
      <c r="I926" s="113"/>
      <c r="J926" s="113"/>
      <c r="K926" s="113"/>
    </row>
  </sheetData>
  <mergeCells count="1">
    <mergeCell ref="C3:E3"/>
  </mergeCells>
  <pageMargins left="0.7" right="0.7" top="0.75" bottom="0.75" header="0.3" footer="0.3"/>
  <pageSetup paperSize="9" scale="1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1A00E-9170-4D49-AC15-EFFAB5765E26}">
  <dimension ref="A1:EC52"/>
  <sheetViews>
    <sheetView zoomScale="85" zoomScaleNormal="85" workbookViewId="0">
      <pane xSplit="1" ySplit="7" topLeftCell="B8" activePane="bottomRight" state="frozen"/>
      <selection activeCell="C34" sqref="C34"/>
      <selection pane="topRight" activeCell="C34" sqref="C34"/>
      <selection pane="bottomLeft" activeCell="C34" sqref="C34"/>
      <selection pane="bottomRight" activeCell="B49" sqref="B49"/>
    </sheetView>
  </sheetViews>
  <sheetFormatPr defaultColWidth="8.69921875" defaultRowHeight="14.25"/>
  <cols>
    <col min="1" max="1" width="48.8984375" style="113" bestFit="1" customWidth="1"/>
    <col min="2" max="4" width="9.59765625" style="269" customWidth="1"/>
    <col min="5" max="5" width="9.59765625" style="113" customWidth="1"/>
    <col min="6" max="6" width="9.59765625" style="164" customWidth="1"/>
    <col min="7" max="7" width="9.59765625" style="113" customWidth="1"/>
    <col min="8" max="8" width="9.59765625" style="111" customWidth="1"/>
    <col min="9" max="11" width="9.59765625" style="113" customWidth="1"/>
    <col min="12" max="16384" width="8.69921875" style="113"/>
  </cols>
  <sheetData>
    <row r="1" spans="1:133" ht="18">
      <c r="A1" s="134" t="s">
        <v>215</v>
      </c>
      <c r="B1" s="229"/>
      <c r="C1" s="229"/>
      <c r="D1" s="229"/>
      <c r="E1" s="229"/>
      <c r="F1" s="230"/>
      <c r="G1" s="228"/>
      <c r="H1" s="214"/>
    </row>
    <row r="2" spans="1:133" ht="18">
      <c r="A2" s="134" t="s">
        <v>303</v>
      </c>
      <c r="B2" s="229"/>
      <c r="C2" s="229"/>
      <c r="D2" s="229"/>
      <c r="E2" s="229"/>
      <c r="F2" s="230"/>
      <c r="G2" s="228"/>
      <c r="H2" s="118"/>
    </row>
    <row r="3" spans="1:133" ht="15">
      <c r="A3" s="82" t="s">
        <v>208</v>
      </c>
      <c r="B3" s="231"/>
      <c r="C3" s="231"/>
      <c r="D3" s="231"/>
      <c r="E3" s="231"/>
      <c r="G3" s="82"/>
      <c r="H3" s="119" t="e">
        <f>+#REF!+'properties in EUR and SEK'!#REF!</f>
        <v>#REF!</v>
      </c>
    </row>
    <row r="4" spans="1:133">
      <c r="A4" s="82"/>
      <c r="B4" s="82"/>
      <c r="C4" s="82"/>
      <c r="D4" s="82"/>
      <c r="E4" s="82"/>
      <c r="G4" s="82"/>
      <c r="H4" s="119"/>
    </row>
    <row r="5" spans="1:133">
      <c r="A5" s="20"/>
      <c r="B5" s="118">
        <v>2024</v>
      </c>
      <c r="C5" s="118">
        <v>2024</v>
      </c>
      <c r="D5" s="118">
        <v>2024</v>
      </c>
      <c r="E5" s="118">
        <v>2023</v>
      </c>
      <c r="F5" s="154">
        <v>2022</v>
      </c>
      <c r="G5" s="154">
        <v>2021</v>
      </c>
      <c r="H5" s="118">
        <v>2020</v>
      </c>
    </row>
    <row r="6" spans="1:133">
      <c r="A6" s="88"/>
      <c r="B6" s="265" t="s">
        <v>365</v>
      </c>
      <c r="C6" s="265" t="s">
        <v>361</v>
      </c>
      <c r="D6" s="115" t="s">
        <v>363</v>
      </c>
      <c r="E6" s="111" t="s">
        <v>62</v>
      </c>
      <c r="F6" s="115" t="s">
        <v>62</v>
      </c>
      <c r="G6" s="115" t="s">
        <v>62</v>
      </c>
      <c r="H6" s="111" t="s">
        <v>62</v>
      </c>
    </row>
    <row r="7" spans="1:133">
      <c r="B7" s="115" t="s">
        <v>58</v>
      </c>
      <c r="C7" s="115" t="s">
        <v>58</v>
      </c>
      <c r="D7" s="115" t="s">
        <v>58</v>
      </c>
      <c r="E7" s="115" t="s">
        <v>58</v>
      </c>
      <c r="F7" s="115" t="s">
        <v>58</v>
      </c>
      <c r="G7" s="115" t="s">
        <v>58</v>
      </c>
      <c r="H7" s="111" t="s">
        <v>58</v>
      </c>
    </row>
    <row r="8" spans="1:133">
      <c r="A8" s="3" t="s">
        <v>156</v>
      </c>
      <c r="B8" s="120"/>
      <c r="C8" s="120"/>
      <c r="D8" s="120"/>
      <c r="E8" s="120"/>
      <c r="F8" s="62"/>
      <c r="G8" s="3"/>
      <c r="H8" s="120"/>
    </row>
    <row r="9" spans="1:133">
      <c r="A9" s="112" t="s">
        <v>4</v>
      </c>
      <c r="B9" s="249">
        <v>148</v>
      </c>
      <c r="C9" s="249">
        <v>97</v>
      </c>
      <c r="D9" s="249">
        <v>47</v>
      </c>
      <c r="E9" s="121">
        <v>173</v>
      </c>
      <c r="F9" s="4">
        <v>148</v>
      </c>
      <c r="G9" s="112">
        <v>265</v>
      </c>
      <c r="H9" s="121">
        <v>259</v>
      </c>
    </row>
    <row r="10" spans="1:133" s="112" customFormat="1">
      <c r="A10" s="112" t="s">
        <v>270</v>
      </c>
      <c r="B10" s="249">
        <v>-11</v>
      </c>
      <c r="C10" s="249">
        <v>-7</v>
      </c>
      <c r="D10" s="249">
        <v>-3</v>
      </c>
      <c r="E10" s="121">
        <v>-17</v>
      </c>
      <c r="F10" s="4">
        <v>-21</v>
      </c>
      <c r="G10" s="112">
        <v>-31</v>
      </c>
      <c r="H10" s="121">
        <v>-37</v>
      </c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</row>
    <row r="11" spans="1:133">
      <c r="A11" s="112" t="s">
        <v>251</v>
      </c>
      <c r="B11" s="249" t="s">
        <v>86</v>
      </c>
      <c r="C11" s="249" t="s">
        <v>86</v>
      </c>
      <c r="D11" s="249" t="s">
        <v>86</v>
      </c>
      <c r="E11" s="121" t="s">
        <v>86</v>
      </c>
      <c r="F11" s="5" t="s">
        <v>86</v>
      </c>
      <c r="G11" s="121">
        <v>3</v>
      </c>
      <c r="H11" s="121">
        <v>-14</v>
      </c>
    </row>
    <row r="12" spans="1:133">
      <c r="A12" s="112" t="s">
        <v>21</v>
      </c>
      <c r="B12" s="249" t="s">
        <v>86</v>
      </c>
      <c r="C12" s="249" t="s">
        <v>86</v>
      </c>
      <c r="D12" s="249" t="s">
        <v>86</v>
      </c>
      <c r="E12" s="121" t="s">
        <v>86</v>
      </c>
      <c r="F12" s="5" t="s">
        <v>86</v>
      </c>
      <c r="G12" s="121" t="s">
        <v>86</v>
      </c>
      <c r="H12" s="121" t="s">
        <v>86</v>
      </c>
    </row>
    <row r="13" spans="1:133">
      <c r="A13" s="112" t="s">
        <v>159</v>
      </c>
      <c r="B13" s="249">
        <v>-50</v>
      </c>
      <c r="C13" s="249">
        <v>-40</v>
      </c>
      <c r="D13" s="249">
        <v>-33</v>
      </c>
      <c r="E13" s="121">
        <v>-71</v>
      </c>
      <c r="F13" s="137">
        <v>-77</v>
      </c>
      <c r="G13" s="156">
        <v>-94</v>
      </c>
      <c r="H13" s="121">
        <v>-114</v>
      </c>
    </row>
    <row r="14" spans="1:133">
      <c r="A14" s="112" t="s">
        <v>331</v>
      </c>
      <c r="B14" s="249">
        <v>5</v>
      </c>
      <c r="C14" s="249">
        <v>2</v>
      </c>
      <c r="D14" s="249">
        <v>2</v>
      </c>
      <c r="E14" s="121">
        <v>51</v>
      </c>
      <c r="F14" s="137">
        <v>58</v>
      </c>
      <c r="G14" s="156"/>
      <c r="H14" s="121"/>
    </row>
    <row r="15" spans="1:133">
      <c r="A15" s="112" t="s">
        <v>160</v>
      </c>
      <c r="B15" s="249">
        <v>-1</v>
      </c>
      <c r="C15" s="249" t="s">
        <v>86</v>
      </c>
      <c r="D15" s="249" t="s">
        <v>86</v>
      </c>
      <c r="E15" s="121">
        <v>-3</v>
      </c>
      <c r="F15" s="5">
        <v>-2</v>
      </c>
      <c r="G15" s="112">
        <v>-3</v>
      </c>
      <c r="H15" s="121">
        <v>-6</v>
      </c>
    </row>
    <row r="16" spans="1:133">
      <c r="A16" s="3" t="s">
        <v>161</v>
      </c>
      <c r="B16" s="120">
        <v>91</v>
      </c>
      <c r="C16" s="120">
        <v>52</v>
      </c>
      <c r="D16" s="120">
        <v>13</v>
      </c>
      <c r="E16" s="120">
        <v>133</v>
      </c>
      <c r="F16" s="62">
        <f>SUM(F9:F15)</f>
        <v>106</v>
      </c>
      <c r="G16" s="3">
        <v>140</v>
      </c>
      <c r="H16" s="120">
        <f>SUM(H9:H15)</f>
        <v>88</v>
      </c>
    </row>
    <row r="17" spans="1:24">
      <c r="A17" s="3"/>
      <c r="B17" s="120"/>
      <c r="C17" s="120"/>
      <c r="D17" s="120"/>
      <c r="E17" s="120"/>
      <c r="F17" s="62"/>
      <c r="G17" s="3"/>
      <c r="H17" s="120"/>
    </row>
    <row r="18" spans="1:24">
      <c r="A18" s="112" t="s">
        <v>163</v>
      </c>
      <c r="B18" s="249">
        <v>-9</v>
      </c>
      <c r="C18" s="249">
        <v>-9</v>
      </c>
      <c r="D18" s="249">
        <v>-4</v>
      </c>
      <c r="E18" s="121">
        <v>8</v>
      </c>
      <c r="F18" s="4">
        <v>44</v>
      </c>
      <c r="G18" s="112">
        <v>-10</v>
      </c>
      <c r="H18" s="121">
        <v>14</v>
      </c>
    </row>
    <row r="19" spans="1:24">
      <c r="A19" s="112" t="s">
        <v>164</v>
      </c>
      <c r="B19" s="249">
        <v>3</v>
      </c>
      <c r="C19" s="249">
        <v>3</v>
      </c>
      <c r="D19" s="249">
        <v>2</v>
      </c>
      <c r="E19" s="121">
        <v>6</v>
      </c>
      <c r="F19" s="4">
        <v>-3</v>
      </c>
      <c r="G19" s="112">
        <v>-21</v>
      </c>
      <c r="H19" s="121">
        <v>10</v>
      </c>
    </row>
    <row r="20" spans="1:24">
      <c r="A20" s="3" t="s">
        <v>165</v>
      </c>
      <c r="B20" s="120">
        <v>-6</v>
      </c>
      <c r="C20" s="120">
        <v>-6</v>
      </c>
      <c r="D20" s="3">
        <v>-2</v>
      </c>
      <c r="E20" s="120">
        <v>14</v>
      </c>
      <c r="F20" s="62">
        <f>SUM(F18:F19)</f>
        <v>41</v>
      </c>
      <c r="G20" s="3">
        <v>-31</v>
      </c>
      <c r="H20" s="3">
        <f>SUM(H18:H19)</f>
        <v>24</v>
      </c>
    </row>
    <row r="21" spans="1:24" s="112" customFormat="1">
      <c r="A21" s="3"/>
      <c r="B21" s="243"/>
      <c r="C21" s="243"/>
      <c r="D21" s="243"/>
      <c r="E21" s="121"/>
      <c r="F21" s="62"/>
      <c r="G21" s="3"/>
      <c r="H21" s="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</row>
    <row r="22" spans="1:24" s="112" customFormat="1">
      <c r="A22" s="3" t="s">
        <v>354</v>
      </c>
      <c r="B22" s="120">
        <v>85</v>
      </c>
      <c r="C22" s="120">
        <v>46</v>
      </c>
      <c r="D22" s="120">
        <v>11</v>
      </c>
      <c r="E22" s="120">
        <v>147</v>
      </c>
      <c r="F22" s="62">
        <f>+F16+F20</f>
        <v>147</v>
      </c>
      <c r="G22" s="3">
        <v>109</v>
      </c>
      <c r="H22" s="3">
        <f>H20+H16</f>
        <v>112</v>
      </c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</row>
    <row r="23" spans="1:24" s="112" customFormat="1">
      <c r="A23" s="3"/>
      <c r="B23" s="120"/>
      <c r="C23" s="120"/>
      <c r="D23" s="120"/>
      <c r="E23" s="120"/>
      <c r="F23" s="177"/>
      <c r="G23" s="3"/>
      <c r="H23" s="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</row>
    <row r="24" spans="1:24">
      <c r="A24" s="112" t="s">
        <v>168</v>
      </c>
      <c r="B24" s="249" t="s">
        <v>86</v>
      </c>
      <c r="C24" s="7" t="s">
        <v>86</v>
      </c>
      <c r="D24" s="7" t="s">
        <v>86</v>
      </c>
      <c r="E24" s="7" t="s">
        <v>86</v>
      </c>
      <c r="F24" s="4">
        <v>-3</v>
      </c>
      <c r="G24" s="112">
        <v>-7</v>
      </c>
      <c r="H24" s="121">
        <v>-11</v>
      </c>
    </row>
    <row r="25" spans="1:24">
      <c r="A25" s="112" t="s">
        <v>271</v>
      </c>
      <c r="B25" s="7">
        <v>-116</v>
      </c>
      <c r="C25" s="7">
        <v>-79</v>
      </c>
      <c r="D25" s="7">
        <v>-36</v>
      </c>
      <c r="E25" s="7">
        <v>-194</v>
      </c>
      <c r="F25" s="7">
        <v>-205</v>
      </c>
      <c r="G25" s="112">
        <v>-360</v>
      </c>
      <c r="H25" s="121">
        <v>-381</v>
      </c>
    </row>
    <row r="26" spans="1:24">
      <c r="A26" s="112" t="s">
        <v>272</v>
      </c>
      <c r="B26" s="7">
        <v>-70</v>
      </c>
      <c r="C26" s="7">
        <v>-70</v>
      </c>
      <c r="D26" s="7">
        <v>-3</v>
      </c>
      <c r="E26" s="7">
        <v>2</v>
      </c>
      <c r="F26" s="7">
        <v>-456</v>
      </c>
      <c r="G26" s="112">
        <v>-578</v>
      </c>
      <c r="H26" s="121">
        <v>-169</v>
      </c>
    </row>
    <row r="27" spans="1:24">
      <c r="A27" s="112" t="s">
        <v>343</v>
      </c>
      <c r="B27" s="249" t="s">
        <v>86</v>
      </c>
      <c r="C27" s="249" t="s">
        <v>86</v>
      </c>
      <c r="D27" s="249" t="s">
        <v>86</v>
      </c>
      <c r="E27" s="121">
        <v>-140</v>
      </c>
      <c r="F27" s="7">
        <v>-1717</v>
      </c>
      <c r="G27" s="7">
        <v>-5836</v>
      </c>
      <c r="H27" s="7" t="s">
        <v>86</v>
      </c>
    </row>
    <row r="28" spans="1:24">
      <c r="A28" s="112" t="s">
        <v>253</v>
      </c>
      <c r="B28" s="7">
        <v>-1</v>
      </c>
      <c r="C28" s="7">
        <v>-1</v>
      </c>
      <c r="D28" s="249" t="s">
        <v>86</v>
      </c>
      <c r="E28" s="7">
        <v>-2</v>
      </c>
      <c r="F28" s="7">
        <v>-2</v>
      </c>
      <c r="G28" s="7">
        <v>-2</v>
      </c>
      <c r="H28" s="7">
        <v>-36</v>
      </c>
    </row>
    <row r="29" spans="1:24">
      <c r="A29" s="112" t="s">
        <v>273</v>
      </c>
      <c r="B29" s="7">
        <v>13</v>
      </c>
      <c r="C29" s="7">
        <v>3</v>
      </c>
      <c r="D29" s="249" t="s">
        <v>86</v>
      </c>
      <c r="E29" s="7">
        <v>5</v>
      </c>
      <c r="F29" s="7">
        <v>11</v>
      </c>
      <c r="G29" s="112">
        <v>38</v>
      </c>
      <c r="H29" s="112">
        <v>84</v>
      </c>
    </row>
    <row r="30" spans="1:24">
      <c r="A30" s="112" t="s">
        <v>314</v>
      </c>
      <c r="B30" s="249" t="s">
        <v>86</v>
      </c>
      <c r="C30" s="7" t="s">
        <v>86</v>
      </c>
      <c r="D30" s="249" t="s">
        <v>86</v>
      </c>
      <c r="E30" s="7" t="s">
        <v>86</v>
      </c>
      <c r="F30" s="7">
        <v>-3</v>
      </c>
      <c r="G30" s="7">
        <v>7765</v>
      </c>
      <c r="H30" s="7" t="s">
        <v>86</v>
      </c>
    </row>
    <row r="31" spans="1:24">
      <c r="A31" s="112" t="s">
        <v>338</v>
      </c>
      <c r="B31" s="267">
        <v>188</v>
      </c>
      <c r="C31" s="267" t="s">
        <v>86</v>
      </c>
      <c r="D31" s="249" t="s">
        <v>86</v>
      </c>
      <c r="E31" s="7">
        <v>1939</v>
      </c>
      <c r="F31" s="7">
        <v>4089</v>
      </c>
      <c r="G31" s="7">
        <v>676</v>
      </c>
      <c r="H31" s="7" t="s">
        <v>86</v>
      </c>
    </row>
    <row r="32" spans="1:24" ht="13.5" customHeight="1">
      <c r="A32" s="112" t="s">
        <v>274</v>
      </c>
      <c r="B32" s="249" t="s">
        <v>86</v>
      </c>
      <c r="C32" s="7" t="s">
        <v>86</v>
      </c>
      <c r="D32" s="249" t="s">
        <v>86</v>
      </c>
      <c r="E32" s="7" t="s">
        <v>86</v>
      </c>
      <c r="F32" s="7">
        <v>8</v>
      </c>
      <c r="G32" s="7">
        <v>6</v>
      </c>
      <c r="H32" s="121">
        <v>10</v>
      </c>
    </row>
    <row r="33" spans="1:8">
      <c r="A33" s="3" t="s">
        <v>175</v>
      </c>
      <c r="B33" s="73">
        <v>14</v>
      </c>
      <c r="C33" s="73">
        <v>-147</v>
      </c>
      <c r="D33" s="73">
        <v>-39</v>
      </c>
      <c r="E33" s="73">
        <v>1610</v>
      </c>
      <c r="F33" s="73">
        <f>SUM(F24:F32)</f>
        <v>1722</v>
      </c>
      <c r="G33" s="73">
        <v>1702</v>
      </c>
      <c r="H33" s="3">
        <v>-503</v>
      </c>
    </row>
    <row r="34" spans="1:8">
      <c r="A34" s="3"/>
      <c r="B34" s="120"/>
      <c r="C34" s="120"/>
      <c r="D34" s="120"/>
      <c r="E34" s="120"/>
      <c r="F34" s="62"/>
      <c r="G34" s="3"/>
      <c r="H34" s="3"/>
    </row>
    <row r="35" spans="1:8">
      <c r="A35" s="112" t="s">
        <v>126</v>
      </c>
      <c r="B35" s="249">
        <v>502</v>
      </c>
      <c r="C35" s="249">
        <v>502</v>
      </c>
      <c r="D35" s="249">
        <v>502</v>
      </c>
      <c r="E35" s="121">
        <v>168</v>
      </c>
      <c r="F35" s="7">
        <v>4085</v>
      </c>
      <c r="G35" s="121" t="s">
        <v>86</v>
      </c>
      <c r="H35" s="121" t="s">
        <v>86</v>
      </c>
    </row>
    <row r="36" spans="1:8">
      <c r="A36" s="112" t="s">
        <v>330</v>
      </c>
      <c r="B36" s="249" t="s">
        <v>86</v>
      </c>
      <c r="C36" s="249" t="s">
        <v>86</v>
      </c>
      <c r="D36" s="249" t="s">
        <v>86</v>
      </c>
      <c r="E36" s="121" t="s">
        <v>86</v>
      </c>
      <c r="F36" s="4">
        <v>-11</v>
      </c>
      <c r="G36" s="121" t="s">
        <v>86</v>
      </c>
      <c r="H36" s="121" t="s">
        <v>86</v>
      </c>
    </row>
    <row r="37" spans="1:8">
      <c r="A37" s="112" t="s">
        <v>334</v>
      </c>
      <c r="B37" s="249" t="s">
        <v>86</v>
      </c>
      <c r="C37" s="249" t="s">
        <v>86</v>
      </c>
      <c r="D37" s="249" t="s">
        <v>86</v>
      </c>
      <c r="E37" s="121" t="s">
        <v>86</v>
      </c>
      <c r="F37" s="5" t="s">
        <v>86</v>
      </c>
      <c r="G37" s="7" t="s">
        <v>86</v>
      </c>
      <c r="H37" s="7">
        <v>-5</v>
      </c>
    </row>
    <row r="38" spans="1:8">
      <c r="A38" s="112" t="s">
        <v>275</v>
      </c>
      <c r="B38" s="7">
        <v>126</v>
      </c>
      <c r="C38" s="7">
        <v>66</v>
      </c>
      <c r="D38" s="249" t="s">
        <v>86</v>
      </c>
      <c r="E38" s="7">
        <v>296</v>
      </c>
      <c r="F38" s="5" t="s">
        <v>86</v>
      </c>
      <c r="G38" s="7">
        <v>1786</v>
      </c>
      <c r="H38" s="7">
        <v>2320</v>
      </c>
    </row>
    <row r="39" spans="1:8">
      <c r="A39" s="112" t="s">
        <v>276</v>
      </c>
      <c r="B39" s="7">
        <v>-627</v>
      </c>
      <c r="C39" s="7">
        <v>-502</v>
      </c>
      <c r="D39" s="7">
        <v>-501</v>
      </c>
      <c r="E39" s="7">
        <v>-923</v>
      </c>
      <c r="F39" s="7">
        <v>-945</v>
      </c>
      <c r="G39" s="7">
        <v>-1534</v>
      </c>
      <c r="H39" s="7">
        <v>-1586</v>
      </c>
    </row>
    <row r="40" spans="1:8">
      <c r="A40" s="243" t="s">
        <v>359</v>
      </c>
      <c r="B40" s="7">
        <v>-3</v>
      </c>
      <c r="C40" s="7">
        <v>-8</v>
      </c>
      <c r="D40" s="7">
        <v>-15</v>
      </c>
      <c r="E40" s="7">
        <v>61</v>
      </c>
      <c r="F40" s="4">
        <v>83</v>
      </c>
      <c r="G40" s="112">
        <v>-146</v>
      </c>
      <c r="H40" s="121">
        <v>9</v>
      </c>
    </row>
    <row r="41" spans="1:8">
      <c r="A41" s="112" t="s">
        <v>277</v>
      </c>
      <c r="B41" s="7">
        <v>-1</v>
      </c>
      <c r="C41" s="7">
        <v>-1</v>
      </c>
      <c r="D41" s="7" t="s">
        <v>86</v>
      </c>
      <c r="E41" s="7">
        <v>-2</v>
      </c>
      <c r="F41" s="5">
        <v>-1</v>
      </c>
      <c r="G41" s="112">
        <v>-2</v>
      </c>
      <c r="H41" s="112">
        <v>-3</v>
      </c>
    </row>
    <row r="42" spans="1:8">
      <c r="A42" s="112" t="s">
        <v>248</v>
      </c>
      <c r="B42" s="7" t="s">
        <v>86</v>
      </c>
      <c r="C42" s="7" t="s">
        <v>86</v>
      </c>
      <c r="D42" s="7" t="s">
        <v>86</v>
      </c>
      <c r="E42" s="7">
        <v>-1481</v>
      </c>
      <c r="F42" s="7">
        <v>-6064</v>
      </c>
      <c r="G42" s="112">
        <v>-950</v>
      </c>
      <c r="H42" s="112">
        <v>-96</v>
      </c>
    </row>
    <row r="43" spans="1:8">
      <c r="A43" s="112" t="s">
        <v>249</v>
      </c>
      <c r="B43" s="7">
        <v>-17</v>
      </c>
      <c r="C43" s="7">
        <v>-11</v>
      </c>
      <c r="D43" s="7">
        <v>-6</v>
      </c>
      <c r="E43" s="7">
        <v>-22</v>
      </c>
      <c r="F43" s="4">
        <v>-22</v>
      </c>
      <c r="G43" s="112">
        <v>-22</v>
      </c>
      <c r="H43" s="112">
        <v>-17</v>
      </c>
    </row>
    <row r="44" spans="1:8">
      <c r="A44" s="3" t="s">
        <v>187</v>
      </c>
      <c r="B44" s="73">
        <v>-20</v>
      </c>
      <c r="C44" s="73">
        <v>46</v>
      </c>
      <c r="D44" s="73">
        <v>-20</v>
      </c>
      <c r="E44" s="73">
        <v>-1903</v>
      </c>
      <c r="F44" s="73">
        <f>SUM(F35:F43)</f>
        <v>-2875</v>
      </c>
      <c r="G44" s="3">
        <v>-868</v>
      </c>
      <c r="H44" s="120">
        <v>622</v>
      </c>
    </row>
    <row r="45" spans="1:8">
      <c r="A45" s="3"/>
      <c r="B45" s="120"/>
      <c r="C45" s="120"/>
      <c r="D45" s="243"/>
      <c r="E45" s="120"/>
      <c r="F45" s="62"/>
      <c r="G45" s="3"/>
      <c r="H45" s="120"/>
    </row>
    <row r="46" spans="1:8">
      <c r="A46" s="3" t="s">
        <v>278</v>
      </c>
      <c r="B46" s="73">
        <v>79</v>
      </c>
      <c r="C46" s="73">
        <v>-55</v>
      </c>
      <c r="D46" s="120">
        <v>-48</v>
      </c>
      <c r="E46" s="73">
        <v>-146</v>
      </c>
      <c r="F46" s="168">
        <v>-1006</v>
      </c>
      <c r="G46" s="3">
        <v>943</v>
      </c>
      <c r="H46" s="120">
        <v>231</v>
      </c>
    </row>
    <row r="47" spans="1:8">
      <c r="A47" s="3" t="s">
        <v>279</v>
      </c>
      <c r="B47" s="73">
        <v>74</v>
      </c>
      <c r="C47" s="73">
        <v>74</v>
      </c>
      <c r="D47" s="73">
        <v>74</v>
      </c>
      <c r="E47" s="73">
        <v>217</v>
      </c>
      <c r="F47" s="168">
        <v>1193</v>
      </c>
      <c r="G47" s="3">
        <v>250</v>
      </c>
      <c r="H47" s="120">
        <v>19</v>
      </c>
    </row>
    <row r="48" spans="1:8">
      <c r="A48" s="112" t="s">
        <v>280</v>
      </c>
      <c r="B48" s="268">
        <v>1</v>
      </c>
      <c r="C48" s="268">
        <v>1</v>
      </c>
      <c r="D48" s="7">
        <v>1</v>
      </c>
      <c r="E48" s="121">
        <v>3</v>
      </c>
      <c r="F48" s="5">
        <v>30</v>
      </c>
      <c r="G48" s="7" t="s">
        <v>86</v>
      </c>
      <c r="H48" s="121" t="s">
        <v>86</v>
      </c>
    </row>
    <row r="49" spans="1:8">
      <c r="A49" s="3" t="s">
        <v>293</v>
      </c>
      <c r="B49" s="73">
        <v>154</v>
      </c>
      <c r="C49" s="73">
        <v>20</v>
      </c>
      <c r="D49" s="120">
        <v>27</v>
      </c>
      <c r="E49" s="73">
        <v>74</v>
      </c>
      <c r="F49" s="168">
        <f>SUM(F46:F48)</f>
        <v>217</v>
      </c>
      <c r="G49" s="73">
        <v>1193</v>
      </c>
      <c r="H49" s="120">
        <v>250</v>
      </c>
    </row>
    <row r="50" spans="1:8">
      <c r="A50" s="3"/>
      <c r="B50" s="3"/>
      <c r="C50" s="3"/>
      <c r="D50" s="3"/>
      <c r="E50" s="3"/>
      <c r="F50" s="233"/>
      <c r="G50" s="232"/>
      <c r="H50" s="121"/>
    </row>
    <row r="52" spans="1:8">
      <c r="A52" s="112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9.9978637043366805E-2"/>
  </sheetPr>
  <dimension ref="A1:BD61"/>
  <sheetViews>
    <sheetView zoomScale="80" zoomScaleNormal="80" workbookViewId="0">
      <pane xSplit="1" ySplit="7" topLeftCell="B8" activePane="bottomRight" state="frozen"/>
      <selection activeCell="C51" sqref="C51"/>
      <selection pane="topRight" activeCell="C51" sqref="C51"/>
      <selection pane="bottomLeft" activeCell="C51" sqref="C51"/>
      <selection pane="bottomRight" activeCell="R44" sqref="R44"/>
    </sheetView>
  </sheetViews>
  <sheetFormatPr defaultColWidth="8.69921875" defaultRowHeight="14.25"/>
  <cols>
    <col min="1" max="1" width="53.5" style="113" bestFit="1" customWidth="1"/>
    <col min="2" max="17" width="9.5" style="13" bestFit="1" customWidth="1"/>
    <col min="18" max="18" width="8.69921875" style="13"/>
    <col min="19" max="19" width="13.19921875" style="13" bestFit="1" customWidth="1"/>
    <col min="20" max="36" width="8.69921875" style="13"/>
    <col min="37" max="37" width="9.09765625" style="13" bestFit="1" customWidth="1"/>
    <col min="38" max="38" width="8.69921875" style="13"/>
    <col min="39" max="39" width="9.09765625" style="13" bestFit="1" customWidth="1"/>
    <col min="40" max="40" width="9.59765625" style="13" bestFit="1" customWidth="1"/>
    <col min="41" max="16384" width="8.69921875" style="13"/>
  </cols>
  <sheetData>
    <row r="1" spans="1:56" ht="18">
      <c r="A1" s="19" t="s">
        <v>215</v>
      </c>
      <c r="B1" s="19"/>
      <c r="C1" s="82" t="s">
        <v>209</v>
      </c>
      <c r="D1" s="83" t="s">
        <v>192</v>
      </c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20" t="s">
        <v>196</v>
      </c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J1" s="14"/>
      <c r="AK1" s="14"/>
      <c r="AL1" s="14"/>
      <c r="AM1" s="14"/>
      <c r="AN1" s="14"/>
      <c r="AO1" s="14"/>
      <c r="AP1" s="14"/>
      <c r="AQ1" s="14"/>
      <c r="AR1" s="14"/>
      <c r="AS1" s="14"/>
    </row>
    <row r="2" spans="1:56" ht="18">
      <c r="A2" s="57" t="s">
        <v>228</v>
      </c>
      <c r="B2" s="20"/>
      <c r="C2" s="81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S2" s="45" t="s">
        <v>194</v>
      </c>
      <c r="T2" s="84">
        <f>+'balance sheet in EUR and SEK'!K57</f>
        <v>9.5669000000000004</v>
      </c>
      <c r="U2" s="84">
        <f>+'balance sheet in EUR and SEK'!L57</f>
        <v>9.1349999999999998</v>
      </c>
      <c r="V2" s="84">
        <f>+'balance sheet in EUR and SEK'!M57</f>
        <v>9.5154999999999994</v>
      </c>
      <c r="W2" s="84">
        <f>+'balance sheet in EUR and SEK'!N57</f>
        <v>8.9429999999999996</v>
      </c>
      <c r="X2" s="84">
        <f>+'balance sheet in EUR and SEK'!O57</f>
        <v>8.6166</v>
      </c>
      <c r="Y2" s="84">
        <f>+'balance sheet in EUR and SEK'!P57</f>
        <v>8.9446999999999992</v>
      </c>
      <c r="Z2" s="84">
        <f>+'balance sheet in EUR and SEK'!Q57</f>
        <v>9.0020000000000007</v>
      </c>
      <c r="AA2" s="84">
        <f>+'balance sheet in EUR and SEK'!R57</f>
        <v>10.353</v>
      </c>
      <c r="AB2" s="84">
        <f>+'balance sheet in EUR and SEK'!S57</f>
        <v>10.935499999999999</v>
      </c>
      <c r="AC2" s="84">
        <f>+'balance sheet in EUR and SEK'!T57</f>
        <v>9.4734999999999996</v>
      </c>
      <c r="AD2" s="84">
        <f>+'balance sheet in EUR and SEK'!U57</f>
        <v>9.0500000000000007</v>
      </c>
      <c r="AE2" s="84">
        <f>+'balance sheet in EUR and SEK'!V57</f>
        <v>9.43</v>
      </c>
      <c r="AF2" s="84">
        <f>+'balance sheet in EUR and SEK'!W57</f>
        <v>9.0069999999999997</v>
      </c>
      <c r="AG2" s="84">
        <f>+'balance sheet in EUR and SEK'!X57</f>
        <v>9.0939999999999994</v>
      </c>
      <c r="AJ2" s="14" t="s">
        <v>204</v>
      </c>
      <c r="AK2" s="14" t="s">
        <v>204</v>
      </c>
      <c r="AL2" s="14" t="s">
        <v>204</v>
      </c>
      <c r="AM2" s="14" t="s">
        <v>204</v>
      </c>
      <c r="AN2" s="14" t="s">
        <v>204</v>
      </c>
      <c r="AO2" s="14" t="s">
        <v>204</v>
      </c>
    </row>
    <row r="3" spans="1:56">
      <c r="A3" s="82" t="s">
        <v>208</v>
      </c>
      <c r="B3" s="82"/>
      <c r="C3" s="85">
        <f>+C26+'properties in EUR and SEK'!J8</f>
        <v>0</v>
      </c>
      <c r="D3" s="85">
        <f>+D26+'properties in EUR and SEK'!K8</f>
        <v>0</v>
      </c>
      <c r="E3" s="85">
        <f>+E26+'properties in EUR and SEK'!L8</f>
        <v>0.38503125527961402</v>
      </c>
      <c r="F3" s="85">
        <f>+F26+'properties in EUR and SEK'!M8</f>
        <v>0.15170688954916045</v>
      </c>
      <c r="G3" s="85">
        <f>+G26+'properties in EUR and SEK'!N8</f>
        <v>0.22399085392666507</v>
      </c>
      <c r="H3" s="85">
        <f>+H26+'properties in EUR and SEK'!O8</f>
        <v>-6.4975605244228518E-3</v>
      </c>
      <c r="I3" s="85">
        <f>+I26+'properties in EUR and SEK'!P8</f>
        <v>0.26553938405336908</v>
      </c>
      <c r="J3" s="85">
        <f>+J26+'properties in EUR and SEK'!Q8</f>
        <v>-8.2526152654011753E-2</v>
      </c>
      <c r="K3" s="85">
        <f>+K26+'properties in EUR and SEK'!R8</f>
        <v>-1.5411736346200229</v>
      </c>
      <c r="L3" s="85">
        <f>+L26+'properties in EUR and SEK'!S8</f>
        <v>30.605441388172331</v>
      </c>
      <c r="M3" s="85">
        <f>+M26+'properties in EUR and SEK'!T8</f>
        <v>-41.555931497579522</v>
      </c>
      <c r="N3" s="85">
        <f>+N26+'properties in EUR and SEK'!U8</f>
        <v>81.069798120695069</v>
      </c>
      <c r="O3" s="85">
        <f>+O26+'properties in EUR and SEK'!V8</f>
        <v>18.463970437281866</v>
      </c>
      <c r="P3" s="85">
        <f>+P26+'properties in EUR and SEK'!W8</f>
        <v>2.1359303815873112</v>
      </c>
      <c r="Q3" s="85">
        <f>+Q26+'properties in EUR and SEK'!X8</f>
        <v>-0.21597931366963508</v>
      </c>
      <c r="S3" s="45" t="s">
        <v>193</v>
      </c>
      <c r="T3" s="84">
        <f>+'balance sheet in EUR and SEK'!K58</f>
        <v>9.6326000000000001</v>
      </c>
      <c r="U3" s="84">
        <f>+'balance sheet in EUR and SEK'!L58</f>
        <v>9.4703999999999997</v>
      </c>
      <c r="V3" s="84">
        <f>+'balance sheet in EUR and SEK'!M58</f>
        <v>9.3561999999999994</v>
      </c>
      <c r="W3" s="84">
        <f>+'balance sheet in EUR and SEK'!N58</f>
        <v>9.0968</v>
      </c>
      <c r="X3" s="84">
        <f>+'balance sheet in EUR and SEK'!O58</f>
        <v>8.6494</v>
      </c>
      <c r="Y3" s="84">
        <f>+'balance sheet in EUR and SEK'!P58</f>
        <v>8.7052999999999994</v>
      </c>
      <c r="Z3" s="84">
        <f>+'balance sheet in EUR and SEK'!Q58</f>
        <v>9.0335000000000001</v>
      </c>
      <c r="AA3" s="84">
        <f>+'balance sheet in EUR and SEK'!R58</f>
        <v>9.5412999999999997</v>
      </c>
      <c r="AB3" s="84">
        <f>+'balance sheet in EUR and SEK'!S58</f>
        <v>10.350300000000001</v>
      </c>
      <c r="AC3" s="84">
        <f>+'balance sheet in EUR and SEK'!T58</f>
        <v>9.6054999999999993</v>
      </c>
      <c r="AD3" s="84">
        <f>+'balance sheet in EUR and SEK'!U58</f>
        <v>9.2481000000000009</v>
      </c>
      <c r="AE3" s="84">
        <f>+'balance sheet in EUR and SEK'!V58</f>
        <v>9.2548999999999992</v>
      </c>
      <c r="AF3" s="84">
        <f>+'balance sheet in EUR and SEK'!W58</f>
        <v>9.2849000000000004</v>
      </c>
      <c r="AG3" s="84">
        <f>+'balance sheet in EUR and SEK'!X58</f>
        <v>9.1267999999999994</v>
      </c>
    </row>
    <row r="4" spans="1:56">
      <c r="A4" s="82"/>
      <c r="B4" s="82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S4" s="108" t="s">
        <v>195</v>
      </c>
      <c r="T4" s="109">
        <v>9.8497000000000003</v>
      </c>
      <c r="U4" s="109">
        <v>9.5669000000000004</v>
      </c>
      <c r="V4" s="109">
        <v>9.1349999999999998</v>
      </c>
      <c r="W4" s="109">
        <v>9.5154999999999994</v>
      </c>
      <c r="X4" s="109">
        <v>8.9429999999999996</v>
      </c>
      <c r="Y4" s="109">
        <v>8.6166</v>
      </c>
      <c r="Z4" s="109">
        <v>8.9446999999999992</v>
      </c>
      <c r="AA4" s="109">
        <v>9.0020000000000007</v>
      </c>
      <c r="AB4" s="109">
        <v>10.353</v>
      </c>
      <c r="AC4" s="109">
        <v>10.935499999999999</v>
      </c>
      <c r="AD4" s="109">
        <v>9.4734999999999996</v>
      </c>
      <c r="AE4" s="109">
        <v>9.0500000000000007</v>
      </c>
      <c r="AF4" s="109">
        <v>9.43</v>
      </c>
      <c r="AG4" s="109">
        <v>9.0069999999999997</v>
      </c>
      <c r="AH4" s="106"/>
      <c r="AI4" s="106"/>
      <c r="AJ4" s="86" t="s">
        <v>200</v>
      </c>
      <c r="AK4" s="86"/>
      <c r="AL4" s="86" t="s">
        <v>201</v>
      </c>
      <c r="AM4" s="86"/>
      <c r="AN4" s="86" t="s">
        <v>200</v>
      </c>
      <c r="AO4" s="106"/>
      <c r="AP4" s="106"/>
      <c r="AQ4" s="106"/>
      <c r="AR4" s="86" t="s">
        <v>201</v>
      </c>
      <c r="AS4" s="86" t="s">
        <v>201</v>
      </c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</row>
    <row r="5" spans="1:56">
      <c r="A5" s="20"/>
      <c r="B5" s="20">
        <f>+'income statement in EUR and SEK'!B4</f>
        <v>2019</v>
      </c>
      <c r="C5" s="20">
        <f>+'income statement in EUR and SEK'!C4</f>
        <v>2018</v>
      </c>
      <c r="D5" s="20">
        <f>+'income statement in EUR and SEK'!D4</f>
        <v>2017</v>
      </c>
      <c r="E5" s="20">
        <f>+'income statement in EUR and SEK'!E4</f>
        <v>2016</v>
      </c>
      <c r="F5" s="20">
        <f>+'income statement in EUR and SEK'!F4</f>
        <v>2015</v>
      </c>
      <c r="G5" s="20">
        <f>+'income statement in EUR and SEK'!G4</f>
        <v>2014</v>
      </c>
      <c r="H5" s="20">
        <f>+'income statement in EUR and SEK'!H4</f>
        <v>2013</v>
      </c>
      <c r="I5" s="20">
        <f>+'income statement in EUR and SEK'!I4</f>
        <v>2012</v>
      </c>
      <c r="J5" s="20">
        <f>+'income statement in EUR and SEK'!J4</f>
        <v>2011</v>
      </c>
      <c r="K5" s="20">
        <f>+'income statement in EUR and SEK'!K4</f>
        <v>2010</v>
      </c>
      <c r="L5" s="20">
        <f>+'income statement in EUR and SEK'!L4</f>
        <v>2009</v>
      </c>
      <c r="M5" s="20">
        <f>+'income statement in EUR and SEK'!M4</f>
        <v>2008</v>
      </c>
      <c r="N5" s="20">
        <f>+'income statement in EUR and SEK'!N4</f>
        <v>2007</v>
      </c>
      <c r="O5" s="20">
        <f>+'income statement in EUR and SEK'!O4</f>
        <v>2006</v>
      </c>
      <c r="P5" s="20">
        <f>+'income statement in EUR and SEK'!P4</f>
        <v>2005</v>
      </c>
      <c r="Q5" s="20">
        <f>+'income statement in EUR and SEK'!Q4</f>
        <v>2004</v>
      </c>
      <c r="T5" s="20">
        <f>+D5</f>
        <v>2017</v>
      </c>
      <c r="U5" s="20">
        <f t="shared" ref="U5:AG6" si="0">+E5</f>
        <v>2016</v>
      </c>
      <c r="V5" s="20">
        <f t="shared" si="0"/>
        <v>2015</v>
      </c>
      <c r="W5" s="20">
        <f t="shared" si="0"/>
        <v>2014</v>
      </c>
      <c r="X5" s="20">
        <f t="shared" si="0"/>
        <v>2013</v>
      </c>
      <c r="Y5" s="20">
        <f t="shared" si="0"/>
        <v>2012</v>
      </c>
      <c r="Z5" s="20">
        <f t="shared" si="0"/>
        <v>2011</v>
      </c>
      <c r="AA5" s="20">
        <f t="shared" si="0"/>
        <v>2010</v>
      </c>
      <c r="AB5" s="20">
        <f t="shared" si="0"/>
        <v>2009</v>
      </c>
      <c r="AC5" s="20">
        <f t="shared" si="0"/>
        <v>2008</v>
      </c>
      <c r="AD5" s="20">
        <f t="shared" si="0"/>
        <v>2007</v>
      </c>
      <c r="AE5" s="20">
        <f t="shared" si="0"/>
        <v>2006</v>
      </c>
      <c r="AF5" s="20">
        <f t="shared" si="0"/>
        <v>2005</v>
      </c>
      <c r="AG5" s="20">
        <f t="shared" si="0"/>
        <v>2004</v>
      </c>
      <c r="AH5" s="20"/>
      <c r="AJ5" s="87" t="s">
        <v>197</v>
      </c>
      <c r="AK5" s="87" t="s">
        <v>207</v>
      </c>
      <c r="AL5" s="87" t="s">
        <v>198</v>
      </c>
      <c r="AM5" s="87" t="s">
        <v>206</v>
      </c>
      <c r="AN5" s="87" t="s">
        <v>199</v>
      </c>
      <c r="AO5" s="87" t="s">
        <v>205</v>
      </c>
      <c r="AR5" s="87" t="s">
        <v>202</v>
      </c>
      <c r="AS5" s="87" t="s">
        <v>203</v>
      </c>
    </row>
    <row r="6" spans="1:56">
      <c r="A6" s="88"/>
      <c r="B6" s="14" t="str">
        <f>+'income statement in EUR and SEK'!B5</f>
        <v>Jan-Dec</v>
      </c>
      <c r="C6" s="14" t="str">
        <f>+'income statement in EUR and SEK'!C5</f>
        <v>Jan-Dec</v>
      </c>
      <c r="D6" s="14" t="str">
        <f>+'income statement in EUR and SEK'!D5</f>
        <v>Jan-Dec</v>
      </c>
      <c r="E6" s="14" t="str">
        <f>+'income statement in EUR and SEK'!E5</f>
        <v>Jan-Dec</v>
      </c>
      <c r="F6" s="14" t="str">
        <f>+'income statement in EUR and SEK'!F5</f>
        <v>Jan-Dec</v>
      </c>
      <c r="G6" s="14" t="str">
        <f>+'income statement in EUR and SEK'!G5</f>
        <v>Jan-Dec</v>
      </c>
      <c r="H6" s="14" t="str">
        <f>+'income statement in EUR and SEK'!H5</f>
        <v>Jan-Dec</v>
      </c>
      <c r="I6" s="14" t="str">
        <f>+'income statement in EUR and SEK'!I5</f>
        <v>Jan-Dec</v>
      </c>
      <c r="J6" s="14" t="str">
        <f>+'income statement in EUR and SEK'!J5</f>
        <v>Jan-Dec</v>
      </c>
      <c r="K6" s="14" t="str">
        <f>+'income statement in EUR and SEK'!K5</f>
        <v>Jan-Dec</v>
      </c>
      <c r="L6" s="14" t="str">
        <f>+'income statement in EUR and SEK'!L5</f>
        <v>Jan-Dec</v>
      </c>
      <c r="M6" s="14" t="str">
        <f>+'income statement in EUR and SEK'!M5</f>
        <v>Jan-Dec</v>
      </c>
      <c r="N6" s="14" t="str">
        <f>+'income statement in EUR and SEK'!N5</f>
        <v>Jan-Dec</v>
      </c>
      <c r="O6" s="14" t="str">
        <f>+'income statement in EUR and SEK'!O5</f>
        <v>Jan-Dec</v>
      </c>
      <c r="P6" s="14" t="str">
        <f>+'income statement in EUR and SEK'!P5</f>
        <v>Jan-Dec</v>
      </c>
      <c r="Q6" s="14" t="str">
        <f>+'income statement in EUR and SEK'!Q5</f>
        <v>Jan-Dec</v>
      </c>
      <c r="T6" s="14" t="str">
        <f t="shared" ref="T6" si="1">+D6</f>
        <v>Jan-Dec</v>
      </c>
      <c r="U6" s="14" t="str">
        <f t="shared" si="0"/>
        <v>Jan-Dec</v>
      </c>
      <c r="V6" s="14" t="str">
        <f t="shared" si="0"/>
        <v>Jan-Dec</v>
      </c>
      <c r="W6" s="14" t="str">
        <f t="shared" si="0"/>
        <v>Jan-Dec</v>
      </c>
      <c r="X6" s="14" t="str">
        <f t="shared" si="0"/>
        <v>Jan-Dec</v>
      </c>
      <c r="Y6" s="14" t="str">
        <f t="shared" si="0"/>
        <v>Jan-Dec</v>
      </c>
      <c r="Z6" s="14" t="str">
        <f t="shared" si="0"/>
        <v>Jan-Dec</v>
      </c>
      <c r="AA6" s="14" t="str">
        <f t="shared" si="0"/>
        <v>Jan-Dec</v>
      </c>
      <c r="AB6" s="14" t="str">
        <f t="shared" si="0"/>
        <v>Jan-Dec</v>
      </c>
      <c r="AC6" s="14" t="str">
        <f t="shared" si="0"/>
        <v>Jan-Dec</v>
      </c>
      <c r="AD6" s="14" t="str">
        <f t="shared" si="0"/>
        <v>Jan-Dec</v>
      </c>
      <c r="AE6" s="14" t="str">
        <f t="shared" si="0"/>
        <v>Jan-Dec</v>
      </c>
      <c r="AF6" s="14" t="str">
        <f t="shared" si="0"/>
        <v>Jan-Dec</v>
      </c>
      <c r="AG6" s="14" t="str">
        <f t="shared" si="0"/>
        <v>Jan-Dec</v>
      </c>
      <c r="AH6" s="14"/>
      <c r="AJ6" s="14" t="str">
        <f t="shared" ref="AJ6" si="2">+T6</f>
        <v>Jan-Dec</v>
      </c>
      <c r="AK6" s="14" t="s">
        <v>62</v>
      </c>
      <c r="AL6" s="14" t="str">
        <f t="shared" ref="AL6" si="3">+U6</f>
        <v>Jan-Dec</v>
      </c>
      <c r="AM6" s="14" t="str">
        <f>+U6</f>
        <v>Jan-Dec</v>
      </c>
      <c r="AN6" s="14" t="str">
        <f>+V6</f>
        <v>Jan-Dec</v>
      </c>
      <c r="AO6" s="14" t="str">
        <f>+W6</f>
        <v>Jan-Dec</v>
      </c>
      <c r="AR6" s="14" t="str">
        <f>+Z6</f>
        <v>Jan-Dec</v>
      </c>
      <c r="AS6" s="14" t="str">
        <f>+AA6</f>
        <v>Jan-Dec</v>
      </c>
    </row>
    <row r="7" spans="1:56" s="106" customFormat="1">
      <c r="A7" s="113"/>
      <c r="B7" s="107" t="s">
        <v>58</v>
      </c>
      <c r="C7" s="107" t="s">
        <v>58</v>
      </c>
      <c r="D7" s="107" t="s">
        <v>58</v>
      </c>
      <c r="E7" s="107" t="s">
        <v>58</v>
      </c>
      <c r="F7" s="107" t="s">
        <v>58</v>
      </c>
      <c r="G7" s="107" t="s">
        <v>58</v>
      </c>
      <c r="H7" s="107" t="s">
        <v>58</v>
      </c>
      <c r="I7" s="107" t="s">
        <v>58</v>
      </c>
      <c r="J7" s="107" t="s">
        <v>58</v>
      </c>
      <c r="K7" s="107" t="s">
        <v>58</v>
      </c>
      <c r="L7" s="107" t="s">
        <v>58</v>
      </c>
      <c r="M7" s="107" t="s">
        <v>58</v>
      </c>
      <c r="N7" s="107" t="s">
        <v>58</v>
      </c>
      <c r="O7" s="107" t="s">
        <v>58</v>
      </c>
      <c r="P7" s="107" t="s">
        <v>58</v>
      </c>
      <c r="Q7" s="107" t="s">
        <v>58</v>
      </c>
      <c r="T7" s="107" t="s">
        <v>2</v>
      </c>
      <c r="U7" s="107" t="s">
        <v>2</v>
      </c>
      <c r="V7" s="107" t="s">
        <v>2</v>
      </c>
      <c r="W7" s="107" t="s">
        <v>2</v>
      </c>
      <c r="X7" s="107" t="s">
        <v>2</v>
      </c>
      <c r="Y7" s="107" t="s">
        <v>2</v>
      </c>
      <c r="Z7" s="107" t="s">
        <v>2</v>
      </c>
      <c r="AA7" s="107" t="s">
        <v>2</v>
      </c>
      <c r="AB7" s="107" t="s">
        <v>2</v>
      </c>
      <c r="AC7" s="107" t="s">
        <v>2</v>
      </c>
      <c r="AD7" s="107" t="s">
        <v>2</v>
      </c>
      <c r="AE7" s="107" t="s">
        <v>2</v>
      </c>
      <c r="AF7" s="107" t="s">
        <v>2</v>
      </c>
      <c r="AG7" s="107" t="s">
        <v>2</v>
      </c>
      <c r="AH7" s="107"/>
      <c r="AJ7" s="107" t="s">
        <v>2</v>
      </c>
      <c r="AK7" s="107" t="s">
        <v>2</v>
      </c>
      <c r="AL7" s="107" t="s">
        <v>2</v>
      </c>
      <c r="AM7" s="107" t="s">
        <v>2</v>
      </c>
      <c r="AN7" s="107" t="s">
        <v>2</v>
      </c>
      <c r="AO7" s="107" t="s">
        <v>2</v>
      </c>
      <c r="AR7" s="107" t="s">
        <v>2</v>
      </c>
      <c r="AS7" s="107" t="s">
        <v>2</v>
      </c>
    </row>
    <row r="8" spans="1:56">
      <c r="A8" s="3" t="s">
        <v>156</v>
      </c>
      <c r="B8" s="3"/>
      <c r="C8" s="3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J8" s="96"/>
      <c r="AK8" s="96"/>
      <c r="AL8" s="96"/>
      <c r="AM8" s="96"/>
      <c r="AN8" s="96"/>
      <c r="AO8" s="96"/>
      <c r="AR8" s="96"/>
      <c r="AS8" s="96"/>
    </row>
    <row r="9" spans="1:56">
      <c r="A9" s="112" t="s">
        <v>157</v>
      </c>
      <c r="B9" s="96">
        <v>255</v>
      </c>
      <c r="C9" s="96">
        <v>259</v>
      </c>
      <c r="D9" s="97">
        <f>+'income statement in EUR and SEK'!D10</f>
        <v>251</v>
      </c>
      <c r="E9" s="97">
        <f t="shared" ref="E9:Q9" si="4">+U9/U$3</f>
        <v>244.02348369657037</v>
      </c>
      <c r="F9" s="97">
        <f t="shared" si="4"/>
        <v>232.46617216391272</v>
      </c>
      <c r="G9" s="97">
        <f t="shared" si="4"/>
        <v>206.88593791223286</v>
      </c>
      <c r="H9" s="97">
        <f t="shared" si="4"/>
        <v>182.55601544615811</v>
      </c>
      <c r="I9" s="97">
        <f t="shared" si="4"/>
        <v>161.85542140994568</v>
      </c>
      <c r="J9" s="97">
        <f t="shared" si="4"/>
        <v>152.32191287983616</v>
      </c>
      <c r="K9" s="97">
        <f t="shared" si="4"/>
        <v>127.655560563026</v>
      </c>
      <c r="L9" s="97">
        <f t="shared" si="4"/>
        <v>135.93808875105069</v>
      </c>
      <c r="M9" s="97">
        <f t="shared" si="4"/>
        <v>123.26271407006404</v>
      </c>
      <c r="N9" s="97">
        <f t="shared" si="4"/>
        <v>112.77992236243119</v>
      </c>
      <c r="O9" s="97">
        <f t="shared" si="4"/>
        <v>103.72883553577024</v>
      </c>
      <c r="P9" s="97">
        <f t="shared" si="4"/>
        <v>104.36299798597723</v>
      </c>
      <c r="Q9" s="97">
        <f t="shared" si="4"/>
        <v>88.092211947232329</v>
      </c>
      <c r="R9" s="14"/>
      <c r="T9" s="97">
        <v>2413</v>
      </c>
      <c r="U9" s="97">
        <v>2311</v>
      </c>
      <c r="V9" s="97">
        <v>2175</v>
      </c>
      <c r="W9" s="97">
        <v>1882</v>
      </c>
      <c r="X9" s="97">
        <f>+'income statement in EUR and SEK'!W10</f>
        <v>1579</v>
      </c>
      <c r="Y9" s="97">
        <f>+'income statement in EUR and SEK'!X10</f>
        <v>1409</v>
      </c>
      <c r="Z9" s="97">
        <f>+'income statement in EUR and SEK'!Y10</f>
        <v>1376</v>
      </c>
      <c r="AA9" s="97">
        <f>+'income statement in EUR and SEK'!Z10</f>
        <v>1218</v>
      </c>
      <c r="AB9" s="97">
        <f>+AJ9-AK9</f>
        <v>1407</v>
      </c>
      <c r="AC9" s="97">
        <f>+AK9+AL9-AM9</f>
        <v>1184</v>
      </c>
      <c r="AD9" s="97">
        <f>+AM9+AN9-AO9</f>
        <v>1043</v>
      </c>
      <c r="AE9" s="97">
        <f>+AO9</f>
        <v>960</v>
      </c>
      <c r="AF9" s="97">
        <f>+AR9</f>
        <v>969</v>
      </c>
      <c r="AG9" s="97">
        <f>+AS9</f>
        <v>804</v>
      </c>
      <c r="AH9" s="17"/>
      <c r="AJ9" s="97">
        <v>2027</v>
      </c>
      <c r="AK9" s="97">
        <v>620</v>
      </c>
      <c r="AL9" s="97">
        <v>1088</v>
      </c>
      <c r="AM9" s="97">
        <v>524</v>
      </c>
      <c r="AN9" s="97">
        <v>1479</v>
      </c>
      <c r="AO9" s="97">
        <v>960</v>
      </c>
      <c r="AP9" s="90"/>
      <c r="AQ9" s="90"/>
      <c r="AR9" s="97">
        <v>969</v>
      </c>
      <c r="AS9" s="97">
        <v>804</v>
      </c>
    </row>
    <row r="10" spans="1:56">
      <c r="A10" s="112" t="s">
        <v>0</v>
      </c>
      <c r="B10" s="96">
        <v>-36</v>
      </c>
      <c r="C10" s="96">
        <v>-29</v>
      </c>
      <c r="D10" s="97">
        <f>+'income statement in EUR and SEK'!D11</f>
        <v>-22</v>
      </c>
      <c r="E10" s="97">
        <f t="shared" ref="E10:Q14" si="5">+U10/U$3</f>
        <v>-14.149349552289239</v>
      </c>
      <c r="F10" s="97">
        <f t="shared" si="5"/>
        <v>-11.970671853957803</v>
      </c>
      <c r="G10" s="97">
        <f t="shared" si="5"/>
        <v>-5.9361533726145455</v>
      </c>
      <c r="H10" s="97">
        <f t="shared" si="5"/>
        <v>-6.3588225772885982</v>
      </c>
      <c r="I10" s="97">
        <f t="shared" si="5"/>
        <v>-5.3990097986284225</v>
      </c>
      <c r="J10" s="97">
        <f t="shared" si="5"/>
        <v>-5.0921569712735923</v>
      </c>
      <c r="K10" s="97">
        <f t="shared" si="5"/>
        <v>-6.9172963851886013</v>
      </c>
      <c r="L10" s="97">
        <f t="shared" si="5"/>
        <v>-4.6375467377757165</v>
      </c>
      <c r="M10" s="97">
        <f t="shared" si="5"/>
        <v>-2.6026755504658792</v>
      </c>
      <c r="N10" s="97">
        <f t="shared" si="5"/>
        <v>-2.1626063732009815</v>
      </c>
      <c r="O10" s="97">
        <f t="shared" si="5"/>
        <v>-1.7288139255961708</v>
      </c>
      <c r="P10" s="97">
        <f t="shared" si="5"/>
        <v>-1.7232280369201607</v>
      </c>
      <c r="Q10" s="7">
        <f>(+AG10/AG$3)+1</f>
        <v>-0.53394398913091123</v>
      </c>
      <c r="R10" s="14"/>
      <c r="T10" s="97">
        <v>-215</v>
      </c>
      <c r="U10" s="97">
        <v>-134</v>
      </c>
      <c r="V10" s="97">
        <v>-112</v>
      </c>
      <c r="W10" s="97">
        <v>-54</v>
      </c>
      <c r="X10" s="97">
        <f>+'income statement in EUR and SEK'!W11</f>
        <v>-55</v>
      </c>
      <c r="Y10" s="97">
        <f>+'income statement in EUR and SEK'!X11</f>
        <v>-47</v>
      </c>
      <c r="Z10" s="97">
        <f>+'income statement in EUR and SEK'!Y11</f>
        <v>-46</v>
      </c>
      <c r="AA10" s="97">
        <f>+'income statement in EUR and SEK'!Z11</f>
        <v>-66</v>
      </c>
      <c r="AB10" s="97">
        <f t="shared" ref="AB10:AB14" si="6">+AJ10-AK10</f>
        <v>-48</v>
      </c>
      <c r="AC10" s="97">
        <f t="shared" ref="AC10:AC14" si="7">+AK10+AL10-AM10</f>
        <v>-25</v>
      </c>
      <c r="AD10" s="97">
        <f t="shared" ref="AD10:AD14" si="8">+AM10+AN10-AO10</f>
        <v>-20</v>
      </c>
      <c r="AE10" s="97">
        <f t="shared" ref="AE10:AE14" si="9">+AO10</f>
        <v>-16</v>
      </c>
      <c r="AF10" s="97">
        <f t="shared" ref="AF10:AF14" si="10">+AR10</f>
        <v>-16</v>
      </c>
      <c r="AG10" s="97">
        <f t="shared" ref="AG10:AG14" si="11">+AS10</f>
        <v>-14</v>
      </c>
      <c r="AH10" s="17"/>
      <c r="AJ10" s="97">
        <v>-59</v>
      </c>
      <c r="AK10" s="97">
        <v>-11</v>
      </c>
      <c r="AL10" s="97">
        <v>-22</v>
      </c>
      <c r="AM10" s="97">
        <v>-8</v>
      </c>
      <c r="AN10" s="97">
        <v>-28</v>
      </c>
      <c r="AO10" s="97">
        <v>-16</v>
      </c>
      <c r="AP10" s="90"/>
      <c r="AQ10" s="90"/>
      <c r="AR10" s="97">
        <v>-16</v>
      </c>
      <c r="AS10" s="97">
        <v>-14</v>
      </c>
    </row>
    <row r="11" spans="1:56">
      <c r="A11" s="112" t="s">
        <v>21</v>
      </c>
      <c r="B11" s="96">
        <v>1</v>
      </c>
      <c r="C11" s="96">
        <v>3</v>
      </c>
      <c r="D11" s="97">
        <f>+'income statement in EUR and SEK'!D12+1</f>
        <v>1</v>
      </c>
      <c r="E11" s="97">
        <f>(+U11/U$3)+1</f>
        <v>3.4286196992735261</v>
      </c>
      <c r="F11" s="97">
        <f>(+V11/V$3)+1</f>
        <v>1</v>
      </c>
      <c r="G11" s="97">
        <f>(+W11/W$3)+3</f>
        <v>1.4609972737665993</v>
      </c>
      <c r="H11" s="97">
        <f t="shared" si="5"/>
        <v>-5.5495178856336853</v>
      </c>
      <c r="I11" s="97">
        <f t="shared" si="5"/>
        <v>-11.946745086326722</v>
      </c>
      <c r="J11" s="97">
        <f t="shared" ref="J11:K12" si="12">(+Z11/Z$3)+1</f>
        <v>-2.7637681961587424</v>
      </c>
      <c r="K11" s="97">
        <f>(+AA11/AA$3)-1</f>
        <v>-2.6769203358032971</v>
      </c>
      <c r="L11" s="97">
        <f t="shared" si="5"/>
        <v>9.6615557036994093E-2</v>
      </c>
      <c r="M11" s="97">
        <f>(+AC11/AC$3)+1</f>
        <v>1.3123210660559055</v>
      </c>
      <c r="N11" s="97">
        <f t="shared" si="5"/>
        <v>0.10813031866004907</v>
      </c>
      <c r="O11" s="97">
        <f t="shared" si="5"/>
        <v>0</v>
      </c>
      <c r="P11" s="97">
        <f t="shared" si="5"/>
        <v>0</v>
      </c>
      <c r="Q11" s="7">
        <f>(+AG11/AG$3)-1</f>
        <v>-1</v>
      </c>
      <c r="R11" s="14"/>
      <c r="T11" s="97">
        <v>7</v>
      </c>
      <c r="U11" s="97">
        <v>23</v>
      </c>
      <c r="V11" s="97"/>
      <c r="W11" s="97">
        <v>-14</v>
      </c>
      <c r="X11" s="97">
        <f>+'income statement in EUR and SEK'!W12</f>
        <v>-48</v>
      </c>
      <c r="Y11" s="97">
        <f>+'income statement in EUR and SEK'!X12</f>
        <v>-104</v>
      </c>
      <c r="Z11" s="97">
        <f>+'income statement in EUR and SEK'!Y12</f>
        <v>-34</v>
      </c>
      <c r="AA11" s="97">
        <f>+'income statement in EUR and SEK'!Z12</f>
        <v>-16</v>
      </c>
      <c r="AB11" s="97">
        <f t="shared" si="6"/>
        <v>1</v>
      </c>
      <c r="AC11" s="97">
        <f t="shared" si="7"/>
        <v>3</v>
      </c>
      <c r="AD11" s="97">
        <f t="shared" si="8"/>
        <v>1</v>
      </c>
      <c r="AE11" s="97">
        <f t="shared" si="9"/>
        <v>0</v>
      </c>
      <c r="AF11" s="97">
        <f t="shared" si="10"/>
        <v>0</v>
      </c>
      <c r="AG11" s="97">
        <f t="shared" si="11"/>
        <v>0</v>
      </c>
      <c r="AH11" s="17"/>
      <c r="AJ11" s="97">
        <v>2</v>
      </c>
      <c r="AK11" s="97">
        <v>1</v>
      </c>
      <c r="AL11" s="97">
        <v>3</v>
      </c>
      <c r="AM11" s="97">
        <v>1</v>
      </c>
      <c r="AN11" s="97"/>
      <c r="AO11" s="97"/>
      <c r="AP11" s="90"/>
      <c r="AQ11" s="90"/>
      <c r="AR11" s="97"/>
      <c r="AS11" s="97"/>
    </row>
    <row r="12" spans="1:56">
      <c r="A12" s="112" t="s">
        <v>158</v>
      </c>
      <c r="B12" s="96">
        <v>4</v>
      </c>
      <c r="C12" s="96">
        <v>3</v>
      </c>
      <c r="D12" s="97">
        <v>2</v>
      </c>
      <c r="E12" s="97">
        <f>(+U12/U$3)-1</f>
        <v>0.47829025173171158</v>
      </c>
      <c r="F12" s="97">
        <f>(+V12/V$3)-1</f>
        <v>6.8809986960518321E-2</v>
      </c>
      <c r="G12" s="97">
        <f>(+W12/W$3)-3</f>
        <v>-0.36170961217131303</v>
      </c>
      <c r="H12" s="97">
        <f t="shared" si="5"/>
        <v>0</v>
      </c>
      <c r="I12" s="97">
        <f t="shared" si="5"/>
        <v>0</v>
      </c>
      <c r="J12" s="97">
        <f>(+Z12/Z$3)-1</f>
        <v>2.5423700669729339</v>
      </c>
      <c r="K12" s="97">
        <f t="shared" si="12"/>
        <v>1.9432676888893547</v>
      </c>
      <c r="L12" s="97">
        <f t="shared" si="5"/>
        <v>0</v>
      </c>
      <c r="M12" s="97">
        <f>(+AC12/AC$3)+1</f>
        <v>1</v>
      </c>
      <c r="N12" s="97">
        <f t="shared" si="5"/>
        <v>0</v>
      </c>
      <c r="O12" s="97">
        <f t="shared" si="5"/>
        <v>0</v>
      </c>
      <c r="P12" s="97">
        <f t="shared" si="5"/>
        <v>0</v>
      </c>
      <c r="Q12" s="97">
        <f t="shared" si="5"/>
        <v>0</v>
      </c>
      <c r="R12" s="14"/>
      <c r="T12" s="97">
        <v>21</v>
      </c>
      <c r="U12" s="97">
        <v>14</v>
      </c>
      <c r="V12" s="97">
        <v>10</v>
      </c>
      <c r="W12" s="97">
        <v>24</v>
      </c>
      <c r="X12" s="97"/>
      <c r="Y12" s="97"/>
      <c r="Z12" s="97">
        <v>32</v>
      </c>
      <c r="AA12" s="97">
        <v>9</v>
      </c>
      <c r="AB12" s="97">
        <f t="shared" si="6"/>
        <v>0</v>
      </c>
      <c r="AC12" s="97">
        <f t="shared" si="7"/>
        <v>0</v>
      </c>
      <c r="AD12" s="97">
        <f t="shared" si="8"/>
        <v>0</v>
      </c>
      <c r="AE12" s="97">
        <f t="shared" si="9"/>
        <v>0</v>
      </c>
      <c r="AF12" s="97">
        <f t="shared" si="10"/>
        <v>0</v>
      </c>
      <c r="AG12" s="97">
        <f t="shared" si="11"/>
        <v>0</v>
      </c>
      <c r="AH12" s="17"/>
      <c r="AJ12" s="97"/>
      <c r="AK12" s="97"/>
      <c r="AL12" s="97"/>
      <c r="AM12" s="97"/>
      <c r="AN12" s="97"/>
      <c r="AO12" s="97"/>
      <c r="AP12" s="90"/>
      <c r="AQ12" s="90"/>
      <c r="AR12" s="97"/>
      <c r="AS12" s="97"/>
    </row>
    <row r="13" spans="1:56">
      <c r="A13" s="112" t="s">
        <v>159</v>
      </c>
      <c r="B13" s="96">
        <v>-132</v>
      </c>
      <c r="C13" s="96">
        <v>-136</v>
      </c>
      <c r="D13" s="97">
        <v>-98</v>
      </c>
      <c r="E13" s="97">
        <f t="shared" si="5"/>
        <v>-129.45598918736275</v>
      </c>
      <c r="F13" s="97">
        <f t="shared" si="5"/>
        <v>-129.64665141831085</v>
      </c>
      <c r="G13" s="97">
        <f t="shared" si="5"/>
        <v>-128.94644270512708</v>
      </c>
      <c r="H13" s="97">
        <f t="shared" si="5"/>
        <v>-155.84896062154601</v>
      </c>
      <c r="I13" s="97">
        <f t="shared" si="5"/>
        <v>-112.68997047775494</v>
      </c>
      <c r="J13" s="97">
        <f t="shared" si="5"/>
        <v>-124.75784579620301</v>
      </c>
      <c r="K13" s="97">
        <f t="shared" si="5"/>
        <v>-90.448890612390343</v>
      </c>
      <c r="L13" s="97">
        <f t="shared" si="5"/>
        <v>-82.799532380703937</v>
      </c>
      <c r="M13" s="97">
        <f t="shared" si="5"/>
        <v>-95.882567279162984</v>
      </c>
      <c r="N13" s="97">
        <f t="shared" si="5"/>
        <v>-104.77827878158756</v>
      </c>
      <c r="O13" s="97">
        <f t="shared" si="5"/>
        <v>-81.254254503020022</v>
      </c>
      <c r="P13" s="97">
        <f t="shared" si="5"/>
        <v>-76.899051147562162</v>
      </c>
      <c r="Q13" s="97">
        <f t="shared" si="5"/>
        <v>-70.123153788841663</v>
      </c>
      <c r="R13" s="14"/>
      <c r="T13" s="97">
        <v>-940</v>
      </c>
      <c r="U13" s="97">
        <v>-1226</v>
      </c>
      <c r="V13" s="97">
        <v>-1213</v>
      </c>
      <c r="W13" s="97">
        <v>-1173</v>
      </c>
      <c r="X13" s="97">
        <f>-1249-99</f>
        <v>-1348</v>
      </c>
      <c r="Y13" s="97">
        <f>-1203+222</f>
        <v>-981</v>
      </c>
      <c r="Z13" s="97">
        <f>2+29-1119-39</f>
        <v>-1127</v>
      </c>
      <c r="AA13" s="97">
        <f>3+84-1052+102</f>
        <v>-863</v>
      </c>
      <c r="AB13" s="97">
        <f t="shared" si="6"/>
        <v>-857</v>
      </c>
      <c r="AC13" s="97">
        <f t="shared" si="7"/>
        <v>-921</v>
      </c>
      <c r="AD13" s="97">
        <f t="shared" si="8"/>
        <v>-969</v>
      </c>
      <c r="AE13" s="97">
        <f t="shared" si="9"/>
        <v>-752</v>
      </c>
      <c r="AF13" s="97">
        <f t="shared" si="10"/>
        <v>-714</v>
      </c>
      <c r="AG13" s="97">
        <f t="shared" si="11"/>
        <v>-640</v>
      </c>
      <c r="AH13" s="17"/>
      <c r="AJ13" s="97">
        <f>10+134-1723+210</f>
        <v>-1369</v>
      </c>
      <c r="AK13" s="97">
        <f>57-569</f>
        <v>-512</v>
      </c>
      <c r="AL13" s="97">
        <f>6+20-927+91-1</f>
        <v>-811</v>
      </c>
      <c r="AM13" s="97">
        <f>8-410</f>
        <v>-402</v>
      </c>
      <c r="AN13" s="97">
        <f>6+15-1292-47-1</f>
        <v>-1319</v>
      </c>
      <c r="AO13" s="97">
        <f>4+11-769+2</f>
        <v>-752</v>
      </c>
      <c r="AP13" s="90"/>
      <c r="AQ13" s="90"/>
      <c r="AR13" s="97">
        <f>3+6-717-6</f>
        <v>-714</v>
      </c>
      <c r="AS13" s="97">
        <f>3+9+17-662-7</f>
        <v>-640</v>
      </c>
    </row>
    <row r="14" spans="1:56">
      <c r="A14" s="112" t="s">
        <v>160</v>
      </c>
      <c r="B14" s="96">
        <v>-23</v>
      </c>
      <c r="C14" s="96">
        <v>-3</v>
      </c>
      <c r="D14" s="97">
        <v>-3</v>
      </c>
      <c r="E14" s="97">
        <f t="shared" si="5"/>
        <v>-7.0746747761446196</v>
      </c>
      <c r="F14" s="97">
        <f t="shared" si="5"/>
        <v>-0.53440499348025916</v>
      </c>
      <c r="G14" s="97">
        <f t="shared" si="5"/>
        <v>-0.43971506463811449</v>
      </c>
      <c r="H14" s="97">
        <f t="shared" si="5"/>
        <v>-0.34684486785210533</v>
      </c>
      <c r="I14" s="97">
        <f t="shared" si="5"/>
        <v>-0.80410784234891397</v>
      </c>
      <c r="J14" s="97">
        <f t="shared" si="5"/>
        <v>-1.3283887751148502</v>
      </c>
      <c r="K14" s="97">
        <f t="shared" si="5"/>
        <v>-0.52403760493853035</v>
      </c>
      <c r="L14" s="97">
        <f t="shared" si="5"/>
        <v>-0.86954001333294684</v>
      </c>
      <c r="M14" s="97">
        <f t="shared" si="5"/>
        <v>-4.0601738587267713</v>
      </c>
      <c r="N14" s="97">
        <f t="shared" si="5"/>
        <v>7.5691223062034361</v>
      </c>
      <c r="O14" s="97">
        <f t="shared" si="5"/>
        <v>-15.235172719316255</v>
      </c>
      <c r="P14" s="97">
        <f t="shared" si="5"/>
        <v>-0.43080700923004017</v>
      </c>
      <c r="Q14" s="97">
        <f t="shared" si="5"/>
        <v>0</v>
      </c>
      <c r="R14" s="14"/>
      <c r="T14" s="97">
        <v>-28</v>
      </c>
      <c r="U14" s="97">
        <v>-67</v>
      </c>
      <c r="V14" s="97">
        <v>-5</v>
      </c>
      <c r="W14" s="97">
        <v>-4</v>
      </c>
      <c r="X14" s="97">
        <v>-3</v>
      </c>
      <c r="Y14" s="97">
        <v>-7</v>
      </c>
      <c r="Z14" s="97">
        <v>-12</v>
      </c>
      <c r="AA14" s="97">
        <v>-5</v>
      </c>
      <c r="AB14" s="97">
        <f t="shared" si="6"/>
        <v>-9</v>
      </c>
      <c r="AC14" s="97">
        <f t="shared" si="7"/>
        <v>-39</v>
      </c>
      <c r="AD14" s="97">
        <f t="shared" si="8"/>
        <v>70</v>
      </c>
      <c r="AE14" s="97">
        <f t="shared" si="9"/>
        <v>-141</v>
      </c>
      <c r="AF14" s="97">
        <f t="shared" si="10"/>
        <v>-4</v>
      </c>
      <c r="AG14" s="97">
        <f t="shared" si="11"/>
        <v>0</v>
      </c>
      <c r="AH14" s="17"/>
      <c r="AJ14" s="97">
        <v>46</v>
      </c>
      <c r="AK14" s="97">
        <v>55</v>
      </c>
      <c r="AL14" s="97">
        <v>-79</v>
      </c>
      <c r="AM14" s="97">
        <v>15</v>
      </c>
      <c r="AN14" s="97">
        <v>-86</v>
      </c>
      <c r="AO14" s="97">
        <v>-141</v>
      </c>
      <c r="AP14" s="90"/>
      <c r="AQ14" s="90"/>
      <c r="AR14" s="97">
        <v>-4</v>
      </c>
      <c r="AS14" s="97">
        <v>0</v>
      </c>
    </row>
    <row r="15" spans="1:56">
      <c r="A15" s="3" t="s">
        <v>161</v>
      </c>
      <c r="B15" s="3">
        <v>69</v>
      </c>
      <c r="C15" s="3">
        <v>97</v>
      </c>
      <c r="D15" s="52">
        <f t="shared" ref="D15:Q15" si="13">SUM(D9:D14)</f>
        <v>131</v>
      </c>
      <c r="E15" s="52">
        <f t="shared" si="13"/>
        <v>97.250380131779011</v>
      </c>
      <c r="F15" s="52">
        <f t="shared" ref="F15:G15" si="14">SUM(F9:F14)</f>
        <v>91.383253885124319</v>
      </c>
      <c r="G15" s="52">
        <f t="shared" si="14"/>
        <v>72.662914431448399</v>
      </c>
      <c r="H15" s="52">
        <f t="shared" si="13"/>
        <v>14.451869493837698</v>
      </c>
      <c r="I15" s="52">
        <f t="shared" ref="I15:J15" si="15">SUM(I9:I14)</f>
        <v>31.015588204886683</v>
      </c>
      <c r="J15" s="52">
        <f t="shared" si="15"/>
        <v>20.922123208058888</v>
      </c>
      <c r="K15" s="52">
        <f t="shared" si="13"/>
        <v>29.031683313594566</v>
      </c>
      <c r="L15" s="52">
        <f t="shared" ref="L15:M15" si="16">SUM(L9:L14)</f>
        <v>47.728085176275066</v>
      </c>
      <c r="M15" s="52">
        <f t="shared" si="16"/>
        <v>23.029618447764307</v>
      </c>
      <c r="N15" s="52">
        <f t="shared" si="13"/>
        <v>13.516289832506128</v>
      </c>
      <c r="O15" s="52">
        <f t="shared" ref="O15:P15" si="17">SUM(O9:O14)</f>
        <v>5.5105943878377968</v>
      </c>
      <c r="P15" s="52">
        <f t="shared" si="17"/>
        <v>25.309911792264867</v>
      </c>
      <c r="Q15" s="52">
        <f t="shared" si="13"/>
        <v>16.435114169259762</v>
      </c>
      <c r="R15" s="14"/>
      <c r="T15" s="52">
        <f>SUM(T9:T14)</f>
        <v>1258</v>
      </c>
      <c r="U15" s="52">
        <f t="shared" ref="U15:AG15" si="18">SUM(U9:U14)</f>
        <v>921</v>
      </c>
      <c r="V15" s="52">
        <f t="shared" si="18"/>
        <v>855</v>
      </c>
      <c r="W15" s="52">
        <f t="shared" si="18"/>
        <v>661</v>
      </c>
      <c r="X15" s="52">
        <f t="shared" si="18"/>
        <v>125</v>
      </c>
      <c r="Y15" s="52">
        <f t="shared" si="18"/>
        <v>270</v>
      </c>
      <c r="Z15" s="52">
        <f t="shared" si="18"/>
        <v>189</v>
      </c>
      <c r="AA15" s="52">
        <f t="shared" si="18"/>
        <v>277</v>
      </c>
      <c r="AB15" s="52">
        <f t="shared" si="18"/>
        <v>494</v>
      </c>
      <c r="AC15" s="52">
        <f t="shared" si="18"/>
        <v>202</v>
      </c>
      <c r="AD15" s="52">
        <f t="shared" si="18"/>
        <v>125</v>
      </c>
      <c r="AE15" s="52">
        <f t="shared" si="18"/>
        <v>51</v>
      </c>
      <c r="AF15" s="52">
        <f t="shared" si="18"/>
        <v>235</v>
      </c>
      <c r="AG15" s="52">
        <f t="shared" si="18"/>
        <v>150</v>
      </c>
      <c r="AH15" s="93"/>
      <c r="AJ15" s="52">
        <f t="shared" ref="AJ15:AN15" si="19">SUM(AJ9:AJ14)</f>
        <v>647</v>
      </c>
      <c r="AK15" s="52">
        <f t="shared" si="19"/>
        <v>153</v>
      </c>
      <c r="AL15" s="52">
        <f t="shared" si="19"/>
        <v>179</v>
      </c>
      <c r="AM15" s="52">
        <f t="shared" ref="AM15:AO15" si="20">SUM(AM9:AM14)</f>
        <v>130</v>
      </c>
      <c r="AN15" s="52">
        <f t="shared" si="19"/>
        <v>46</v>
      </c>
      <c r="AO15" s="52">
        <f t="shared" si="20"/>
        <v>51</v>
      </c>
      <c r="AP15" s="90"/>
      <c r="AQ15" s="90"/>
      <c r="AR15" s="52">
        <f t="shared" ref="AR15:AS15" si="21">SUM(AR9:AR14)</f>
        <v>235</v>
      </c>
      <c r="AS15" s="52">
        <f t="shared" si="21"/>
        <v>150</v>
      </c>
    </row>
    <row r="16" spans="1:56">
      <c r="A16" s="112"/>
      <c r="B16" s="96"/>
      <c r="C16" s="96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14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17"/>
      <c r="AJ16" s="97"/>
      <c r="AK16" s="97"/>
      <c r="AL16" s="97"/>
      <c r="AM16" s="97"/>
      <c r="AN16" s="97"/>
      <c r="AO16" s="97"/>
      <c r="AP16" s="90"/>
      <c r="AQ16" s="90"/>
      <c r="AR16" s="97"/>
      <c r="AS16" s="97"/>
    </row>
    <row r="17" spans="1:45">
      <c r="A17" s="3" t="s">
        <v>162</v>
      </c>
      <c r="B17" s="3"/>
      <c r="C17" s="3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14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17"/>
      <c r="AJ17" s="97"/>
      <c r="AK17" s="97"/>
      <c r="AL17" s="97"/>
      <c r="AM17" s="97"/>
      <c r="AN17" s="97"/>
      <c r="AO17" s="97"/>
      <c r="AP17" s="90"/>
      <c r="AQ17" s="90"/>
      <c r="AR17" s="97"/>
      <c r="AS17" s="97"/>
    </row>
    <row r="18" spans="1:45">
      <c r="A18" s="112" t="s">
        <v>163</v>
      </c>
      <c r="B18" s="96">
        <v>-44</v>
      </c>
      <c r="C18" s="96">
        <v>1</v>
      </c>
      <c r="D18" s="97">
        <v>-18</v>
      </c>
      <c r="E18" s="97">
        <f t="shared" ref="E18:Q19" si="22">+U18/U$3</f>
        <v>-2.8509883426254437</v>
      </c>
      <c r="F18" s="97">
        <f t="shared" si="22"/>
        <v>8.1229559008999388</v>
      </c>
      <c r="G18" s="97">
        <f t="shared" si="22"/>
        <v>-15.719813560812593</v>
      </c>
      <c r="H18" s="97">
        <f t="shared" si="22"/>
        <v>-12.486415242675793</v>
      </c>
      <c r="I18" s="97">
        <f t="shared" si="22"/>
        <v>-14.47394116228045</v>
      </c>
      <c r="J18" s="97">
        <f t="shared" si="22"/>
        <v>-10.405712071732994</v>
      </c>
      <c r="K18" s="97">
        <f t="shared" si="22"/>
        <v>128.17959816796454</v>
      </c>
      <c r="L18" s="97">
        <f t="shared" si="22"/>
        <v>-11.110789059254321</v>
      </c>
      <c r="M18" s="97">
        <f t="shared" si="22"/>
        <v>36.02102961844777</v>
      </c>
      <c r="N18" s="97">
        <f t="shared" si="22"/>
        <v>-34.601701971215704</v>
      </c>
      <c r="O18" s="97">
        <f t="shared" si="22"/>
        <v>-20.421614496104766</v>
      </c>
      <c r="P18" s="97">
        <f t="shared" si="22"/>
        <v>-3.2310525692253012</v>
      </c>
      <c r="Q18" s="97">
        <f t="shared" si="22"/>
        <v>5.3688039619581893</v>
      </c>
      <c r="R18" s="14"/>
      <c r="T18" s="97">
        <v>-166</v>
      </c>
      <c r="U18" s="97">
        <v>-27</v>
      </c>
      <c r="V18" s="97">
        <v>76</v>
      </c>
      <c r="W18" s="97">
        <v>-143</v>
      </c>
      <c r="X18" s="97">
        <v>-108</v>
      </c>
      <c r="Y18" s="97">
        <v>-126</v>
      </c>
      <c r="Z18" s="97">
        <v>-94</v>
      </c>
      <c r="AA18" s="97">
        <f>-1+1224</f>
        <v>1223</v>
      </c>
      <c r="AB18" s="97">
        <f t="shared" ref="AB18:AB19" si="23">+AJ18-AK18</f>
        <v>-115</v>
      </c>
      <c r="AC18" s="97">
        <f t="shared" ref="AC18:AC19" si="24">+AK18+AL18-AM18</f>
        <v>346</v>
      </c>
      <c r="AD18" s="97">
        <f t="shared" ref="AD18:AD19" si="25">+AM18+AN18-AO18</f>
        <v>-320</v>
      </c>
      <c r="AE18" s="97">
        <f t="shared" ref="AE18:AE19" si="26">+AO18</f>
        <v>-189</v>
      </c>
      <c r="AF18" s="97">
        <f t="shared" ref="AF18:AF19" si="27">+AR18</f>
        <v>-30</v>
      </c>
      <c r="AG18" s="97">
        <f t="shared" ref="AG18:AG19" si="28">+AS18</f>
        <v>49</v>
      </c>
      <c r="AH18" s="17"/>
      <c r="AJ18" s="97">
        <v>-35</v>
      </c>
      <c r="AK18" s="97">
        <v>80</v>
      </c>
      <c r="AL18" s="97">
        <v>-26</v>
      </c>
      <c r="AM18" s="97">
        <v>-292</v>
      </c>
      <c r="AN18" s="97">
        <v>-217</v>
      </c>
      <c r="AO18" s="97">
        <v>-189</v>
      </c>
      <c r="AP18" s="90"/>
      <c r="AQ18" s="90"/>
      <c r="AR18" s="97">
        <v>-30</v>
      </c>
      <c r="AS18" s="97">
        <v>49</v>
      </c>
    </row>
    <row r="19" spans="1:45">
      <c r="A19" s="112" t="s">
        <v>164</v>
      </c>
      <c r="B19" s="96">
        <v>16</v>
      </c>
      <c r="C19" s="96">
        <v>11</v>
      </c>
      <c r="D19" s="97">
        <v>-2</v>
      </c>
      <c r="E19" s="97">
        <f t="shared" si="22"/>
        <v>-3.1677648251393817</v>
      </c>
      <c r="F19" s="97">
        <f t="shared" si="22"/>
        <v>4.5958829439302287</v>
      </c>
      <c r="G19" s="97">
        <f t="shared" si="22"/>
        <v>20.226892973353266</v>
      </c>
      <c r="H19" s="97">
        <f t="shared" si="22"/>
        <v>34.800101741161235</v>
      </c>
      <c r="I19" s="97">
        <f t="shared" si="22"/>
        <v>-16.771392140420204</v>
      </c>
      <c r="J19" s="97">
        <f t="shared" si="22"/>
        <v>12.17689710521946</v>
      </c>
      <c r="K19" s="97">
        <f t="shared" si="22"/>
        <v>-7.2317189481517197</v>
      </c>
      <c r="L19" s="97">
        <f t="shared" si="22"/>
        <v>26.086200399988403</v>
      </c>
      <c r="M19" s="97">
        <f t="shared" si="22"/>
        <v>-15.199625214720735</v>
      </c>
      <c r="N19" s="97">
        <f t="shared" si="22"/>
        <v>14.056941425806381</v>
      </c>
      <c r="O19" s="97">
        <f t="shared" si="22"/>
        <v>-11.777544868123913</v>
      </c>
      <c r="P19" s="97">
        <f t="shared" si="22"/>
        <v>1.2924210276901205</v>
      </c>
      <c r="Q19" s="97">
        <f t="shared" si="22"/>
        <v>-0.76697199456545562</v>
      </c>
      <c r="R19" s="14"/>
      <c r="T19" s="97">
        <v>-20</v>
      </c>
      <c r="U19" s="97">
        <v>-30</v>
      </c>
      <c r="V19" s="97">
        <v>43</v>
      </c>
      <c r="W19" s="97">
        <v>184</v>
      </c>
      <c r="X19" s="97">
        <v>301</v>
      </c>
      <c r="Y19" s="97">
        <v>-146</v>
      </c>
      <c r="Z19" s="97">
        <v>110</v>
      </c>
      <c r="AA19" s="97">
        <v>-69</v>
      </c>
      <c r="AB19" s="97">
        <f t="shared" si="23"/>
        <v>270</v>
      </c>
      <c r="AC19" s="97">
        <f t="shared" si="24"/>
        <v>-146</v>
      </c>
      <c r="AD19" s="97">
        <f t="shared" si="25"/>
        <v>130</v>
      </c>
      <c r="AE19" s="97">
        <f t="shared" si="26"/>
        <v>-109</v>
      </c>
      <c r="AF19" s="97">
        <f t="shared" si="27"/>
        <v>12</v>
      </c>
      <c r="AG19" s="97">
        <f t="shared" si="28"/>
        <v>-7</v>
      </c>
      <c r="AH19" s="17"/>
      <c r="AJ19" s="97">
        <v>182</v>
      </c>
      <c r="AK19" s="97">
        <v>-88</v>
      </c>
      <c r="AL19" s="97">
        <v>-31</v>
      </c>
      <c r="AM19" s="97">
        <v>27</v>
      </c>
      <c r="AN19" s="97">
        <v>-6</v>
      </c>
      <c r="AO19" s="97">
        <v>-109</v>
      </c>
      <c r="AP19" s="90"/>
      <c r="AQ19" s="90"/>
      <c r="AR19" s="97">
        <v>12</v>
      </c>
      <c r="AS19" s="97">
        <v>-7</v>
      </c>
    </row>
    <row r="20" spans="1:45">
      <c r="A20" s="3" t="s">
        <v>165</v>
      </c>
      <c r="B20" s="3">
        <v>-28</v>
      </c>
      <c r="C20" s="3">
        <v>12</v>
      </c>
      <c r="D20" s="52">
        <f t="shared" ref="D20:Q20" si="29">SUM(D18:D19)</f>
        <v>-20</v>
      </c>
      <c r="E20" s="52">
        <f t="shared" si="29"/>
        <v>-6.0187531677648254</v>
      </c>
      <c r="F20" s="52">
        <f t="shared" ref="F20:G20" si="30">SUM(F18:F19)</f>
        <v>12.718838844830167</v>
      </c>
      <c r="G20" s="52">
        <f t="shared" si="30"/>
        <v>4.5070794125406728</v>
      </c>
      <c r="H20" s="52">
        <f t="shared" si="29"/>
        <v>22.313686498485442</v>
      </c>
      <c r="I20" s="52">
        <f t="shared" ref="I20:J20" si="31">SUM(I18:I19)</f>
        <v>-31.245333302700654</v>
      </c>
      <c r="J20" s="52">
        <f t="shared" si="31"/>
        <v>1.7711850334864661</v>
      </c>
      <c r="K20" s="52">
        <f t="shared" si="29"/>
        <v>120.94787921981282</v>
      </c>
      <c r="L20" s="52">
        <f t="shared" ref="L20:M20" si="32">SUM(L18:L19)</f>
        <v>14.975411340734082</v>
      </c>
      <c r="M20" s="52">
        <f t="shared" si="32"/>
        <v>20.821404403727037</v>
      </c>
      <c r="N20" s="52">
        <f t="shared" si="29"/>
        <v>-20.544760545409325</v>
      </c>
      <c r="O20" s="52">
        <f t="shared" ref="O20:P20" si="33">SUM(O18:O19)</f>
        <v>-32.199159364228677</v>
      </c>
      <c r="P20" s="52">
        <f t="shared" si="33"/>
        <v>-1.9386315415351807</v>
      </c>
      <c r="Q20" s="52">
        <f t="shared" si="29"/>
        <v>4.6018319673927337</v>
      </c>
      <c r="R20" s="14"/>
      <c r="T20" s="52">
        <f t="shared" ref="T20" si="34">SUM(T18:T19)</f>
        <v>-186</v>
      </c>
      <c r="U20" s="52">
        <f t="shared" ref="U20" si="35">SUM(U18:U19)</f>
        <v>-57</v>
      </c>
      <c r="V20" s="52">
        <f t="shared" ref="V20" si="36">SUM(V18:V19)</f>
        <v>119</v>
      </c>
      <c r="W20" s="52">
        <f t="shared" ref="W20" si="37">SUM(W18:W19)</f>
        <v>41</v>
      </c>
      <c r="X20" s="52">
        <f t="shared" ref="X20" si="38">SUM(X18:X19)</f>
        <v>193</v>
      </c>
      <c r="Y20" s="52">
        <f t="shared" ref="Y20" si="39">SUM(Y18:Y19)</f>
        <v>-272</v>
      </c>
      <c r="Z20" s="52">
        <f t="shared" ref="Z20" si="40">SUM(Z18:Z19)</f>
        <v>16</v>
      </c>
      <c r="AA20" s="52">
        <f t="shared" ref="AA20" si="41">SUM(AA18:AA19)</f>
        <v>1154</v>
      </c>
      <c r="AB20" s="52">
        <f t="shared" ref="AB20" si="42">SUM(AB18:AB19)</f>
        <v>155</v>
      </c>
      <c r="AC20" s="52">
        <f t="shared" ref="AC20" si="43">SUM(AC18:AC19)</f>
        <v>200</v>
      </c>
      <c r="AD20" s="52">
        <f t="shared" ref="AD20" si="44">SUM(AD18:AD19)</f>
        <v>-190</v>
      </c>
      <c r="AE20" s="52">
        <f t="shared" ref="AE20" si="45">SUM(AE18:AE19)</f>
        <v>-298</v>
      </c>
      <c r="AF20" s="52">
        <f t="shared" ref="AF20" si="46">SUM(AF18:AF19)</f>
        <v>-18</v>
      </c>
      <c r="AG20" s="52">
        <f t="shared" ref="AG20" si="47">SUM(AG18:AG19)</f>
        <v>42</v>
      </c>
      <c r="AH20" s="93"/>
      <c r="AJ20" s="52">
        <f t="shared" ref="AJ20:AN20" si="48">SUM(AJ18:AJ19)</f>
        <v>147</v>
      </c>
      <c r="AK20" s="52">
        <f t="shared" si="48"/>
        <v>-8</v>
      </c>
      <c r="AL20" s="52">
        <f t="shared" si="48"/>
        <v>-57</v>
      </c>
      <c r="AM20" s="52">
        <f t="shared" ref="AM20:AO20" si="49">SUM(AM18:AM19)</f>
        <v>-265</v>
      </c>
      <c r="AN20" s="52">
        <f t="shared" si="48"/>
        <v>-223</v>
      </c>
      <c r="AO20" s="52">
        <f t="shared" si="49"/>
        <v>-298</v>
      </c>
      <c r="AP20" s="90"/>
      <c r="AQ20" s="90"/>
      <c r="AR20" s="52">
        <f t="shared" ref="AR20:AS20" si="50">SUM(AR18:AR19)</f>
        <v>-18</v>
      </c>
      <c r="AS20" s="52">
        <f t="shared" si="50"/>
        <v>42</v>
      </c>
    </row>
    <row r="21" spans="1:45">
      <c r="A21" s="112"/>
      <c r="B21" s="96"/>
      <c r="C21" s="96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14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17"/>
      <c r="AJ21" s="97"/>
      <c r="AK21" s="97"/>
      <c r="AL21" s="97"/>
      <c r="AM21" s="97"/>
      <c r="AN21" s="97"/>
      <c r="AO21" s="97"/>
      <c r="AP21" s="90"/>
      <c r="AQ21" s="90"/>
      <c r="AR21" s="97"/>
      <c r="AS21" s="97"/>
    </row>
    <row r="22" spans="1:45">
      <c r="A22" s="3" t="s">
        <v>166</v>
      </c>
      <c r="B22" s="3">
        <v>41</v>
      </c>
      <c r="C22" s="3">
        <v>109</v>
      </c>
      <c r="D22" s="52">
        <f t="shared" ref="D22:Q22" si="51">+D15+D20</f>
        <v>111</v>
      </c>
      <c r="E22" s="52">
        <f t="shared" si="51"/>
        <v>91.231626964014183</v>
      </c>
      <c r="F22" s="52">
        <f t="shared" ref="F22:G22" si="52">+F15+F20</f>
        <v>104.10209272995448</v>
      </c>
      <c r="G22" s="52">
        <f t="shared" si="52"/>
        <v>77.169993843989076</v>
      </c>
      <c r="H22" s="52">
        <f t="shared" si="51"/>
        <v>36.765555992323144</v>
      </c>
      <c r="I22" s="52">
        <f t="shared" ref="I22:J22" si="53">+I15+I20</f>
        <v>-0.22974509781397146</v>
      </c>
      <c r="J22" s="52">
        <f t="shared" si="53"/>
        <v>22.693308241545353</v>
      </c>
      <c r="K22" s="52">
        <f t="shared" si="51"/>
        <v>149.97956253340737</v>
      </c>
      <c r="L22" s="52">
        <f t="shared" ref="L22:M22" si="54">+L15+L20</f>
        <v>62.70349651700915</v>
      </c>
      <c r="M22" s="52">
        <f t="shared" si="54"/>
        <v>43.851022851491344</v>
      </c>
      <c r="N22" s="52">
        <f t="shared" si="51"/>
        <v>-7.0284707129031965</v>
      </c>
      <c r="O22" s="52">
        <f t="shared" ref="O22:P22" si="55">+O15+O20</f>
        <v>-26.688564976390879</v>
      </c>
      <c r="P22" s="52">
        <f t="shared" si="55"/>
        <v>23.371280250729686</v>
      </c>
      <c r="Q22" s="52">
        <f t="shared" si="51"/>
        <v>21.036946136652496</v>
      </c>
      <c r="R22" s="14"/>
      <c r="T22" s="52">
        <f t="shared" ref="T22:AG22" si="56">+T15+T20</f>
        <v>1072</v>
      </c>
      <c r="U22" s="52">
        <f t="shared" si="56"/>
        <v>864</v>
      </c>
      <c r="V22" s="52">
        <f t="shared" si="56"/>
        <v>974</v>
      </c>
      <c r="W22" s="52">
        <f t="shared" si="56"/>
        <v>702</v>
      </c>
      <c r="X22" s="52">
        <f t="shared" si="56"/>
        <v>318</v>
      </c>
      <c r="Y22" s="52">
        <f t="shared" si="56"/>
        <v>-2</v>
      </c>
      <c r="Z22" s="52">
        <f t="shared" si="56"/>
        <v>205</v>
      </c>
      <c r="AA22" s="52">
        <f t="shared" si="56"/>
        <v>1431</v>
      </c>
      <c r="AB22" s="52">
        <f t="shared" si="56"/>
        <v>649</v>
      </c>
      <c r="AC22" s="52">
        <f t="shared" si="56"/>
        <v>402</v>
      </c>
      <c r="AD22" s="52">
        <f t="shared" si="56"/>
        <v>-65</v>
      </c>
      <c r="AE22" s="52">
        <f t="shared" si="56"/>
        <v>-247</v>
      </c>
      <c r="AF22" s="52">
        <f t="shared" si="56"/>
        <v>217</v>
      </c>
      <c r="AG22" s="52">
        <f t="shared" si="56"/>
        <v>192</v>
      </c>
      <c r="AH22" s="93"/>
      <c r="AJ22" s="52">
        <f t="shared" ref="AJ22:AN22" si="57">+AJ15+AJ20</f>
        <v>794</v>
      </c>
      <c r="AK22" s="52">
        <f t="shared" si="57"/>
        <v>145</v>
      </c>
      <c r="AL22" s="52">
        <f t="shared" si="57"/>
        <v>122</v>
      </c>
      <c r="AM22" s="52">
        <f t="shared" ref="AM22:AO22" si="58">+AM15+AM20</f>
        <v>-135</v>
      </c>
      <c r="AN22" s="52">
        <f t="shared" si="57"/>
        <v>-177</v>
      </c>
      <c r="AO22" s="52">
        <f t="shared" si="58"/>
        <v>-247</v>
      </c>
      <c r="AP22" s="90"/>
      <c r="AQ22" s="90"/>
      <c r="AR22" s="52">
        <f t="shared" ref="AR22:AS22" si="59">+AR15+AR20</f>
        <v>217</v>
      </c>
      <c r="AS22" s="52">
        <f t="shared" si="59"/>
        <v>192</v>
      </c>
    </row>
    <row r="23" spans="1:45">
      <c r="A23" s="112"/>
      <c r="B23" s="96"/>
      <c r="C23" s="96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14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4"/>
      <c r="AJ23" s="97"/>
      <c r="AK23" s="97"/>
      <c r="AL23" s="97"/>
      <c r="AM23" s="97"/>
      <c r="AN23" s="97"/>
      <c r="AO23" s="97"/>
      <c r="AP23" s="90"/>
      <c r="AQ23" s="90"/>
      <c r="AR23" s="97"/>
      <c r="AS23" s="97"/>
    </row>
    <row r="24" spans="1:45">
      <c r="A24" s="3" t="s">
        <v>167</v>
      </c>
      <c r="B24" s="3"/>
      <c r="C24" s="3"/>
      <c r="D24" s="97"/>
      <c r="E24" s="97">
        <f t="shared" ref="E24:Q31" si="60">+U24/U$3</f>
        <v>0</v>
      </c>
      <c r="F24" s="97">
        <f t="shared" si="60"/>
        <v>0</v>
      </c>
      <c r="G24" s="97">
        <f t="shared" si="60"/>
        <v>0</v>
      </c>
      <c r="H24" s="97">
        <f t="shared" si="60"/>
        <v>0</v>
      </c>
      <c r="I24" s="97">
        <f t="shared" si="60"/>
        <v>0</v>
      </c>
      <c r="J24" s="97">
        <f t="shared" si="60"/>
        <v>0</v>
      </c>
      <c r="K24" s="97">
        <f t="shared" si="60"/>
        <v>0</v>
      </c>
      <c r="L24" s="97">
        <f t="shared" si="60"/>
        <v>0</v>
      </c>
      <c r="M24" s="97">
        <f t="shared" si="60"/>
        <v>0</v>
      </c>
      <c r="N24" s="97">
        <f t="shared" si="60"/>
        <v>0</v>
      </c>
      <c r="O24" s="97">
        <f t="shared" si="60"/>
        <v>0</v>
      </c>
      <c r="P24" s="97">
        <f t="shared" si="60"/>
        <v>0</v>
      </c>
      <c r="Q24" s="97">
        <f t="shared" si="60"/>
        <v>0</v>
      </c>
      <c r="R24" s="14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17"/>
      <c r="AJ24" s="97"/>
      <c r="AK24" s="97"/>
      <c r="AL24" s="97"/>
      <c r="AM24" s="97"/>
      <c r="AN24" s="97"/>
      <c r="AO24" s="97"/>
      <c r="AP24" s="90"/>
      <c r="AQ24" s="90"/>
      <c r="AR24" s="97"/>
      <c r="AS24" s="97"/>
    </row>
    <row r="25" spans="1:45">
      <c r="A25" s="112" t="s">
        <v>168</v>
      </c>
      <c r="B25" s="96">
        <v>-10</v>
      </c>
      <c r="C25" s="96">
        <v>-7</v>
      </c>
      <c r="D25" s="97">
        <v>-2</v>
      </c>
      <c r="E25" s="97">
        <f t="shared" si="60"/>
        <v>-2.9565805034634232</v>
      </c>
      <c r="F25" s="97">
        <f t="shared" si="60"/>
        <v>-1.816976977832881</v>
      </c>
      <c r="G25" s="97">
        <f t="shared" si="60"/>
        <v>-1.5390027262334007</v>
      </c>
      <c r="H25" s="97">
        <f t="shared" si="60"/>
        <v>-2.4279140749647374</v>
      </c>
      <c r="I25" s="97">
        <f t="shared" si="60"/>
        <v>0</v>
      </c>
      <c r="J25" s="97">
        <f t="shared" si="60"/>
        <v>-0.11069906459290418</v>
      </c>
      <c r="K25" s="97">
        <f t="shared" si="60"/>
        <v>0</v>
      </c>
      <c r="L25" s="97">
        <f t="shared" si="60"/>
        <v>-1.4492333555549113</v>
      </c>
      <c r="M25" s="97">
        <f t="shared" si="60"/>
        <v>0</v>
      </c>
      <c r="N25" s="97">
        <f t="shared" si="60"/>
        <v>0</v>
      </c>
      <c r="O25" s="97">
        <f t="shared" si="60"/>
        <v>0</v>
      </c>
      <c r="P25" s="97">
        <f t="shared" si="60"/>
        <v>0</v>
      </c>
      <c r="Q25" s="97">
        <f t="shared" si="60"/>
        <v>0</v>
      </c>
      <c r="R25" s="14"/>
      <c r="T25" s="97">
        <v>-20</v>
      </c>
      <c r="U25" s="97">
        <v>-28</v>
      </c>
      <c r="V25" s="97">
        <v>-17</v>
      </c>
      <c r="W25" s="97">
        <v>-14</v>
      </c>
      <c r="X25" s="97">
        <v>-21</v>
      </c>
      <c r="Y25" s="97"/>
      <c r="Z25" s="97">
        <v>-1</v>
      </c>
      <c r="AA25" s="97"/>
      <c r="AB25" s="97">
        <f t="shared" ref="AB25:AB31" si="61">+AJ25-AK25</f>
        <v>-15</v>
      </c>
      <c r="AC25" s="97">
        <f t="shared" ref="AC25:AC31" si="62">+AK25+AL25-AM25</f>
        <v>0</v>
      </c>
      <c r="AD25" s="97"/>
      <c r="AE25" s="97"/>
      <c r="AF25" s="97"/>
      <c r="AG25" s="97"/>
      <c r="AH25" s="17"/>
      <c r="AJ25" s="97">
        <v>-15</v>
      </c>
      <c r="AK25" s="97"/>
      <c r="AL25" s="97"/>
      <c r="AM25" s="97"/>
      <c r="AN25" s="97"/>
      <c r="AO25" s="97"/>
      <c r="AP25" s="90"/>
      <c r="AQ25" s="90"/>
      <c r="AR25" s="97" t="s">
        <v>86</v>
      </c>
      <c r="AS25" s="97" t="s">
        <v>86</v>
      </c>
    </row>
    <row r="26" spans="1:45">
      <c r="A26" s="112" t="s">
        <v>169</v>
      </c>
      <c r="B26" s="97">
        <v>-468</v>
      </c>
      <c r="C26" s="96">
        <v>-349</v>
      </c>
      <c r="D26" s="97">
        <v>-288</v>
      </c>
      <c r="E26" s="97">
        <f t="shared" si="60"/>
        <v>-315.61496874472039</v>
      </c>
      <c r="F26" s="97">
        <f t="shared" si="60"/>
        <v>-236.84829311045084</v>
      </c>
      <c r="G26" s="97">
        <f t="shared" si="60"/>
        <v>-206.77600914607333</v>
      </c>
      <c r="H26" s="97">
        <f t="shared" si="60"/>
        <v>-177.00649756052442</v>
      </c>
      <c r="I26" s="97">
        <f t="shared" si="60"/>
        <v>-171.73446061594663</v>
      </c>
      <c r="J26" s="97">
        <f t="shared" si="60"/>
        <v>-127.08252615265401</v>
      </c>
      <c r="K26" s="97">
        <f t="shared" si="60"/>
        <v>-105.54117363462002</v>
      </c>
      <c r="L26" s="97">
        <f t="shared" si="60"/>
        <v>-54.394558611827669</v>
      </c>
      <c r="M26" s="97">
        <f t="shared" si="60"/>
        <v>-120.55593149757952</v>
      </c>
      <c r="N26" s="97">
        <f t="shared" si="60"/>
        <v>-54.930201879304931</v>
      </c>
      <c r="O26" s="97">
        <f t="shared" si="60"/>
        <v>-59.536029562718134</v>
      </c>
      <c r="P26" s="97">
        <f t="shared" si="60"/>
        <v>-28.864069618412689</v>
      </c>
      <c r="Q26" s="97">
        <f t="shared" si="60"/>
        <v>-16.215979313669635</v>
      </c>
      <c r="R26" s="14"/>
      <c r="T26" s="97">
        <v>-2777</v>
      </c>
      <c r="U26" s="97">
        <v>-2989</v>
      </c>
      <c r="V26" s="97">
        <v>-2216</v>
      </c>
      <c r="W26" s="97">
        <v>-1881</v>
      </c>
      <c r="X26" s="97">
        <v>-1531</v>
      </c>
      <c r="Y26" s="97">
        <v>-1495</v>
      </c>
      <c r="Z26" s="97">
        <v>-1148</v>
      </c>
      <c r="AA26" s="97">
        <v>-1007</v>
      </c>
      <c r="AB26" s="97">
        <f t="shared" si="61"/>
        <v>-563</v>
      </c>
      <c r="AC26" s="97">
        <f t="shared" si="62"/>
        <v>-1158</v>
      </c>
      <c r="AD26" s="97">
        <f t="shared" ref="AD26:AD31" si="63">+AM26+AN26-AO26</f>
        <v>-508</v>
      </c>
      <c r="AE26" s="97">
        <f t="shared" ref="AE26:AE31" si="64">+AO26</f>
        <v>-551</v>
      </c>
      <c r="AF26" s="97">
        <f t="shared" ref="AF26:AF31" si="65">+AR26</f>
        <v>-268</v>
      </c>
      <c r="AG26" s="97">
        <f t="shared" ref="AG26:AG31" si="66">+AS26</f>
        <v>-148</v>
      </c>
      <c r="AH26" s="17"/>
      <c r="AJ26" s="97">
        <v>-1124</v>
      </c>
      <c r="AK26" s="97">
        <v>-561</v>
      </c>
      <c r="AL26" s="97">
        <v>-862</v>
      </c>
      <c r="AM26" s="97">
        <v>-265</v>
      </c>
      <c r="AN26" s="97">
        <v>-794</v>
      </c>
      <c r="AO26" s="97">
        <v>-551</v>
      </c>
      <c r="AP26" s="90"/>
      <c r="AQ26" s="90"/>
      <c r="AR26" s="97">
        <v>-268</v>
      </c>
      <c r="AS26" s="97">
        <v>-148</v>
      </c>
    </row>
    <row r="27" spans="1:45">
      <c r="A27" s="112" t="s">
        <v>170</v>
      </c>
      <c r="B27" s="97">
        <v>-181</v>
      </c>
      <c r="C27" s="98">
        <v>-1186</v>
      </c>
      <c r="D27" s="97">
        <v>-1297</v>
      </c>
      <c r="E27" s="97">
        <f t="shared" si="60"/>
        <v>-643.47862814664643</v>
      </c>
      <c r="F27" s="97">
        <f t="shared" si="60"/>
        <v>-1292.5119172313548</v>
      </c>
      <c r="G27" s="97">
        <f t="shared" si="60"/>
        <v>-1063.890598891918</v>
      </c>
      <c r="H27" s="97">
        <f t="shared" si="60"/>
        <v>-797.85881101579298</v>
      </c>
      <c r="I27" s="97">
        <f t="shared" si="60"/>
        <v>-190.91817628341357</v>
      </c>
      <c r="J27" s="97">
        <f t="shared" si="60"/>
        <v>-418.66386229036362</v>
      </c>
      <c r="K27" s="97">
        <f t="shared" si="60"/>
        <v>-92.335425990169057</v>
      </c>
      <c r="L27" s="97">
        <f t="shared" si="60"/>
        <v>-80.094296783668099</v>
      </c>
      <c r="M27" s="97">
        <f t="shared" si="60"/>
        <v>-653.06334912289844</v>
      </c>
      <c r="N27" s="97">
        <f t="shared" si="60"/>
        <v>-439.54974535309952</v>
      </c>
      <c r="O27" s="97">
        <f t="shared" si="60"/>
        <v>-353.32634604371742</v>
      </c>
      <c r="P27" s="97">
        <f t="shared" si="60"/>
        <v>-283.90181908259649</v>
      </c>
      <c r="Q27" s="97">
        <f t="shared" si="60"/>
        <v>-310.9523600823947</v>
      </c>
      <c r="R27" s="14"/>
      <c r="T27" s="97">
        <v>-12490</v>
      </c>
      <c r="U27" s="97">
        <v>-6094</v>
      </c>
      <c r="V27" s="97">
        <v>-12093</v>
      </c>
      <c r="W27" s="97">
        <v>-9678</v>
      </c>
      <c r="X27" s="97">
        <f>-8432-X26</f>
        <v>-6901</v>
      </c>
      <c r="Y27" s="97">
        <f>-3157-Y26</f>
        <v>-1662</v>
      </c>
      <c r="Z27" s="97">
        <f>-4930-Z26</f>
        <v>-3782</v>
      </c>
      <c r="AA27" s="97">
        <f>-1888-AA26</f>
        <v>-881</v>
      </c>
      <c r="AB27" s="97">
        <f t="shared" si="61"/>
        <v>-829</v>
      </c>
      <c r="AC27" s="97">
        <f t="shared" si="62"/>
        <v>-6273</v>
      </c>
      <c r="AD27" s="97">
        <f t="shared" si="63"/>
        <v>-4065</v>
      </c>
      <c r="AE27" s="97">
        <f t="shared" si="64"/>
        <v>-3270</v>
      </c>
      <c r="AF27" s="97">
        <f t="shared" si="65"/>
        <v>-2636</v>
      </c>
      <c r="AG27" s="97">
        <f t="shared" si="66"/>
        <v>-2838</v>
      </c>
      <c r="AH27" s="17"/>
      <c r="AJ27" s="97">
        <f>-2932-AJ26</f>
        <v>-1808</v>
      </c>
      <c r="AK27" s="97">
        <v>-979</v>
      </c>
      <c r="AL27" s="97">
        <f>-8365-AL26</f>
        <v>-7503</v>
      </c>
      <c r="AM27" s="97">
        <v>-2209</v>
      </c>
      <c r="AN27" s="97">
        <f>-5920-AN26</f>
        <v>-5126</v>
      </c>
      <c r="AO27" s="97">
        <f>-3249-21</f>
        <v>-3270</v>
      </c>
      <c r="AP27" s="90"/>
      <c r="AQ27" s="90"/>
      <c r="AR27" s="97">
        <f>-2904-AR26</f>
        <v>-2636</v>
      </c>
      <c r="AS27" s="97">
        <f>-2986-AS26</f>
        <v>-2838</v>
      </c>
    </row>
    <row r="28" spans="1:45">
      <c r="A28" s="112" t="s">
        <v>171</v>
      </c>
      <c r="B28" s="97">
        <v>5</v>
      </c>
      <c r="C28" s="96">
        <v>40</v>
      </c>
      <c r="D28" s="97">
        <v>19</v>
      </c>
      <c r="E28" s="97">
        <f t="shared" si="60"/>
        <v>68.634904544686606</v>
      </c>
      <c r="F28" s="97">
        <f t="shared" si="60"/>
        <v>84.64975096727305</v>
      </c>
      <c r="G28" s="97">
        <f t="shared" si="60"/>
        <v>0</v>
      </c>
      <c r="H28" s="97">
        <f t="shared" si="60"/>
        <v>8.9023516082040377</v>
      </c>
      <c r="I28" s="97">
        <f t="shared" si="60"/>
        <v>-7.2369705811402252</v>
      </c>
      <c r="J28" s="97">
        <f t="shared" si="60"/>
        <v>-11.402003653069132</v>
      </c>
      <c r="K28" s="97">
        <f t="shared" si="60"/>
        <v>-8.3846016790164857</v>
      </c>
      <c r="L28" s="97">
        <f t="shared" si="60"/>
        <v>0</v>
      </c>
      <c r="M28" s="97">
        <f t="shared" si="60"/>
        <v>0</v>
      </c>
      <c r="N28" s="97">
        <f t="shared" si="60"/>
        <v>0</v>
      </c>
      <c r="O28" s="97">
        <f t="shared" si="60"/>
        <v>0</v>
      </c>
      <c r="P28" s="97">
        <f t="shared" si="60"/>
        <v>0</v>
      </c>
      <c r="Q28" s="97">
        <f t="shared" si="60"/>
        <v>0</v>
      </c>
      <c r="R28" s="14"/>
      <c r="T28" s="97">
        <v>186</v>
      </c>
      <c r="U28" s="97">
        <v>650</v>
      </c>
      <c r="V28" s="97">
        <v>792</v>
      </c>
      <c r="W28" s="97"/>
      <c r="X28" s="97">
        <v>77</v>
      </c>
      <c r="Y28" s="97">
        <v>-63</v>
      </c>
      <c r="Z28" s="97">
        <v>-103</v>
      </c>
      <c r="AA28" s="97">
        <v>-80</v>
      </c>
      <c r="AB28" s="97">
        <f t="shared" si="61"/>
        <v>0</v>
      </c>
      <c r="AC28" s="97">
        <f t="shared" si="62"/>
        <v>0</v>
      </c>
      <c r="AD28" s="97">
        <f t="shared" si="63"/>
        <v>0</v>
      </c>
      <c r="AE28" s="97">
        <f t="shared" si="64"/>
        <v>0</v>
      </c>
      <c r="AF28" s="97">
        <f t="shared" si="65"/>
        <v>0</v>
      </c>
      <c r="AG28" s="97">
        <f t="shared" si="66"/>
        <v>0</v>
      </c>
      <c r="AH28" s="17"/>
      <c r="AJ28" s="97"/>
      <c r="AK28" s="97"/>
      <c r="AL28" s="97"/>
      <c r="AM28" s="97"/>
      <c r="AN28" s="97"/>
      <c r="AO28" s="97"/>
      <c r="AP28" s="90"/>
      <c r="AQ28" s="90"/>
      <c r="AR28" s="97"/>
      <c r="AS28" s="97"/>
    </row>
    <row r="29" spans="1:45">
      <c r="A29" s="112" t="s">
        <v>172</v>
      </c>
      <c r="B29" s="97">
        <v>1616</v>
      </c>
      <c r="C29" s="96">
        <v>300</v>
      </c>
      <c r="D29" s="97">
        <v>737</v>
      </c>
      <c r="E29" s="97">
        <f t="shared" si="60"/>
        <v>956.77056935293126</v>
      </c>
      <c r="F29" s="97">
        <f t="shared" si="60"/>
        <v>615.10014749577829</v>
      </c>
      <c r="G29" s="97">
        <f t="shared" si="60"/>
        <v>116.96420719373846</v>
      </c>
      <c r="H29" s="97">
        <f t="shared" si="60"/>
        <v>204.06039725298865</v>
      </c>
      <c r="I29" s="97">
        <f t="shared" si="60"/>
        <v>267.42329385546736</v>
      </c>
      <c r="J29" s="97">
        <f t="shared" si="60"/>
        <v>197.15503403996237</v>
      </c>
      <c r="K29" s="97">
        <f t="shared" si="60"/>
        <v>249.54670747172818</v>
      </c>
      <c r="L29" s="97">
        <f t="shared" si="60"/>
        <v>341.63260968281111</v>
      </c>
      <c r="M29" s="97">
        <f t="shared" si="60"/>
        <v>182.18728853261155</v>
      </c>
      <c r="N29" s="97">
        <f t="shared" si="60"/>
        <v>327.4186049026286</v>
      </c>
      <c r="O29" s="97">
        <f t="shared" si="60"/>
        <v>258.99793622837632</v>
      </c>
      <c r="P29" s="97">
        <f t="shared" si="60"/>
        <v>213.35717132117739</v>
      </c>
      <c r="Q29" s="97">
        <f t="shared" si="60"/>
        <v>131.80961563746331</v>
      </c>
      <c r="R29" s="14"/>
      <c r="T29" s="97">
        <v>7096</v>
      </c>
      <c r="U29" s="97">
        <v>9061</v>
      </c>
      <c r="V29" s="97">
        <v>5755</v>
      </c>
      <c r="W29" s="97">
        <v>1064</v>
      </c>
      <c r="X29" s="97">
        <v>1765</v>
      </c>
      <c r="Y29" s="97">
        <v>2328</v>
      </c>
      <c r="Z29" s="97">
        <v>1781</v>
      </c>
      <c r="AA29" s="97">
        <v>2381</v>
      </c>
      <c r="AB29" s="97">
        <f t="shared" si="61"/>
        <v>3536</v>
      </c>
      <c r="AC29" s="97">
        <f t="shared" si="62"/>
        <v>1750</v>
      </c>
      <c r="AD29" s="97">
        <f t="shared" si="63"/>
        <v>3028</v>
      </c>
      <c r="AE29" s="97">
        <f t="shared" si="64"/>
        <v>2397</v>
      </c>
      <c r="AF29" s="97">
        <f t="shared" si="65"/>
        <v>1981</v>
      </c>
      <c r="AG29" s="97">
        <f t="shared" si="66"/>
        <v>1203</v>
      </c>
      <c r="AH29" s="17"/>
      <c r="AJ29" s="97">
        <v>4056</v>
      </c>
      <c r="AK29" s="97">
        <v>520</v>
      </c>
      <c r="AL29" s="97">
        <v>2342</v>
      </c>
      <c r="AM29" s="97">
        <v>1112</v>
      </c>
      <c r="AN29" s="97">
        <v>4313</v>
      </c>
      <c r="AO29" s="97">
        <v>2397</v>
      </c>
      <c r="AP29" s="90"/>
      <c r="AQ29" s="90"/>
      <c r="AR29" s="97">
        <f>1961+20</f>
        <v>1981</v>
      </c>
      <c r="AS29" s="97">
        <v>1203</v>
      </c>
    </row>
    <row r="30" spans="1:45">
      <c r="A30" s="112" t="s">
        <v>173</v>
      </c>
      <c r="B30" s="97">
        <v>-49</v>
      </c>
      <c r="C30" s="96">
        <v>-31</v>
      </c>
      <c r="D30" s="97">
        <v>-45</v>
      </c>
      <c r="E30" s="97">
        <f t="shared" si="60"/>
        <v>-32.73356985977361</v>
      </c>
      <c r="F30" s="97">
        <f t="shared" si="60"/>
        <v>-1.0688099869605183</v>
      </c>
      <c r="G30" s="97">
        <f t="shared" si="60"/>
        <v>0</v>
      </c>
      <c r="H30" s="97">
        <f t="shared" si="60"/>
        <v>4.7402131939787733</v>
      </c>
      <c r="I30" s="97">
        <f t="shared" si="60"/>
        <v>-4.7097745051864957</v>
      </c>
      <c r="J30" s="97">
        <f t="shared" si="60"/>
        <v>0</v>
      </c>
      <c r="K30" s="97">
        <f t="shared" si="60"/>
        <v>0</v>
      </c>
      <c r="L30" s="97">
        <f t="shared" si="60"/>
        <v>0</v>
      </c>
      <c r="M30" s="97">
        <f t="shared" si="60"/>
        <v>0</v>
      </c>
      <c r="N30" s="97">
        <f t="shared" si="60"/>
        <v>0</v>
      </c>
      <c r="O30" s="97">
        <f t="shared" si="60"/>
        <v>0</v>
      </c>
      <c r="P30" s="97">
        <f t="shared" si="60"/>
        <v>0</v>
      </c>
      <c r="Q30" s="97">
        <f t="shared" si="60"/>
        <v>0</v>
      </c>
      <c r="R30" s="14"/>
      <c r="T30" s="97">
        <v>-431</v>
      </c>
      <c r="U30" s="97">
        <v>-310</v>
      </c>
      <c r="V30" s="97">
        <v>-10</v>
      </c>
      <c r="W30" s="97"/>
      <c r="X30" s="97">
        <v>41</v>
      </c>
      <c r="Y30" s="97">
        <v>-41</v>
      </c>
      <c r="Z30" s="97"/>
      <c r="AA30" s="97"/>
      <c r="AB30" s="97">
        <f t="shared" si="61"/>
        <v>0</v>
      </c>
      <c r="AC30" s="97">
        <f t="shared" si="62"/>
        <v>0</v>
      </c>
      <c r="AD30" s="97">
        <f t="shared" si="63"/>
        <v>0</v>
      </c>
      <c r="AE30" s="97">
        <f t="shared" si="64"/>
        <v>0</v>
      </c>
      <c r="AF30" s="97">
        <f t="shared" si="65"/>
        <v>0</v>
      </c>
      <c r="AG30" s="97">
        <f t="shared" si="66"/>
        <v>0</v>
      </c>
      <c r="AH30" s="17"/>
      <c r="AJ30" s="97"/>
      <c r="AK30" s="97"/>
      <c r="AL30" s="97"/>
      <c r="AM30" s="97"/>
      <c r="AN30" s="97"/>
      <c r="AO30" s="97"/>
      <c r="AP30" s="90"/>
      <c r="AQ30" s="90"/>
      <c r="AR30" s="97"/>
      <c r="AS30" s="97"/>
    </row>
    <row r="31" spans="1:45">
      <c r="A31" s="112" t="s">
        <v>174</v>
      </c>
      <c r="B31" s="97">
        <v>78</v>
      </c>
      <c r="C31" s="96">
        <v>-8</v>
      </c>
      <c r="D31" s="97">
        <v>-33</v>
      </c>
      <c r="E31" s="97">
        <f t="shared" si="60"/>
        <v>42.764825139381657</v>
      </c>
      <c r="F31" s="97">
        <f t="shared" si="60"/>
        <v>-42.004232487548364</v>
      </c>
      <c r="G31" s="97">
        <f t="shared" si="60"/>
        <v>-16.269457391610235</v>
      </c>
      <c r="H31" s="97">
        <f t="shared" si="60"/>
        <v>0</v>
      </c>
      <c r="I31" s="97">
        <f t="shared" si="60"/>
        <v>0</v>
      </c>
      <c r="J31" s="97">
        <f t="shared" si="60"/>
        <v>40.737255770188739</v>
      </c>
      <c r="K31" s="97">
        <f t="shared" si="60"/>
        <v>-10.795174661733727</v>
      </c>
      <c r="L31" s="97">
        <f t="shared" si="60"/>
        <v>94.00693699699525</v>
      </c>
      <c r="M31" s="97">
        <f t="shared" si="60"/>
        <v>-157.40981729217637</v>
      </c>
      <c r="N31" s="97">
        <f t="shared" si="60"/>
        <v>13.408159513846085</v>
      </c>
      <c r="O31" s="97">
        <f t="shared" si="60"/>
        <v>0.324152611049282</v>
      </c>
      <c r="P31" s="97">
        <f t="shared" si="60"/>
        <v>-3.7695613307628513</v>
      </c>
      <c r="Q31" s="97">
        <f t="shared" si="60"/>
        <v>-1.2052417057457161</v>
      </c>
      <c r="R31" s="14"/>
      <c r="T31" s="97">
        <v>-317</v>
      </c>
      <c r="U31" s="97">
        <v>405</v>
      </c>
      <c r="V31" s="97">
        <v>-393</v>
      </c>
      <c r="W31" s="97">
        <v>-148</v>
      </c>
      <c r="X31" s="97"/>
      <c r="Y31" s="97"/>
      <c r="Z31" s="97">
        <v>368</v>
      </c>
      <c r="AA31" s="97">
        <v>-103</v>
      </c>
      <c r="AB31" s="97">
        <f t="shared" si="61"/>
        <v>973</v>
      </c>
      <c r="AC31" s="97">
        <f t="shared" si="62"/>
        <v>-1512</v>
      </c>
      <c r="AD31" s="97">
        <f t="shared" si="63"/>
        <v>124</v>
      </c>
      <c r="AE31" s="97">
        <f t="shared" si="64"/>
        <v>3</v>
      </c>
      <c r="AF31" s="97">
        <f t="shared" si="65"/>
        <v>-35</v>
      </c>
      <c r="AG31" s="97">
        <f t="shared" si="66"/>
        <v>-11</v>
      </c>
      <c r="AH31" s="17"/>
      <c r="AJ31" s="97">
        <v>-48</v>
      </c>
      <c r="AK31" s="97">
        <v>-1021</v>
      </c>
      <c r="AL31" s="97">
        <v>-131</v>
      </c>
      <c r="AM31" s="97">
        <v>360</v>
      </c>
      <c r="AN31" s="97">
        <v>-233</v>
      </c>
      <c r="AO31" s="97">
        <v>3</v>
      </c>
      <c r="AP31" s="90"/>
      <c r="AQ31" s="90"/>
      <c r="AR31" s="97">
        <f>-15-20</f>
        <v>-35</v>
      </c>
      <c r="AS31" s="97">
        <v>-11</v>
      </c>
    </row>
    <row r="32" spans="1:45">
      <c r="A32" s="3" t="s">
        <v>175</v>
      </c>
      <c r="B32" s="3">
        <v>991</v>
      </c>
      <c r="C32" s="52">
        <v>-1241</v>
      </c>
      <c r="D32" s="52">
        <f t="shared" ref="D32:Q32" si="67">SUM(D25:D31)</f>
        <v>-909</v>
      </c>
      <c r="E32" s="52">
        <f t="shared" si="67"/>
        <v>73.386551782395657</v>
      </c>
      <c r="F32" s="52">
        <f t="shared" ref="F32:G32" si="68">SUM(F25:F31)</f>
        <v>-874.50033133109605</v>
      </c>
      <c r="G32" s="52">
        <f t="shared" si="68"/>
        <v>-1171.5108609620966</v>
      </c>
      <c r="H32" s="52">
        <f t="shared" ref="H32:J32" si="69">SUM(H25:H31)</f>
        <v>-759.59026059611062</v>
      </c>
      <c r="I32" s="52">
        <f t="shared" si="69"/>
        <v>-107.17608813021958</v>
      </c>
      <c r="J32" s="52">
        <f t="shared" si="69"/>
        <v>-319.36680135052859</v>
      </c>
      <c r="K32" s="52">
        <f t="shared" si="67"/>
        <v>32.490331506188866</v>
      </c>
      <c r="L32" s="52">
        <f t="shared" ref="L32:M32" si="70">SUM(L25:L31)</f>
        <v>299.70145792875564</v>
      </c>
      <c r="M32" s="52">
        <f t="shared" si="70"/>
        <v>-748.84180938004283</v>
      </c>
      <c r="N32" s="52">
        <f t="shared" si="67"/>
        <v>-153.6531828159298</v>
      </c>
      <c r="O32" s="52">
        <f t="shared" ref="O32:P32" si="71">SUM(O25:O31)</f>
        <v>-153.54028676700995</v>
      </c>
      <c r="P32" s="52">
        <f t="shared" si="71"/>
        <v>-103.17827871059467</v>
      </c>
      <c r="Q32" s="52">
        <f t="shared" si="67"/>
        <v>-196.56396546434672</v>
      </c>
      <c r="R32" s="14"/>
      <c r="T32" s="52">
        <f t="shared" ref="T32" si="72">SUM(T25:T31)</f>
        <v>-8753</v>
      </c>
      <c r="U32" s="52">
        <f t="shared" ref="U32" si="73">SUM(U25:U31)</f>
        <v>695</v>
      </c>
      <c r="V32" s="52">
        <f t="shared" ref="V32" si="74">SUM(V25:V31)</f>
        <v>-8182</v>
      </c>
      <c r="W32" s="52">
        <f t="shared" ref="W32" si="75">SUM(W25:W31)</f>
        <v>-10657</v>
      </c>
      <c r="X32" s="52">
        <f t="shared" ref="X32" si="76">SUM(X25:X31)</f>
        <v>-6570</v>
      </c>
      <c r="Y32" s="52">
        <f t="shared" ref="Y32" si="77">SUM(Y25:Y31)</f>
        <v>-933</v>
      </c>
      <c r="Z32" s="52">
        <f t="shared" ref="Z32" si="78">SUM(Z25:Z31)</f>
        <v>-2885</v>
      </c>
      <c r="AA32" s="52">
        <f t="shared" ref="AA32" si="79">SUM(AA25:AA31)</f>
        <v>310</v>
      </c>
      <c r="AB32" s="52">
        <f t="shared" ref="AB32" si="80">SUM(AB25:AB31)</f>
        <v>3102</v>
      </c>
      <c r="AC32" s="52">
        <f t="shared" ref="AC32" si="81">SUM(AC25:AC31)</f>
        <v>-7193</v>
      </c>
      <c r="AD32" s="52">
        <f t="shared" ref="AD32" si="82">SUM(AD25:AD31)</f>
        <v>-1421</v>
      </c>
      <c r="AE32" s="52">
        <f t="shared" ref="AE32" si="83">SUM(AE25:AE31)</f>
        <v>-1421</v>
      </c>
      <c r="AF32" s="52">
        <f t="shared" ref="AF32" si="84">SUM(AF25:AF31)</f>
        <v>-958</v>
      </c>
      <c r="AG32" s="52">
        <f t="shared" ref="AG32" si="85">SUM(AG25:AG31)</f>
        <v>-1794</v>
      </c>
      <c r="AH32" s="93"/>
      <c r="AJ32" s="52">
        <f t="shared" ref="AJ32:AN32" si="86">SUM(AJ25:AJ31)</f>
        <v>1061</v>
      </c>
      <c r="AK32" s="52">
        <f t="shared" si="86"/>
        <v>-2041</v>
      </c>
      <c r="AL32" s="52">
        <f t="shared" si="86"/>
        <v>-6154</v>
      </c>
      <c r="AM32" s="52">
        <f t="shared" ref="AM32:AO32" si="87">SUM(AM25:AM31)</f>
        <v>-1002</v>
      </c>
      <c r="AN32" s="52">
        <f t="shared" si="86"/>
        <v>-1840</v>
      </c>
      <c r="AO32" s="52">
        <f t="shared" si="87"/>
        <v>-1421</v>
      </c>
      <c r="AP32" s="90"/>
      <c r="AQ32" s="90"/>
      <c r="AR32" s="52">
        <f t="shared" ref="AR32:AS32" si="88">SUM(AR25:AR31)</f>
        <v>-958</v>
      </c>
      <c r="AS32" s="52">
        <f t="shared" si="88"/>
        <v>-1794</v>
      </c>
    </row>
    <row r="33" spans="1:45">
      <c r="A33" s="112"/>
      <c r="B33" s="96"/>
      <c r="C33" s="96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14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17"/>
      <c r="AJ33" s="97"/>
      <c r="AK33" s="97"/>
      <c r="AL33" s="97"/>
      <c r="AM33" s="97"/>
      <c r="AN33" s="97"/>
      <c r="AO33" s="97"/>
      <c r="AP33" s="90"/>
      <c r="AQ33" s="90"/>
      <c r="AR33" s="97"/>
      <c r="AS33" s="97"/>
    </row>
    <row r="34" spans="1:45">
      <c r="A34" s="3" t="s">
        <v>176</v>
      </c>
      <c r="B34" s="3"/>
      <c r="C34" s="3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14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17"/>
      <c r="AJ34" s="97"/>
      <c r="AK34" s="97"/>
      <c r="AL34" s="97"/>
      <c r="AM34" s="97"/>
      <c r="AN34" s="97"/>
      <c r="AO34" s="97"/>
      <c r="AP34" s="90"/>
      <c r="AQ34" s="90"/>
      <c r="AR34" s="97"/>
      <c r="AS34" s="97"/>
    </row>
    <row r="35" spans="1:45">
      <c r="A35" s="112" t="s">
        <v>177</v>
      </c>
      <c r="B35" s="96">
        <v>378</v>
      </c>
      <c r="C35" s="97">
        <v>809</v>
      </c>
      <c r="D35" s="97">
        <v>1043</v>
      </c>
      <c r="E35" s="97">
        <f t="shared" ref="E35:Q46" si="89">+U35/U$3</f>
        <v>426.16996114208484</v>
      </c>
      <c r="F35" s="97">
        <f t="shared" si="89"/>
        <v>210.9830914260063</v>
      </c>
      <c r="G35" s="97">
        <f t="shared" si="89"/>
        <v>984.96174478937644</v>
      </c>
      <c r="H35" s="97">
        <f t="shared" si="89"/>
        <v>245.10370661548777</v>
      </c>
      <c r="I35" s="97">
        <f t="shared" si="89"/>
        <v>0</v>
      </c>
      <c r="J35" s="97">
        <f t="shared" si="89"/>
        <v>0</v>
      </c>
      <c r="K35" s="97">
        <f t="shared" si="89"/>
        <v>0</v>
      </c>
      <c r="L35" s="97">
        <f t="shared" si="89"/>
        <v>0</v>
      </c>
      <c r="M35" s="97">
        <f t="shared" si="89"/>
        <v>0</v>
      </c>
      <c r="N35" s="97">
        <f t="shared" si="89"/>
        <v>0</v>
      </c>
      <c r="O35" s="97">
        <f t="shared" si="89"/>
        <v>0</v>
      </c>
      <c r="P35" s="97">
        <f t="shared" si="89"/>
        <v>0</v>
      </c>
      <c r="Q35" s="97">
        <f t="shared" si="89"/>
        <v>0</v>
      </c>
      <c r="R35" s="14"/>
      <c r="T35" s="97">
        <v>10057</v>
      </c>
      <c r="U35" s="97">
        <v>4036</v>
      </c>
      <c r="V35" s="97">
        <v>1974</v>
      </c>
      <c r="W35" s="97">
        <v>8960</v>
      </c>
      <c r="X35" s="97">
        <v>2120</v>
      </c>
      <c r="Y35" s="97"/>
      <c r="Z35" s="97"/>
      <c r="AA35" s="97"/>
      <c r="AB35" s="97">
        <f t="shared" ref="AB35:AB46" si="90">+AJ35-AK35</f>
        <v>0</v>
      </c>
      <c r="AC35" s="97">
        <f t="shared" ref="AC35:AC46" si="91">+AK35+AL35-AM35</f>
        <v>0</v>
      </c>
      <c r="AD35" s="97">
        <f t="shared" ref="AD35:AD46" si="92">+AM35+AN35-AO35</f>
        <v>0</v>
      </c>
      <c r="AE35" s="97">
        <f t="shared" ref="AE35:AE46" si="93">+AO35</f>
        <v>0</v>
      </c>
      <c r="AF35" s="97">
        <f t="shared" ref="AF35:AF46" si="94">+AR35</f>
        <v>0</v>
      </c>
      <c r="AG35" s="97">
        <f t="shared" ref="AG35:AG46" si="95">+AS35</f>
        <v>0</v>
      </c>
      <c r="AH35" s="17"/>
      <c r="AJ35" s="97"/>
      <c r="AK35" s="97"/>
      <c r="AL35" s="97"/>
      <c r="AM35" s="97"/>
      <c r="AN35" s="97"/>
      <c r="AO35" s="97"/>
      <c r="AP35" s="90"/>
      <c r="AQ35" s="90"/>
      <c r="AR35" s="97"/>
      <c r="AS35" s="97"/>
    </row>
    <row r="36" spans="1:45" s="1" customFormat="1">
      <c r="A36" s="112" t="s">
        <v>221</v>
      </c>
      <c r="B36" s="96">
        <v>-607</v>
      </c>
      <c r="C36" s="97">
        <v>0</v>
      </c>
      <c r="D36" s="97">
        <v>0</v>
      </c>
      <c r="E36" s="97">
        <v>0</v>
      </c>
      <c r="F36" s="97">
        <v>0</v>
      </c>
      <c r="G36" s="97"/>
      <c r="H36" s="97">
        <v>0</v>
      </c>
      <c r="I36" s="97">
        <v>0</v>
      </c>
      <c r="J36" s="97">
        <v>0</v>
      </c>
      <c r="K36" s="97">
        <v>0</v>
      </c>
      <c r="L36" s="97">
        <v>0</v>
      </c>
      <c r="M36" s="97">
        <v>0</v>
      </c>
      <c r="N36" s="97">
        <v>0</v>
      </c>
      <c r="O36" s="97">
        <v>0</v>
      </c>
      <c r="P36" s="97">
        <v>0</v>
      </c>
      <c r="Q36" s="97">
        <v>0</v>
      </c>
      <c r="R36" s="102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100"/>
      <c r="AJ36" s="97"/>
      <c r="AK36" s="97"/>
      <c r="AL36" s="97"/>
      <c r="AM36" s="97"/>
      <c r="AN36" s="97"/>
      <c r="AO36" s="97"/>
      <c r="AP36" s="4"/>
      <c r="AQ36" s="4"/>
      <c r="AR36" s="97"/>
      <c r="AS36" s="97"/>
    </row>
    <row r="37" spans="1:45">
      <c r="A37" s="112" t="s">
        <v>178</v>
      </c>
      <c r="B37" s="96">
        <v>1</v>
      </c>
      <c r="C37" s="97">
        <v>5</v>
      </c>
      <c r="D37" s="97">
        <v>1</v>
      </c>
      <c r="E37" s="97">
        <f t="shared" si="89"/>
        <v>0.84473728670383519</v>
      </c>
      <c r="F37" s="97">
        <f t="shared" si="89"/>
        <v>2.3513819713131401</v>
      </c>
      <c r="G37" s="97">
        <f t="shared" si="89"/>
        <v>151.37191100167092</v>
      </c>
      <c r="H37" s="97">
        <f t="shared" si="89"/>
        <v>78.618170046477218</v>
      </c>
      <c r="I37" s="97">
        <f t="shared" si="89"/>
        <v>0</v>
      </c>
      <c r="J37" s="97">
        <f t="shared" si="89"/>
        <v>0.11069906459290418</v>
      </c>
      <c r="K37" s="97">
        <f t="shared" si="89"/>
        <v>0</v>
      </c>
      <c r="L37" s="97">
        <f t="shared" si="89"/>
        <v>0</v>
      </c>
      <c r="M37" s="97">
        <f t="shared" si="89"/>
        <v>0</v>
      </c>
      <c r="N37" s="97">
        <f t="shared" si="89"/>
        <v>0</v>
      </c>
      <c r="O37" s="97">
        <f t="shared" si="89"/>
        <v>0</v>
      </c>
      <c r="P37" s="97">
        <f t="shared" si="89"/>
        <v>0</v>
      </c>
      <c r="Q37" s="97">
        <f t="shared" si="89"/>
        <v>0</v>
      </c>
      <c r="R37" s="14"/>
      <c r="T37" s="97">
        <v>5</v>
      </c>
      <c r="U37" s="97">
        <v>8</v>
      </c>
      <c r="V37" s="97">
        <v>22</v>
      </c>
      <c r="W37" s="97">
        <v>1377</v>
      </c>
      <c r="X37" s="97">
        <v>680</v>
      </c>
      <c r="Y37" s="97"/>
      <c r="Z37" s="97">
        <v>1</v>
      </c>
      <c r="AA37" s="97"/>
      <c r="AB37" s="97">
        <f t="shared" si="90"/>
        <v>0</v>
      </c>
      <c r="AC37" s="97">
        <f t="shared" si="91"/>
        <v>0</v>
      </c>
      <c r="AD37" s="97">
        <f t="shared" si="92"/>
        <v>0</v>
      </c>
      <c r="AE37" s="97">
        <f t="shared" si="93"/>
        <v>0</v>
      </c>
      <c r="AF37" s="97">
        <f t="shared" si="94"/>
        <v>0</v>
      </c>
      <c r="AG37" s="97">
        <f t="shared" si="95"/>
        <v>0</v>
      </c>
      <c r="AH37" s="17"/>
      <c r="AJ37" s="97"/>
      <c r="AK37" s="97"/>
      <c r="AL37" s="97"/>
      <c r="AM37" s="97"/>
      <c r="AN37" s="97"/>
      <c r="AO37" s="97"/>
      <c r="AP37" s="90"/>
      <c r="AQ37" s="90"/>
      <c r="AR37" s="97"/>
      <c r="AS37" s="97"/>
    </row>
    <row r="38" spans="1:45">
      <c r="A38" s="112" t="s">
        <v>179</v>
      </c>
      <c r="B38" s="97">
        <v>1686</v>
      </c>
      <c r="C38" s="97">
        <v>3650</v>
      </c>
      <c r="D38" s="97">
        <v>2192</v>
      </c>
      <c r="E38" s="97">
        <f t="shared" si="89"/>
        <v>2097.2714985639468</v>
      </c>
      <c r="F38" s="97">
        <f t="shared" si="89"/>
        <v>2033.5178811910819</v>
      </c>
      <c r="G38" s="97">
        <f t="shared" si="89"/>
        <v>1108.8514642511652</v>
      </c>
      <c r="H38" s="97">
        <f t="shared" si="89"/>
        <v>1082.2716026545195</v>
      </c>
      <c r="I38" s="97">
        <f t="shared" si="89"/>
        <v>1101.053381273477</v>
      </c>
      <c r="J38" s="97">
        <f t="shared" si="89"/>
        <v>11316.654674268002</v>
      </c>
      <c r="K38" s="97">
        <f t="shared" si="89"/>
        <v>5175.9194239778644</v>
      </c>
      <c r="L38" s="97">
        <f t="shared" si="89"/>
        <v>3827.328676463484</v>
      </c>
      <c r="M38" s="97">
        <f t="shared" si="89"/>
        <v>1214.5125188693978</v>
      </c>
      <c r="N38" s="97">
        <f t="shared" si="89"/>
        <v>5595.5277300202197</v>
      </c>
      <c r="O38" s="97">
        <f t="shared" si="89"/>
        <v>3364.9202044322469</v>
      </c>
      <c r="P38" s="97">
        <f t="shared" si="89"/>
        <v>1825.8678068692177</v>
      </c>
      <c r="Q38" s="97">
        <f t="shared" si="89"/>
        <v>555.17815663759484</v>
      </c>
      <c r="R38" s="14"/>
      <c r="T38" s="97">
        <v>21112</v>
      </c>
      <c r="U38" s="97">
        <v>19862</v>
      </c>
      <c r="V38" s="97">
        <v>19026</v>
      </c>
      <c r="W38" s="97">
        <v>10087</v>
      </c>
      <c r="X38" s="97">
        <v>9361</v>
      </c>
      <c r="Y38" s="97">
        <v>9585</v>
      </c>
      <c r="Z38" s="97">
        <v>102229</v>
      </c>
      <c r="AA38" s="97">
        <v>49385</v>
      </c>
      <c r="AB38" s="97">
        <f t="shared" si="90"/>
        <v>39614</v>
      </c>
      <c r="AC38" s="97">
        <f t="shared" si="91"/>
        <v>11666</v>
      </c>
      <c r="AD38" s="97">
        <f t="shared" si="92"/>
        <v>51748</v>
      </c>
      <c r="AE38" s="97">
        <f t="shared" si="93"/>
        <v>31142</v>
      </c>
      <c r="AF38" s="97">
        <f t="shared" si="94"/>
        <v>16953</v>
      </c>
      <c r="AG38" s="97">
        <f t="shared" si="95"/>
        <v>5067</v>
      </c>
      <c r="AH38" s="17"/>
      <c r="AJ38" s="97">
        <v>57950</v>
      </c>
      <c r="AK38" s="97">
        <v>18336</v>
      </c>
      <c r="AL38" s="97">
        <v>13913</v>
      </c>
      <c r="AM38" s="97">
        <v>20583</v>
      </c>
      <c r="AN38" s="97">
        <v>62307</v>
      </c>
      <c r="AO38" s="97">
        <v>31142</v>
      </c>
      <c r="AP38" s="90"/>
      <c r="AQ38" s="90"/>
      <c r="AR38" s="97">
        <v>16953</v>
      </c>
      <c r="AS38" s="97">
        <v>5067</v>
      </c>
    </row>
    <row r="39" spans="1:45">
      <c r="A39" s="112" t="s">
        <v>180</v>
      </c>
      <c r="B39" s="97">
        <v>-2406</v>
      </c>
      <c r="C39" s="97">
        <v>-2438</v>
      </c>
      <c r="D39" s="97">
        <v>-1356</v>
      </c>
      <c r="E39" s="97">
        <f t="shared" si="89"/>
        <v>-1968.3434701807739</v>
      </c>
      <c r="F39" s="97">
        <f t="shared" si="89"/>
        <v>-1430.6021675466536</v>
      </c>
      <c r="G39" s="97">
        <f t="shared" si="89"/>
        <v>-664.2995339020315</v>
      </c>
      <c r="H39" s="97">
        <f t="shared" si="89"/>
        <v>-707.79476033019637</v>
      </c>
      <c r="I39" s="97">
        <f t="shared" si="89"/>
        <v>-890.49199912696872</v>
      </c>
      <c r="J39" s="97">
        <f t="shared" si="89"/>
        <v>-11018.984889577683</v>
      </c>
      <c r="K39" s="97">
        <f t="shared" si="89"/>
        <v>-5358.8085481014123</v>
      </c>
      <c r="L39" s="97">
        <f t="shared" si="89"/>
        <v>-4093.0214583152178</v>
      </c>
      <c r="M39" s="97">
        <f t="shared" si="89"/>
        <v>-507.41762531882779</v>
      </c>
      <c r="N39" s="97">
        <f t="shared" si="89"/>
        <v>-5433.1159913928259</v>
      </c>
      <c r="O39" s="97">
        <f t="shared" si="89"/>
        <v>-3155.085414213012</v>
      </c>
      <c r="P39" s="97">
        <f t="shared" si="89"/>
        <v>-1742.29124707859</v>
      </c>
      <c r="Q39" s="97">
        <f t="shared" si="89"/>
        <v>-396.85322347372573</v>
      </c>
      <c r="R39" s="14"/>
      <c r="T39" s="97">
        <v>-13066</v>
      </c>
      <c r="U39" s="97">
        <v>-18641</v>
      </c>
      <c r="V39" s="97">
        <v>-13385</v>
      </c>
      <c r="W39" s="97">
        <v>-6043</v>
      </c>
      <c r="X39" s="97">
        <v>-6122</v>
      </c>
      <c r="Y39" s="97">
        <v>-7752</v>
      </c>
      <c r="Z39" s="97">
        <v>-99540</v>
      </c>
      <c r="AA39" s="97">
        <v>-51130</v>
      </c>
      <c r="AB39" s="97">
        <f t="shared" si="90"/>
        <v>-42364</v>
      </c>
      <c r="AC39" s="97">
        <f t="shared" si="91"/>
        <v>-4874</v>
      </c>
      <c r="AD39" s="97">
        <f t="shared" si="92"/>
        <v>-50246</v>
      </c>
      <c r="AE39" s="97">
        <f t="shared" si="93"/>
        <v>-29200</v>
      </c>
      <c r="AF39" s="97">
        <f t="shared" si="94"/>
        <v>-16177</v>
      </c>
      <c r="AG39" s="97">
        <f t="shared" si="95"/>
        <v>-3622</v>
      </c>
      <c r="AH39" s="17"/>
      <c r="AJ39" s="97">
        <v>-58835</v>
      </c>
      <c r="AK39" s="97">
        <f>-17383+899+12+1</f>
        <v>-16471</v>
      </c>
      <c r="AL39" s="97">
        <v>-7856</v>
      </c>
      <c r="AM39" s="97">
        <f>-19793+340</f>
        <v>-19453</v>
      </c>
      <c r="AN39" s="97">
        <f>-59992-1</f>
        <v>-59993</v>
      </c>
      <c r="AO39" s="97">
        <f>-28673-527</f>
        <v>-29200</v>
      </c>
      <c r="AP39" s="90"/>
      <c r="AQ39" s="90"/>
      <c r="AR39" s="97">
        <v>-16177</v>
      </c>
      <c r="AS39" s="97">
        <v>-3622</v>
      </c>
    </row>
    <row r="40" spans="1:45">
      <c r="A40" s="112" t="s">
        <v>181</v>
      </c>
      <c r="B40" s="96">
        <v>0</v>
      </c>
      <c r="C40" s="97">
        <v>0</v>
      </c>
      <c r="D40" s="97">
        <v>-227</v>
      </c>
      <c r="E40" s="97">
        <f t="shared" si="89"/>
        <v>0</v>
      </c>
      <c r="F40" s="97">
        <f t="shared" si="89"/>
        <v>0</v>
      </c>
      <c r="G40" s="97">
        <f t="shared" si="89"/>
        <v>0</v>
      </c>
      <c r="H40" s="97">
        <f t="shared" si="89"/>
        <v>0</v>
      </c>
      <c r="I40" s="97">
        <f t="shared" si="89"/>
        <v>0</v>
      </c>
      <c r="J40" s="97">
        <f t="shared" si="89"/>
        <v>0</v>
      </c>
      <c r="K40" s="97">
        <f t="shared" si="89"/>
        <v>0</v>
      </c>
      <c r="L40" s="97">
        <f t="shared" si="89"/>
        <v>0</v>
      </c>
      <c r="M40" s="97">
        <f t="shared" si="89"/>
        <v>0</v>
      </c>
      <c r="N40" s="97">
        <f t="shared" si="89"/>
        <v>0</v>
      </c>
      <c r="O40" s="97">
        <f t="shared" si="89"/>
        <v>0</v>
      </c>
      <c r="P40" s="97">
        <f t="shared" si="89"/>
        <v>0</v>
      </c>
      <c r="Q40" s="97">
        <f t="shared" si="89"/>
        <v>0</v>
      </c>
      <c r="R40" s="14"/>
      <c r="T40" s="97">
        <v>-2188</v>
      </c>
      <c r="U40" s="97"/>
      <c r="V40" s="97"/>
      <c r="W40" s="97"/>
      <c r="X40" s="97"/>
      <c r="Y40" s="97"/>
      <c r="Z40" s="97"/>
      <c r="AA40" s="97"/>
      <c r="AB40" s="97">
        <f t="shared" si="90"/>
        <v>0</v>
      </c>
      <c r="AC40" s="97">
        <f t="shared" si="91"/>
        <v>0</v>
      </c>
      <c r="AD40" s="97">
        <f t="shared" si="92"/>
        <v>0</v>
      </c>
      <c r="AE40" s="97">
        <f t="shared" si="93"/>
        <v>0</v>
      </c>
      <c r="AF40" s="97">
        <f t="shared" si="94"/>
        <v>0</v>
      </c>
      <c r="AG40" s="97">
        <f t="shared" si="95"/>
        <v>0</v>
      </c>
      <c r="AH40" s="17"/>
      <c r="AJ40" s="97"/>
      <c r="AK40" s="97"/>
      <c r="AL40" s="97"/>
      <c r="AM40" s="97"/>
      <c r="AN40" s="97"/>
      <c r="AO40" s="97"/>
      <c r="AP40" s="90"/>
      <c r="AQ40" s="90"/>
      <c r="AR40" s="97"/>
      <c r="AS40" s="97"/>
    </row>
    <row r="41" spans="1:45">
      <c r="A41" s="112" t="s">
        <v>182</v>
      </c>
      <c r="B41" s="96">
        <v>-44</v>
      </c>
      <c r="C41" s="97">
        <v>-51</v>
      </c>
      <c r="D41" s="97">
        <v>22</v>
      </c>
      <c r="E41" s="97">
        <f t="shared" si="89"/>
        <v>-145.40040547389762</v>
      </c>
      <c r="F41" s="97">
        <f t="shared" si="89"/>
        <v>-2.7789059660973474</v>
      </c>
      <c r="G41" s="97">
        <f t="shared" si="89"/>
        <v>-7.8049423973265322</v>
      </c>
      <c r="H41" s="97">
        <f t="shared" si="89"/>
        <v>31.331653062640182</v>
      </c>
      <c r="I41" s="97">
        <f t="shared" si="89"/>
        <v>0</v>
      </c>
      <c r="J41" s="97">
        <f t="shared" si="89"/>
        <v>0</v>
      </c>
      <c r="K41" s="97">
        <f t="shared" si="89"/>
        <v>0</v>
      </c>
      <c r="L41" s="97">
        <f t="shared" si="89"/>
        <v>0</v>
      </c>
      <c r="M41" s="97">
        <f t="shared" si="89"/>
        <v>0</v>
      </c>
      <c r="N41" s="97">
        <f t="shared" si="89"/>
        <v>0</v>
      </c>
      <c r="O41" s="97">
        <f t="shared" si="89"/>
        <v>0</v>
      </c>
      <c r="P41" s="97">
        <f t="shared" si="89"/>
        <v>0</v>
      </c>
      <c r="Q41" s="97">
        <f t="shared" si="89"/>
        <v>0</v>
      </c>
      <c r="R41" s="14"/>
      <c r="T41" s="97">
        <v>216</v>
      </c>
      <c r="U41" s="97">
        <v>-1377</v>
      </c>
      <c r="V41" s="97">
        <v>-26</v>
      </c>
      <c r="W41" s="97">
        <v>-71</v>
      </c>
      <c r="X41" s="97">
        <v>271</v>
      </c>
      <c r="Y41" s="97"/>
      <c r="Z41" s="97"/>
      <c r="AA41" s="97"/>
      <c r="AB41" s="97">
        <f t="shared" si="90"/>
        <v>0</v>
      </c>
      <c r="AC41" s="97">
        <f t="shared" si="91"/>
        <v>0</v>
      </c>
      <c r="AD41" s="97">
        <f t="shared" si="92"/>
        <v>0</v>
      </c>
      <c r="AE41" s="97">
        <f t="shared" si="93"/>
        <v>0</v>
      </c>
      <c r="AF41" s="97">
        <f t="shared" si="94"/>
        <v>0</v>
      </c>
      <c r="AG41" s="97">
        <f t="shared" si="95"/>
        <v>0</v>
      </c>
      <c r="AH41" s="17"/>
      <c r="AJ41" s="97"/>
      <c r="AK41" s="97"/>
      <c r="AL41" s="97"/>
      <c r="AM41" s="97"/>
      <c r="AN41" s="97"/>
      <c r="AO41" s="97"/>
      <c r="AP41" s="90"/>
      <c r="AQ41" s="90"/>
      <c r="AR41" s="97"/>
      <c r="AS41" s="97"/>
    </row>
    <row r="42" spans="1:45" s="1" customFormat="1" ht="15" customHeight="1">
      <c r="A42" s="112" t="s">
        <v>213</v>
      </c>
      <c r="B42" s="96">
        <v>-2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102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100"/>
      <c r="AJ42" s="97"/>
      <c r="AK42" s="97"/>
      <c r="AL42" s="97"/>
      <c r="AM42" s="97"/>
      <c r="AN42" s="97"/>
      <c r="AO42" s="97"/>
      <c r="AP42" s="4"/>
      <c r="AQ42" s="4"/>
      <c r="AR42" s="97"/>
      <c r="AS42" s="97"/>
    </row>
    <row r="43" spans="1:45">
      <c r="A43" s="112" t="s">
        <v>183</v>
      </c>
      <c r="B43" s="96">
        <v>0</v>
      </c>
      <c r="C43" s="97">
        <v>-809</v>
      </c>
      <c r="D43" s="97">
        <v>-838</v>
      </c>
      <c r="E43" s="97">
        <f t="shared" si="89"/>
        <v>-545.80587937151552</v>
      </c>
      <c r="F43" s="97">
        <f t="shared" si="89"/>
        <v>-7.2679079113315241</v>
      </c>
      <c r="G43" s="97">
        <f t="shared" si="89"/>
        <v>-438.72570574267877</v>
      </c>
      <c r="H43" s="97">
        <f t="shared" si="89"/>
        <v>0</v>
      </c>
      <c r="I43" s="97">
        <f t="shared" si="89"/>
        <v>-103.38529401628894</v>
      </c>
      <c r="J43" s="97">
        <f t="shared" si="89"/>
        <v>0</v>
      </c>
      <c r="K43" s="97">
        <f t="shared" si="89"/>
        <v>0</v>
      </c>
      <c r="L43" s="97">
        <f t="shared" si="89"/>
        <v>-96.61555703699409</v>
      </c>
      <c r="M43" s="97">
        <f t="shared" si="89"/>
        <v>0</v>
      </c>
      <c r="N43" s="97">
        <f t="shared" si="89"/>
        <v>0</v>
      </c>
      <c r="O43" s="97">
        <f t="shared" si="89"/>
        <v>-43.220348139904267</v>
      </c>
      <c r="P43" s="97">
        <f t="shared" si="89"/>
        <v>0</v>
      </c>
      <c r="Q43" s="97">
        <f t="shared" si="89"/>
        <v>0</v>
      </c>
      <c r="R43" s="14"/>
      <c r="T43" s="97">
        <f>-8436-T44</f>
        <v>-8059</v>
      </c>
      <c r="U43" s="97">
        <f>-5546-U44</f>
        <v>-5169</v>
      </c>
      <c r="V43" s="97">
        <f>-445-V44</f>
        <v>-68</v>
      </c>
      <c r="W43" s="97">
        <f>-4136-W44</f>
        <v>-3991</v>
      </c>
      <c r="X43" s="97"/>
      <c r="Y43" s="97">
        <v>-900</v>
      </c>
      <c r="Z43" s="97"/>
      <c r="AA43" s="97"/>
      <c r="AB43" s="97">
        <f t="shared" si="90"/>
        <v>-1000</v>
      </c>
      <c r="AC43" s="97">
        <f t="shared" si="91"/>
        <v>0</v>
      </c>
      <c r="AD43" s="97">
        <f t="shared" si="92"/>
        <v>0</v>
      </c>
      <c r="AE43" s="97">
        <f t="shared" si="93"/>
        <v>-400</v>
      </c>
      <c r="AF43" s="97">
        <f t="shared" si="94"/>
        <v>0</v>
      </c>
      <c r="AG43" s="97">
        <f t="shared" si="95"/>
        <v>0</v>
      </c>
      <c r="AH43" s="17"/>
      <c r="AJ43" s="97">
        <v>-1000</v>
      </c>
      <c r="AK43" s="97"/>
      <c r="AL43" s="97"/>
      <c r="AM43" s="97"/>
      <c r="AN43" s="97">
        <v>-400</v>
      </c>
      <c r="AO43" s="97">
        <v>-400</v>
      </c>
      <c r="AP43" s="90"/>
      <c r="AQ43" s="90"/>
      <c r="AR43" s="97"/>
      <c r="AS43" s="97"/>
    </row>
    <row r="44" spans="1:45">
      <c r="A44" s="112" t="s">
        <v>184</v>
      </c>
      <c r="B44" s="96">
        <v>0</v>
      </c>
      <c r="C44" s="97">
        <v>0</v>
      </c>
      <c r="D44" s="97">
        <v>0</v>
      </c>
      <c r="E44" s="97">
        <f t="shared" si="89"/>
        <v>-39.808244635918228</v>
      </c>
      <c r="F44" s="97">
        <f t="shared" si="89"/>
        <v>-40.29413650841154</v>
      </c>
      <c r="G44" s="97">
        <f t="shared" si="89"/>
        <v>-15.939671093131651</v>
      </c>
      <c r="H44" s="97">
        <f t="shared" si="89"/>
        <v>0</v>
      </c>
      <c r="I44" s="97">
        <f t="shared" si="89"/>
        <v>0</v>
      </c>
      <c r="J44" s="97">
        <f t="shared" si="89"/>
        <v>0</v>
      </c>
      <c r="K44" s="97">
        <f t="shared" si="89"/>
        <v>0</v>
      </c>
      <c r="L44" s="97">
        <f t="shared" si="89"/>
        <v>0</v>
      </c>
      <c r="M44" s="97">
        <f t="shared" si="89"/>
        <v>0</v>
      </c>
      <c r="N44" s="97">
        <f t="shared" si="89"/>
        <v>0</v>
      </c>
      <c r="O44" s="97">
        <f t="shared" si="89"/>
        <v>0</v>
      </c>
      <c r="P44" s="97">
        <f t="shared" si="89"/>
        <v>0</v>
      </c>
      <c r="Q44" s="97">
        <f t="shared" si="89"/>
        <v>0</v>
      </c>
      <c r="R44" s="14"/>
      <c r="T44" s="97">
        <v>-377</v>
      </c>
      <c r="U44" s="97">
        <v>-377</v>
      </c>
      <c r="V44" s="97">
        <v>-377</v>
      </c>
      <c r="W44" s="97">
        <v>-145</v>
      </c>
      <c r="X44" s="97"/>
      <c r="Y44" s="97"/>
      <c r="Z44" s="97"/>
      <c r="AA44" s="97"/>
      <c r="AB44" s="97">
        <f t="shared" si="90"/>
        <v>0</v>
      </c>
      <c r="AC44" s="97">
        <f t="shared" si="91"/>
        <v>0</v>
      </c>
      <c r="AD44" s="97">
        <f t="shared" si="92"/>
        <v>0</v>
      </c>
      <c r="AE44" s="97">
        <f t="shared" si="93"/>
        <v>0</v>
      </c>
      <c r="AF44" s="97">
        <v>0</v>
      </c>
      <c r="AG44" s="97">
        <v>0</v>
      </c>
      <c r="AH44" s="17"/>
      <c r="AJ44" s="97"/>
      <c r="AK44" s="97"/>
      <c r="AL44" s="97"/>
      <c r="AM44" s="97"/>
      <c r="AN44" s="97"/>
      <c r="AO44" s="97"/>
      <c r="AP44" s="90"/>
      <c r="AQ44" s="90"/>
      <c r="AR44" s="97" t="s">
        <v>86</v>
      </c>
      <c r="AS44" s="97" t="s">
        <v>86</v>
      </c>
    </row>
    <row r="45" spans="1:45">
      <c r="A45" s="112" t="s">
        <v>185</v>
      </c>
      <c r="B45" s="96">
        <v>-32</v>
      </c>
      <c r="C45" s="97">
        <v>-37</v>
      </c>
      <c r="D45" s="97">
        <v>-38</v>
      </c>
      <c r="E45" s="97">
        <f t="shared" si="89"/>
        <v>0</v>
      </c>
      <c r="F45" s="97">
        <f t="shared" si="89"/>
        <v>0</v>
      </c>
      <c r="G45" s="97">
        <f t="shared" si="89"/>
        <v>0</v>
      </c>
      <c r="H45" s="97">
        <f t="shared" si="89"/>
        <v>0</v>
      </c>
      <c r="I45" s="97">
        <f t="shared" si="89"/>
        <v>0</v>
      </c>
      <c r="J45" s="97">
        <f t="shared" si="89"/>
        <v>0</v>
      </c>
      <c r="K45" s="97">
        <f t="shared" si="89"/>
        <v>0</v>
      </c>
      <c r="L45" s="97">
        <f t="shared" si="89"/>
        <v>0</v>
      </c>
      <c r="M45" s="97">
        <f t="shared" si="89"/>
        <v>0</v>
      </c>
      <c r="N45" s="97">
        <f t="shared" si="89"/>
        <v>0</v>
      </c>
      <c r="O45" s="97">
        <f t="shared" si="89"/>
        <v>0</v>
      </c>
      <c r="P45" s="97">
        <f t="shared" si="89"/>
        <v>0</v>
      </c>
      <c r="Q45" s="97">
        <f t="shared" si="89"/>
        <v>0</v>
      </c>
      <c r="R45" s="14"/>
      <c r="T45" s="97"/>
      <c r="U45" s="97"/>
      <c r="V45" s="97"/>
      <c r="W45" s="97"/>
      <c r="X45" s="97"/>
      <c r="Y45" s="97"/>
      <c r="Z45" s="97"/>
      <c r="AA45" s="97"/>
      <c r="AB45" s="97">
        <f t="shared" si="90"/>
        <v>0</v>
      </c>
      <c r="AC45" s="97">
        <f t="shared" si="91"/>
        <v>0</v>
      </c>
      <c r="AD45" s="97">
        <f t="shared" si="92"/>
        <v>0</v>
      </c>
      <c r="AE45" s="97">
        <f t="shared" si="93"/>
        <v>0</v>
      </c>
      <c r="AF45" s="97">
        <f t="shared" si="94"/>
        <v>0</v>
      </c>
      <c r="AG45" s="97">
        <f t="shared" si="95"/>
        <v>0</v>
      </c>
      <c r="AH45" s="17"/>
      <c r="AJ45" s="97"/>
      <c r="AK45" s="97"/>
      <c r="AL45" s="97"/>
      <c r="AM45" s="97"/>
      <c r="AN45" s="97"/>
      <c r="AO45" s="97"/>
      <c r="AP45" s="90"/>
      <c r="AQ45" s="90"/>
      <c r="AR45" s="97"/>
      <c r="AS45" s="97"/>
    </row>
    <row r="46" spans="1:45">
      <c r="A46" s="112" t="s">
        <v>186</v>
      </c>
      <c r="B46" s="96">
        <v>0</v>
      </c>
      <c r="C46" s="97">
        <v>0</v>
      </c>
      <c r="D46" s="97">
        <v>0</v>
      </c>
      <c r="E46" s="97">
        <f t="shared" si="89"/>
        <v>0</v>
      </c>
      <c r="F46" s="97">
        <f t="shared" si="89"/>
        <v>0</v>
      </c>
      <c r="G46" s="97">
        <f t="shared" si="89"/>
        <v>0</v>
      </c>
      <c r="H46" s="97">
        <f t="shared" si="89"/>
        <v>-3.1216038106689483</v>
      </c>
      <c r="I46" s="97">
        <f t="shared" si="89"/>
        <v>0</v>
      </c>
      <c r="J46" s="97">
        <f t="shared" si="89"/>
        <v>0</v>
      </c>
      <c r="K46" s="97">
        <f t="shared" si="89"/>
        <v>0</v>
      </c>
      <c r="L46" s="97">
        <f t="shared" si="89"/>
        <v>0</v>
      </c>
      <c r="M46" s="97">
        <f t="shared" si="89"/>
        <v>0</v>
      </c>
      <c r="N46" s="97">
        <f t="shared" si="89"/>
        <v>0</v>
      </c>
      <c r="O46" s="97">
        <f t="shared" si="89"/>
        <v>0</v>
      </c>
      <c r="P46" s="97">
        <f t="shared" si="89"/>
        <v>0</v>
      </c>
      <c r="Q46" s="97">
        <f t="shared" si="89"/>
        <v>0</v>
      </c>
      <c r="R46" s="14"/>
      <c r="T46" s="97"/>
      <c r="U46" s="97"/>
      <c r="V46" s="97"/>
      <c r="W46" s="97"/>
      <c r="X46" s="97">
        <v>-27</v>
      </c>
      <c r="Y46" s="97"/>
      <c r="Z46" s="97"/>
      <c r="AA46" s="97"/>
      <c r="AB46" s="97">
        <f t="shared" si="90"/>
        <v>0</v>
      </c>
      <c r="AC46" s="97">
        <f t="shared" si="91"/>
        <v>0</v>
      </c>
      <c r="AD46" s="97">
        <f t="shared" si="92"/>
        <v>0</v>
      </c>
      <c r="AE46" s="97">
        <f t="shared" si="93"/>
        <v>0</v>
      </c>
      <c r="AF46" s="97">
        <f t="shared" si="94"/>
        <v>0</v>
      </c>
      <c r="AG46" s="97">
        <f t="shared" si="95"/>
        <v>0</v>
      </c>
      <c r="AH46" s="17"/>
      <c r="AJ46" s="97"/>
      <c r="AK46" s="97"/>
      <c r="AL46" s="97"/>
      <c r="AM46" s="97"/>
      <c r="AN46" s="97"/>
      <c r="AO46" s="97"/>
      <c r="AP46" s="90"/>
      <c r="AQ46" s="90"/>
      <c r="AR46" s="97"/>
      <c r="AS46" s="97"/>
    </row>
    <row r="47" spans="1:45">
      <c r="A47" s="3" t="s">
        <v>187</v>
      </c>
      <c r="B47" s="52">
        <v>-1026</v>
      </c>
      <c r="C47" s="52">
        <v>1129</v>
      </c>
      <c r="D47" s="52">
        <f t="shared" ref="D47:Q47" si="96">SUM(D35:D46)</f>
        <v>799</v>
      </c>
      <c r="E47" s="52">
        <f t="shared" si="96"/>
        <v>-175.07180266937002</v>
      </c>
      <c r="F47" s="52">
        <f t="shared" si="96"/>
        <v>765.90923665590731</v>
      </c>
      <c r="G47" s="52">
        <f t="shared" si="96"/>
        <v>1118.4152669070438</v>
      </c>
      <c r="H47" s="52">
        <f t="shared" si="96"/>
        <v>726.4087682382592</v>
      </c>
      <c r="I47" s="52">
        <f t="shared" si="96"/>
        <v>107.17608813021938</v>
      </c>
      <c r="J47" s="52">
        <f t="shared" si="96"/>
        <v>297.78048375491198</v>
      </c>
      <c r="K47" s="52">
        <f t="shared" si="96"/>
        <v>-182.88912412354784</v>
      </c>
      <c r="L47" s="52">
        <f t="shared" si="96"/>
        <v>-362.30833888872792</v>
      </c>
      <c r="M47" s="52">
        <f t="shared" si="96"/>
        <v>707.09489355057008</v>
      </c>
      <c r="N47" s="52">
        <f t="shared" si="96"/>
        <v>162.41173862739379</v>
      </c>
      <c r="O47" s="52">
        <f t="shared" si="96"/>
        <v>166.61444207933067</v>
      </c>
      <c r="P47" s="52">
        <f t="shared" si="96"/>
        <v>83.576559790627698</v>
      </c>
      <c r="Q47" s="52">
        <f t="shared" si="96"/>
        <v>158.3249331638691</v>
      </c>
      <c r="R47" s="14"/>
      <c r="T47" s="52">
        <f t="shared" ref="T47:AG47" si="97">SUM(T35:T46)</f>
        <v>7700</v>
      </c>
      <c r="U47" s="52">
        <f t="shared" si="97"/>
        <v>-1658</v>
      </c>
      <c r="V47" s="52">
        <f t="shared" si="97"/>
        <v>7166</v>
      </c>
      <c r="W47" s="52">
        <f t="shared" si="97"/>
        <v>10174</v>
      </c>
      <c r="X47" s="52">
        <f t="shared" si="97"/>
        <v>6283</v>
      </c>
      <c r="Y47" s="52">
        <f t="shared" si="97"/>
        <v>933</v>
      </c>
      <c r="Z47" s="52">
        <f t="shared" si="97"/>
        <v>2690</v>
      </c>
      <c r="AA47" s="52">
        <f t="shared" si="97"/>
        <v>-1745</v>
      </c>
      <c r="AB47" s="52">
        <f t="shared" si="97"/>
        <v>-3750</v>
      </c>
      <c r="AC47" s="52">
        <f t="shared" si="97"/>
        <v>6792</v>
      </c>
      <c r="AD47" s="52">
        <f t="shared" si="97"/>
        <v>1502</v>
      </c>
      <c r="AE47" s="52">
        <f t="shared" si="97"/>
        <v>1542</v>
      </c>
      <c r="AF47" s="52">
        <f t="shared" si="97"/>
        <v>776</v>
      </c>
      <c r="AG47" s="52">
        <f t="shared" si="97"/>
        <v>1445</v>
      </c>
      <c r="AH47" s="93"/>
      <c r="AJ47" s="52">
        <f t="shared" ref="AJ47:AO47" si="98">SUM(AJ35:AJ46)</f>
        <v>-1885</v>
      </c>
      <c r="AK47" s="52">
        <f t="shared" si="98"/>
        <v>1865</v>
      </c>
      <c r="AL47" s="52">
        <f t="shared" si="98"/>
        <v>6057</v>
      </c>
      <c r="AM47" s="52">
        <f t="shared" si="98"/>
        <v>1130</v>
      </c>
      <c r="AN47" s="52">
        <f t="shared" si="98"/>
        <v>1914</v>
      </c>
      <c r="AO47" s="52">
        <f t="shared" si="98"/>
        <v>1542</v>
      </c>
      <c r="AP47" s="90"/>
      <c r="AQ47" s="90"/>
      <c r="AR47" s="52">
        <f>SUM(AR35:AR46)</f>
        <v>776</v>
      </c>
      <c r="AS47" s="52">
        <f>SUM(AS35:AS46)</f>
        <v>1445</v>
      </c>
    </row>
    <row r="48" spans="1:45">
      <c r="A48" s="112"/>
      <c r="B48" s="96"/>
      <c r="C48" s="96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14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17"/>
      <c r="AJ48" s="97"/>
      <c r="AK48" s="97"/>
      <c r="AL48" s="97"/>
      <c r="AM48" s="97"/>
      <c r="AN48" s="97"/>
      <c r="AO48" s="97"/>
      <c r="AP48" s="90"/>
      <c r="AQ48" s="90"/>
      <c r="AR48" s="97"/>
      <c r="AS48" s="97"/>
    </row>
    <row r="49" spans="1:45">
      <c r="A49" s="112" t="s">
        <v>188</v>
      </c>
      <c r="B49" s="96">
        <v>6</v>
      </c>
      <c r="C49" s="96">
        <v>-3</v>
      </c>
      <c r="D49" s="97">
        <f t="shared" ref="D49:Q49" si="99">+D22+D32+D47</f>
        <v>1</v>
      </c>
      <c r="E49" s="97">
        <f t="shared" si="99"/>
        <v>-10.453623922960162</v>
      </c>
      <c r="F49" s="97">
        <f t="shared" si="99"/>
        <v>-4.4890019452342358</v>
      </c>
      <c r="G49" s="97">
        <f t="shared" si="99"/>
        <v>24.074399788936262</v>
      </c>
      <c r="H49" s="97">
        <f t="shared" si="99"/>
        <v>3.5840636344717041</v>
      </c>
      <c r="I49" s="97">
        <f t="shared" si="99"/>
        <v>-0.22974509781417396</v>
      </c>
      <c r="J49" s="97">
        <f t="shared" si="99"/>
        <v>1.1069906459287608</v>
      </c>
      <c r="K49" s="97">
        <f t="shared" si="99"/>
        <v>-0.41923008395161787</v>
      </c>
      <c r="L49" s="97">
        <f t="shared" si="99"/>
        <v>9.6615557036898281E-2</v>
      </c>
      <c r="M49" s="97">
        <f t="shared" si="99"/>
        <v>2.1041070220186384</v>
      </c>
      <c r="N49" s="97">
        <f t="shared" si="99"/>
        <v>1.7300850985608065</v>
      </c>
      <c r="O49" s="97">
        <f t="shared" si="99"/>
        <v>-13.614409664070138</v>
      </c>
      <c r="P49" s="97">
        <f t="shared" si="99"/>
        <v>3.7695613307627127</v>
      </c>
      <c r="Q49" s="97">
        <f t="shared" si="99"/>
        <v>-17.202086163825129</v>
      </c>
      <c r="R49" s="14"/>
      <c r="T49" s="97">
        <f t="shared" ref="T49:AG49" si="100">+T22+T32+T47</f>
        <v>19</v>
      </c>
      <c r="U49" s="97">
        <f t="shared" si="100"/>
        <v>-99</v>
      </c>
      <c r="V49" s="97">
        <f t="shared" si="100"/>
        <v>-42</v>
      </c>
      <c r="W49" s="97">
        <f t="shared" si="100"/>
        <v>219</v>
      </c>
      <c r="X49" s="97">
        <f t="shared" si="100"/>
        <v>31</v>
      </c>
      <c r="Y49" s="97">
        <f t="shared" si="100"/>
        <v>-2</v>
      </c>
      <c r="Z49" s="97">
        <f t="shared" si="100"/>
        <v>10</v>
      </c>
      <c r="AA49" s="97">
        <f t="shared" si="100"/>
        <v>-4</v>
      </c>
      <c r="AB49" s="97">
        <f t="shared" si="100"/>
        <v>1</v>
      </c>
      <c r="AC49" s="97">
        <f t="shared" si="100"/>
        <v>1</v>
      </c>
      <c r="AD49" s="97">
        <f t="shared" si="100"/>
        <v>16</v>
      </c>
      <c r="AE49" s="97">
        <f t="shared" si="100"/>
        <v>-126</v>
      </c>
      <c r="AF49" s="97">
        <f t="shared" si="100"/>
        <v>35</v>
      </c>
      <c r="AG49" s="97">
        <f t="shared" si="100"/>
        <v>-157</v>
      </c>
      <c r="AH49" s="17"/>
      <c r="AJ49" s="97">
        <f t="shared" ref="AJ49:AO49" si="101">+AJ22+AJ32+AJ47</f>
        <v>-30</v>
      </c>
      <c r="AK49" s="97">
        <f t="shared" si="101"/>
        <v>-31</v>
      </c>
      <c r="AL49" s="97">
        <f t="shared" si="101"/>
        <v>25</v>
      </c>
      <c r="AM49" s="97">
        <f t="shared" si="101"/>
        <v>-7</v>
      </c>
      <c r="AN49" s="97">
        <f t="shared" si="101"/>
        <v>-103</v>
      </c>
      <c r="AO49" s="97">
        <f t="shared" si="101"/>
        <v>-126</v>
      </c>
      <c r="AP49" s="95"/>
      <c r="AQ49" s="90"/>
      <c r="AR49" s="97">
        <f>+AR22+AR32+AR47</f>
        <v>35</v>
      </c>
      <c r="AS49" s="97">
        <f>+AS22+AS32+AS47</f>
        <v>-157</v>
      </c>
    </row>
    <row r="50" spans="1:45">
      <c r="A50" s="112"/>
      <c r="B50" s="96"/>
      <c r="C50" s="96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14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17"/>
      <c r="AJ50" s="97"/>
      <c r="AK50" s="97"/>
      <c r="AL50" s="97"/>
      <c r="AM50" s="97"/>
      <c r="AN50" s="97"/>
      <c r="AO50" s="97"/>
      <c r="AP50" s="90"/>
      <c r="AQ50" s="90"/>
      <c r="AR50" s="97"/>
      <c r="AS50" s="97"/>
    </row>
    <row r="51" spans="1:45">
      <c r="A51" s="112" t="s">
        <v>189</v>
      </c>
      <c r="B51" s="96">
        <v>13</v>
      </c>
      <c r="C51" s="96">
        <v>16</v>
      </c>
      <c r="D51" s="97">
        <v>14</v>
      </c>
      <c r="E51" s="97">
        <f t="shared" ref="E51:F51" si="102">+F55</f>
        <v>25.585397843702026</v>
      </c>
      <c r="F51" s="97">
        <f t="shared" si="102"/>
        <v>29.074399788936262</v>
      </c>
      <c r="G51" s="97">
        <f>+'balance sheet in EUR and SEK'!O21</f>
        <v>7</v>
      </c>
      <c r="H51" s="97">
        <f>+'balance sheet in EUR and SEK'!P21</f>
        <v>3</v>
      </c>
      <c r="I51" s="97">
        <f>+'balance sheet in EUR and SEK'!Q21</f>
        <v>3</v>
      </c>
      <c r="J51" s="97">
        <f>+'balance sheet in EUR and SEK'!R21</f>
        <v>2</v>
      </c>
      <c r="K51" s="97">
        <f>+'balance sheet in EUR and SEK'!S21</f>
        <v>2</v>
      </c>
      <c r="L51" s="97">
        <f>+'balance sheet in EUR and SEK'!T21</f>
        <v>2</v>
      </c>
      <c r="M51" s="97">
        <f>+'balance sheet in EUR and SEK'!U21</f>
        <v>2</v>
      </c>
      <c r="N51" s="97">
        <f>+'balance sheet in EUR and SEK'!V21</f>
        <v>1</v>
      </c>
      <c r="O51" s="97">
        <f>+'balance sheet in EUR and SEK'!W21</f>
        <v>14</v>
      </c>
      <c r="P51" s="97">
        <f>+'balance sheet in EUR and SEK'!X21</f>
        <v>11</v>
      </c>
      <c r="Q51" s="97">
        <f>+'balance sheet in EUR and SEK'!Y21</f>
        <v>28</v>
      </c>
      <c r="R51" s="14"/>
      <c r="T51" s="97">
        <f>+'balance sheet in EUR and SEK'!AB21</f>
        <v>137</v>
      </c>
      <c r="U51" s="97">
        <f>+'balance sheet in EUR and SEK'!AC21</f>
        <v>238</v>
      </c>
      <c r="V51" s="97">
        <f>+'balance sheet in EUR and SEK'!AD21</f>
        <v>278</v>
      </c>
      <c r="W51" s="97">
        <f>+'balance sheet in EUR and SEK'!AE21</f>
        <v>59</v>
      </c>
      <c r="X51" s="97">
        <f>+'balance sheet in EUR and SEK'!AF21</f>
        <v>28</v>
      </c>
      <c r="Y51" s="97">
        <f>+'balance sheet in EUR and SEK'!AG21</f>
        <v>30</v>
      </c>
      <c r="Z51" s="97">
        <f>+'balance sheet in EUR and SEK'!AH21</f>
        <v>20</v>
      </c>
      <c r="AA51" s="97">
        <f>+'balance sheet in EUR and SEK'!AI21</f>
        <v>24</v>
      </c>
      <c r="AB51" s="97">
        <f>+'balance sheet in EUR and SEK'!AJ21</f>
        <v>23</v>
      </c>
      <c r="AC51" s="97">
        <f>+'balance sheet in EUR and SEK'!AK21</f>
        <v>22</v>
      </c>
      <c r="AD51" s="97">
        <f>+'balance sheet in EUR and SEK'!AL21</f>
        <v>6</v>
      </c>
      <c r="AE51" s="97">
        <f>+'balance sheet in EUR and SEK'!AM21</f>
        <v>132</v>
      </c>
      <c r="AF51" s="97">
        <f>+'balance sheet in EUR and SEK'!AN21</f>
        <v>97</v>
      </c>
      <c r="AG51" s="97">
        <f>+'balance sheet in EUR and SEK'!AO21</f>
        <v>254</v>
      </c>
      <c r="AH51" s="17"/>
      <c r="AJ51" s="97">
        <v>54</v>
      </c>
      <c r="AK51" s="97">
        <f>+AL55</f>
        <v>54</v>
      </c>
      <c r="AL51" s="97">
        <v>29</v>
      </c>
      <c r="AM51" s="97">
        <f>+AN55</f>
        <v>29</v>
      </c>
      <c r="AN51" s="97">
        <v>132</v>
      </c>
      <c r="AO51" s="97">
        <f>+AR55</f>
        <v>132</v>
      </c>
      <c r="AP51" s="95"/>
      <c r="AQ51" s="90"/>
      <c r="AR51" s="97">
        <v>97</v>
      </c>
      <c r="AS51" s="97">
        <v>254</v>
      </c>
    </row>
    <row r="52" spans="1:45">
      <c r="A52" s="112"/>
      <c r="B52" s="96"/>
      <c r="C52" s="96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14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17"/>
      <c r="AJ52" s="97"/>
      <c r="AK52" s="97"/>
      <c r="AL52" s="97"/>
      <c r="AM52" s="97"/>
      <c r="AN52" s="97"/>
      <c r="AO52" s="97"/>
      <c r="AP52" s="90"/>
      <c r="AQ52" s="90"/>
      <c r="AR52" s="97"/>
      <c r="AS52" s="97"/>
    </row>
    <row r="53" spans="1:45">
      <c r="A53" s="112" t="s">
        <v>190</v>
      </c>
      <c r="B53" s="96">
        <v>0</v>
      </c>
      <c r="C53" s="96">
        <v>0</v>
      </c>
      <c r="D53" s="97">
        <v>1</v>
      </c>
      <c r="E53" s="97">
        <v>-1</v>
      </c>
      <c r="F53" s="97">
        <v>1</v>
      </c>
      <c r="G53" s="97">
        <v>-2</v>
      </c>
      <c r="H53" s="97"/>
      <c r="I53" s="97"/>
      <c r="J53" s="97"/>
      <c r="K53" s="97"/>
      <c r="L53" s="97"/>
      <c r="M53" s="97">
        <v>-2</v>
      </c>
      <c r="N53" s="97">
        <v>-1</v>
      </c>
      <c r="O53" s="97">
        <v>1</v>
      </c>
      <c r="P53" s="97">
        <v>-1</v>
      </c>
      <c r="Q53" s="97"/>
      <c r="R53" s="14"/>
      <c r="T53" s="97">
        <v>-1</v>
      </c>
      <c r="U53" s="97">
        <v>-2</v>
      </c>
      <c r="V53" s="97">
        <v>2</v>
      </c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17"/>
      <c r="AJ53" s="97"/>
      <c r="AK53" s="97"/>
      <c r="AL53" s="97"/>
      <c r="AM53" s="97"/>
      <c r="AN53" s="97"/>
      <c r="AO53" s="97"/>
      <c r="AP53" s="90"/>
      <c r="AQ53" s="90"/>
      <c r="AR53" s="97"/>
      <c r="AS53" s="97"/>
    </row>
    <row r="54" spans="1:45">
      <c r="A54" s="112"/>
      <c r="B54" s="96"/>
      <c r="C54" s="96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14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17"/>
      <c r="AJ54" s="97"/>
      <c r="AK54" s="97"/>
      <c r="AL54" s="97"/>
      <c r="AM54" s="97"/>
      <c r="AN54" s="97"/>
      <c r="AO54" s="97"/>
      <c r="AP54" s="90"/>
      <c r="AQ54" s="90"/>
      <c r="AR54" s="97"/>
      <c r="AS54" s="97"/>
    </row>
    <row r="55" spans="1:45">
      <c r="A55" s="112" t="s">
        <v>191</v>
      </c>
      <c r="B55" s="96">
        <v>19</v>
      </c>
      <c r="C55" s="96">
        <v>13</v>
      </c>
      <c r="D55" s="97">
        <f t="shared" ref="D55:Q55" si="103">SUM(D49:D53)</f>
        <v>16</v>
      </c>
      <c r="E55" s="97">
        <f t="shared" si="103"/>
        <v>14.131773920741864</v>
      </c>
      <c r="F55" s="97">
        <f t="shared" si="103"/>
        <v>25.585397843702026</v>
      </c>
      <c r="G55" s="97">
        <f t="shared" si="103"/>
        <v>29.074399788936262</v>
      </c>
      <c r="H55" s="97">
        <f t="shared" si="103"/>
        <v>6.5840636344717041</v>
      </c>
      <c r="I55" s="97">
        <f t="shared" si="103"/>
        <v>2.770254902185826</v>
      </c>
      <c r="J55" s="97">
        <f t="shared" si="103"/>
        <v>3.1069906459287608</v>
      </c>
      <c r="K55" s="97">
        <f t="shared" si="103"/>
        <v>1.5807699160483821</v>
      </c>
      <c r="L55" s="97">
        <f t="shared" si="103"/>
        <v>2.0966155570368983</v>
      </c>
      <c r="M55" s="97">
        <f t="shared" si="103"/>
        <v>2.1041070220186384</v>
      </c>
      <c r="N55" s="97">
        <f t="shared" si="103"/>
        <v>1.7300850985608065</v>
      </c>
      <c r="O55" s="97">
        <f t="shared" si="103"/>
        <v>1.3855903359298622</v>
      </c>
      <c r="P55" s="97">
        <f t="shared" si="103"/>
        <v>13.769561330762713</v>
      </c>
      <c r="Q55" s="97">
        <f t="shared" si="103"/>
        <v>10.797913836174871</v>
      </c>
      <c r="R55" s="14"/>
      <c r="T55" s="97">
        <f t="shared" ref="T55:AG55" si="104">SUM(T49:T53)</f>
        <v>155</v>
      </c>
      <c r="U55" s="97">
        <f t="shared" si="104"/>
        <v>137</v>
      </c>
      <c r="V55" s="97">
        <f t="shared" si="104"/>
        <v>238</v>
      </c>
      <c r="W55" s="97">
        <f t="shared" si="104"/>
        <v>278</v>
      </c>
      <c r="X55" s="97">
        <f t="shared" si="104"/>
        <v>59</v>
      </c>
      <c r="Y55" s="97">
        <f t="shared" si="104"/>
        <v>28</v>
      </c>
      <c r="Z55" s="97">
        <f t="shared" si="104"/>
        <v>30</v>
      </c>
      <c r="AA55" s="97">
        <f t="shared" si="104"/>
        <v>20</v>
      </c>
      <c r="AB55" s="97">
        <f t="shared" si="104"/>
        <v>24</v>
      </c>
      <c r="AC55" s="97">
        <f t="shared" si="104"/>
        <v>23</v>
      </c>
      <c r="AD55" s="97">
        <f t="shared" si="104"/>
        <v>22</v>
      </c>
      <c r="AE55" s="97">
        <f t="shared" si="104"/>
        <v>6</v>
      </c>
      <c r="AF55" s="97">
        <f t="shared" si="104"/>
        <v>132</v>
      </c>
      <c r="AG55" s="97">
        <f t="shared" si="104"/>
        <v>97</v>
      </c>
      <c r="AH55" s="93"/>
      <c r="AJ55" s="97">
        <f t="shared" ref="AJ55:AN55" si="105">SUM(AJ49:AJ53)</f>
        <v>24</v>
      </c>
      <c r="AK55" s="97">
        <f t="shared" si="105"/>
        <v>23</v>
      </c>
      <c r="AL55" s="97">
        <f t="shared" si="105"/>
        <v>54</v>
      </c>
      <c r="AM55" s="97">
        <f t="shared" ref="AM55:AO55" si="106">SUM(AM49:AM53)</f>
        <v>22</v>
      </c>
      <c r="AN55" s="97">
        <f t="shared" si="105"/>
        <v>29</v>
      </c>
      <c r="AO55" s="97">
        <f t="shared" si="106"/>
        <v>6</v>
      </c>
      <c r="AP55" s="92"/>
      <c r="AQ55" s="90"/>
      <c r="AR55" s="97">
        <f t="shared" ref="AR55:AS55" si="107">SUM(AR49:AR53)</f>
        <v>132</v>
      </c>
      <c r="AS55" s="97">
        <f t="shared" si="107"/>
        <v>97</v>
      </c>
    </row>
    <row r="56" spans="1:45"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4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17"/>
      <c r="AJ56" s="90"/>
      <c r="AK56" s="90"/>
      <c r="AL56" s="90"/>
      <c r="AM56" s="90"/>
      <c r="AN56" s="90"/>
      <c r="AO56" s="90"/>
      <c r="AP56" s="90"/>
      <c r="AQ56" s="90"/>
      <c r="AR56" s="90"/>
      <c r="AS56" s="90"/>
    </row>
    <row r="57" spans="1:45" hidden="1">
      <c r="B57" s="91">
        <f>+B55-'balance sheet in EUR and SEK'!I21</f>
        <v>0</v>
      </c>
      <c r="C57" s="91">
        <f>+C55-'balance sheet in EUR and SEK'!J21</f>
        <v>0</v>
      </c>
      <c r="D57" s="91">
        <f>+D55-'balance sheet in EUR and SEK'!K21</f>
        <v>0</v>
      </c>
      <c r="E57" s="91">
        <f>+E55-'balance sheet in EUR and SEK'!L21</f>
        <v>0.131773920741864</v>
      </c>
      <c r="F57" s="91">
        <f>+F55-'balance sheet in EUR and SEK'!M21</f>
        <v>-0.41460215629797403</v>
      </c>
      <c r="G57" s="91">
        <f>+G55-'balance sheet in EUR and SEK'!N21</f>
        <v>7.4399788936261757E-2</v>
      </c>
      <c r="H57" s="91">
        <f>+H55-'balance sheet in EUR and SEK'!O21</f>
        <v>-0.41593636552829594</v>
      </c>
      <c r="I57" s="91">
        <f>+I55-'balance sheet in EUR and SEK'!P21</f>
        <v>-0.22974509781417396</v>
      </c>
      <c r="J57" s="91">
        <f>+J55-'balance sheet in EUR and SEK'!Q21</f>
        <v>0.10699064592876084</v>
      </c>
      <c r="K57" s="91">
        <f>+K55-'balance sheet in EUR and SEK'!R21</f>
        <v>-0.41923008395161787</v>
      </c>
      <c r="L57" s="91">
        <f>+L55-'balance sheet in EUR and SEK'!S21</f>
        <v>9.6615557036898281E-2</v>
      </c>
      <c r="M57" s="91">
        <f>+M55-'balance sheet in EUR and SEK'!T21</f>
        <v>0.10410702201863842</v>
      </c>
      <c r="N57" s="91">
        <f>+N55-'balance sheet in EUR and SEK'!U21</f>
        <v>-0.2699149014391935</v>
      </c>
      <c r="O57" s="91">
        <f>+O55-'balance sheet in EUR and SEK'!V21</f>
        <v>0.38559033592986225</v>
      </c>
      <c r="P57" s="91">
        <f>+P55-'balance sheet in EUR and SEK'!W21</f>
        <v>-0.23043866923728729</v>
      </c>
      <c r="Q57" s="91">
        <f>+Q55-'balance sheet in EUR and SEK'!X21</f>
        <v>-0.20208616382512901</v>
      </c>
      <c r="R57" s="14"/>
      <c r="T57" s="89">
        <f>+T55-'balance sheet in EUR and SEK'!AA21</f>
        <v>0</v>
      </c>
      <c r="U57" s="89">
        <f>+U55-'balance sheet in EUR and SEK'!AB21</f>
        <v>0</v>
      </c>
      <c r="V57" s="89">
        <f>+V55-'balance sheet in EUR and SEK'!AC21</f>
        <v>0</v>
      </c>
      <c r="W57" s="89">
        <f>+W55-'balance sheet in EUR and SEK'!AD21</f>
        <v>0</v>
      </c>
      <c r="X57" s="89">
        <f>+X55-'balance sheet in EUR and SEK'!AE21</f>
        <v>0</v>
      </c>
      <c r="Y57" s="89">
        <f>+Y55-'balance sheet in EUR and SEK'!AF21</f>
        <v>0</v>
      </c>
      <c r="Z57" s="89">
        <f>+Z55-'balance sheet in EUR and SEK'!AG21</f>
        <v>0</v>
      </c>
      <c r="AA57" s="89">
        <f>+AA55-'balance sheet in EUR and SEK'!AH21</f>
        <v>0</v>
      </c>
      <c r="AB57" s="89">
        <f>+AB55-'balance sheet in EUR and SEK'!AI21</f>
        <v>0</v>
      </c>
      <c r="AC57" s="89">
        <f>+AC55-'balance sheet in EUR and SEK'!AJ21</f>
        <v>0</v>
      </c>
      <c r="AD57" s="89">
        <f>+AD55-'balance sheet in EUR and SEK'!AK21</f>
        <v>0</v>
      </c>
      <c r="AE57" s="89">
        <f>+AE55-'balance sheet in EUR and SEK'!AL21</f>
        <v>0</v>
      </c>
      <c r="AF57" s="89">
        <f>+AF55-'balance sheet in EUR and SEK'!AM21</f>
        <v>0</v>
      </c>
      <c r="AG57" s="89">
        <f>+AG55-'balance sheet in EUR and SEK'!AN21</f>
        <v>0</v>
      </c>
      <c r="AJ57" s="90"/>
      <c r="AK57" s="90"/>
      <c r="AL57" s="90"/>
      <c r="AM57" s="95">
        <f>+AM55-AM56</f>
        <v>22</v>
      </c>
      <c r="AN57" s="90"/>
      <c r="AO57" s="90"/>
      <c r="AP57" s="90"/>
      <c r="AQ57" s="90"/>
      <c r="AR57" s="90"/>
      <c r="AS57" s="90"/>
    </row>
    <row r="58" spans="1:45"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4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</row>
    <row r="59" spans="1:45"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</row>
    <row r="60" spans="1:45">
      <c r="AJ60" s="90"/>
      <c r="AK60" s="90"/>
      <c r="AL60" s="90"/>
      <c r="AM60" s="90"/>
      <c r="AN60" s="90"/>
      <c r="AO60" s="90"/>
      <c r="AP60" s="90"/>
      <c r="AQ60" s="90"/>
      <c r="AR60" s="90"/>
      <c r="AS60" s="90"/>
    </row>
    <row r="61" spans="1:45">
      <c r="J61" s="53"/>
    </row>
  </sheetData>
  <pageMargins left="0.7" right="0.7" top="0.75" bottom="0.75" header="0.3" footer="0.3"/>
  <pageSetup paperSize="9" orientation="portrait" r:id="rId1"/>
  <ignoredErrors>
    <ignoredError sqref="H15 H20 K15 L12:M17 M11 N32 K32 K2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"/>
  <sheetViews>
    <sheetView zoomScale="85" zoomScaleNormal="85" workbookViewId="0">
      <selection activeCell="F17" sqref="F17"/>
    </sheetView>
  </sheetViews>
  <sheetFormatPr defaultColWidth="8.69921875" defaultRowHeight="14.25"/>
  <cols>
    <col min="1" max="1" width="8.69921875" style="206"/>
    <col min="2" max="2" width="11" style="113" bestFit="1" customWidth="1"/>
    <col min="3" max="3" width="9.69921875" style="113" customWidth="1"/>
    <col min="4" max="4" width="4.796875" style="113" bestFit="1" customWidth="1"/>
    <col min="5" max="5" width="9" style="113" bestFit="1" customWidth="1"/>
    <col min="6" max="6" width="7.69921875" style="113" customWidth="1"/>
    <col min="7" max="16384" width="8.69921875" style="113"/>
  </cols>
  <sheetData>
    <row r="1" spans="1:10" ht="18">
      <c r="A1" s="19" t="s">
        <v>368</v>
      </c>
    </row>
    <row r="3" spans="1:10">
      <c r="B3" s="272" t="s">
        <v>101</v>
      </c>
      <c r="C3" s="272"/>
      <c r="E3" s="272" t="s">
        <v>145</v>
      </c>
      <c r="F3" s="272"/>
    </row>
    <row r="4" spans="1:10" s="150" customFormat="1" ht="31.5" customHeight="1">
      <c r="A4" s="207" t="s">
        <v>100</v>
      </c>
      <c r="B4" s="150" t="s">
        <v>147</v>
      </c>
      <c r="C4" s="150" t="s">
        <v>106</v>
      </c>
      <c r="E4" s="150" t="s">
        <v>147</v>
      </c>
      <c r="F4" s="150" t="s">
        <v>106</v>
      </c>
      <c r="J4" s="208"/>
    </row>
    <row r="5" spans="1:10" s="111" customFormat="1">
      <c r="A5" s="209" t="s">
        <v>102</v>
      </c>
      <c r="B5" s="210" t="s">
        <v>58</v>
      </c>
      <c r="C5" s="210" t="s">
        <v>103</v>
      </c>
      <c r="E5" s="210" t="s">
        <v>58</v>
      </c>
      <c r="F5" s="210" t="s">
        <v>103</v>
      </c>
      <c r="J5" s="211"/>
    </row>
    <row r="6" spans="1:10">
      <c r="A6" s="110" t="s">
        <v>237</v>
      </c>
      <c r="B6" s="240">
        <v>392</v>
      </c>
      <c r="C6" s="180">
        <v>14</v>
      </c>
      <c r="D6" s="244"/>
      <c r="E6" s="124">
        <v>1155</v>
      </c>
      <c r="F6" s="180">
        <v>40</v>
      </c>
    </row>
    <row r="7" spans="1:10">
      <c r="A7" s="110" t="s">
        <v>238</v>
      </c>
      <c r="B7" s="240">
        <v>193</v>
      </c>
      <c r="C7" s="180">
        <v>7</v>
      </c>
      <c r="D7" s="244"/>
      <c r="E7" s="124">
        <v>18</v>
      </c>
      <c r="F7" s="180">
        <v>1</v>
      </c>
    </row>
    <row r="8" spans="1:10">
      <c r="A8" s="110" t="s">
        <v>239</v>
      </c>
      <c r="B8" s="240">
        <v>179</v>
      </c>
      <c r="C8" s="180">
        <v>6</v>
      </c>
      <c r="D8" s="244"/>
      <c r="E8" s="124">
        <v>37</v>
      </c>
      <c r="F8" s="180">
        <v>1</v>
      </c>
    </row>
    <row r="9" spans="1:10">
      <c r="A9" s="110" t="s">
        <v>240</v>
      </c>
      <c r="B9" s="240">
        <v>691</v>
      </c>
      <c r="C9" s="180">
        <v>24</v>
      </c>
      <c r="D9" s="244"/>
      <c r="E9" s="124">
        <v>499</v>
      </c>
      <c r="F9" s="180">
        <v>17</v>
      </c>
    </row>
    <row r="10" spans="1:10">
      <c r="A10" s="110" t="s">
        <v>241</v>
      </c>
      <c r="B10" s="240">
        <v>557</v>
      </c>
      <c r="C10" s="180">
        <v>19</v>
      </c>
      <c r="D10" s="244"/>
      <c r="E10" s="124">
        <v>504</v>
      </c>
      <c r="F10" s="180">
        <v>18</v>
      </c>
    </row>
    <row r="11" spans="1:10">
      <c r="A11" s="110" t="s">
        <v>242</v>
      </c>
      <c r="B11" s="240">
        <v>595</v>
      </c>
      <c r="C11" s="180">
        <v>21</v>
      </c>
      <c r="D11" s="244"/>
      <c r="E11" s="124">
        <v>595</v>
      </c>
      <c r="F11" s="180">
        <v>21</v>
      </c>
    </row>
    <row r="12" spans="1:10">
      <c r="A12" s="110" t="s">
        <v>243</v>
      </c>
      <c r="B12" s="240">
        <v>155</v>
      </c>
      <c r="C12" s="180">
        <v>5</v>
      </c>
      <c r="D12" s="244"/>
      <c r="E12" s="124">
        <v>31</v>
      </c>
      <c r="F12" s="180">
        <v>1</v>
      </c>
    </row>
    <row r="13" spans="1:10">
      <c r="A13" s="110" t="s">
        <v>244</v>
      </c>
      <c r="B13" s="240">
        <v>54</v>
      </c>
      <c r="C13" s="180">
        <v>2</v>
      </c>
      <c r="D13" s="244"/>
      <c r="E13" s="124">
        <v>30</v>
      </c>
      <c r="F13" s="180">
        <v>1</v>
      </c>
    </row>
    <row r="14" spans="1:10">
      <c r="A14" s="110" t="s">
        <v>245</v>
      </c>
      <c r="B14" s="240" t="s">
        <v>86</v>
      </c>
      <c r="C14" s="180">
        <v>0</v>
      </c>
      <c r="D14" s="244"/>
      <c r="E14" s="124" t="s">
        <v>86</v>
      </c>
      <c r="F14" s="180">
        <v>0</v>
      </c>
    </row>
    <row r="15" spans="1:10">
      <c r="A15" s="110" t="s">
        <v>246</v>
      </c>
      <c r="B15" s="240" t="s">
        <v>86</v>
      </c>
      <c r="C15" s="180">
        <v>0</v>
      </c>
      <c r="D15" s="244"/>
      <c r="E15" s="124" t="s">
        <v>86</v>
      </c>
      <c r="F15" s="180">
        <v>0</v>
      </c>
    </row>
    <row r="16" spans="1:10">
      <c r="A16" s="110" t="s">
        <v>247</v>
      </c>
      <c r="B16" s="240">
        <v>53</v>
      </c>
      <c r="C16" s="180">
        <v>2</v>
      </c>
      <c r="D16" s="244"/>
      <c r="E16" s="124" t="s">
        <v>86</v>
      </c>
      <c r="F16" s="180">
        <v>0</v>
      </c>
    </row>
    <row r="17" spans="1:6" s="20" customFormat="1">
      <c r="A17" s="101" t="s">
        <v>39</v>
      </c>
      <c r="B17" s="245">
        <v>2869</v>
      </c>
      <c r="C17" s="246">
        <v>100</v>
      </c>
      <c r="D17" s="247"/>
      <c r="E17" s="248">
        <v>2869</v>
      </c>
      <c r="F17" s="246">
        <v>100</v>
      </c>
    </row>
    <row r="20" spans="1:6">
      <c r="A20" s="181"/>
    </row>
  </sheetData>
  <mergeCells count="2">
    <mergeCell ref="B3:C3"/>
    <mergeCell ref="E3:F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B63"/>
  <sheetViews>
    <sheetView showGridLines="0" zoomScale="85" zoomScaleNormal="85" workbookViewId="0">
      <pane xSplit="1" ySplit="6" topLeftCell="B28" activePane="bottomRight" state="frozen"/>
      <selection activeCell="C34" sqref="C34"/>
      <selection pane="topRight" activeCell="C34" sqref="C34"/>
      <selection pane="bottomLeft" activeCell="C34" sqref="C34"/>
      <selection pane="bottomRight" activeCell="D61" sqref="D61"/>
    </sheetView>
  </sheetViews>
  <sheetFormatPr defaultColWidth="8.69921875" defaultRowHeight="14.25"/>
  <cols>
    <col min="1" max="1" width="53.296875" style="4" bestFit="1" customWidth="1"/>
    <col min="2" max="3" width="9.59765625" style="243" customWidth="1"/>
    <col min="4" max="5" width="9.59765625" style="4" customWidth="1"/>
    <col min="6" max="6" width="9.69921875" style="2" bestFit="1" customWidth="1"/>
    <col min="7" max="10" width="9.69921875" style="4" bestFit="1" customWidth="1"/>
    <col min="11" max="11" width="9.69921875" style="5" bestFit="1" customWidth="1" collapsed="1"/>
    <col min="12" max="24" width="9.69921875" style="4" bestFit="1" customWidth="1"/>
    <col min="25" max="25" width="7.59765625" style="4" customWidth="1"/>
    <col min="26" max="39" width="9.5" style="4" bestFit="1" customWidth="1"/>
    <col min="40" max="42" width="8.69921875" style="4"/>
    <col min="43" max="43" width="60.19921875" style="4" customWidth="1"/>
    <col min="44" max="16384" width="8.69921875" style="4"/>
  </cols>
  <sheetData>
    <row r="1" spans="1:40" ht="18">
      <c r="A1" s="57" t="s">
        <v>215</v>
      </c>
      <c r="B1" s="57"/>
      <c r="C1" s="57"/>
      <c r="D1" s="57"/>
      <c r="E1" s="57"/>
      <c r="F1" s="212"/>
      <c r="G1" s="58"/>
      <c r="H1" s="60"/>
      <c r="I1" s="60"/>
      <c r="J1" s="60"/>
      <c r="Y1" s="60"/>
      <c r="Z1" s="60"/>
    </row>
    <row r="2" spans="1:40" ht="18">
      <c r="A2" s="57" t="s">
        <v>152</v>
      </c>
      <c r="B2" s="57"/>
      <c r="C2" s="57"/>
      <c r="D2" s="57"/>
      <c r="E2" s="57"/>
      <c r="F2" s="212"/>
      <c r="G2" s="58"/>
      <c r="H2" s="60"/>
      <c r="I2" s="60"/>
      <c r="J2" s="60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60"/>
      <c r="Z2" s="60"/>
    </row>
    <row r="3" spans="1:40" s="5" customFormat="1">
      <c r="B3" s="249"/>
      <c r="C3" s="249"/>
      <c r="F3" s="79"/>
      <c r="O3" s="61" t="s">
        <v>211</v>
      </c>
    </row>
    <row r="4" spans="1:40" s="5" customFormat="1">
      <c r="A4" s="18"/>
      <c r="B4" s="6">
        <v>2024</v>
      </c>
      <c r="C4" s="6">
        <v>2024</v>
      </c>
      <c r="D4" s="6">
        <v>2024</v>
      </c>
      <c r="E4" s="6">
        <v>2023</v>
      </c>
      <c r="F4" s="6">
        <v>2022</v>
      </c>
      <c r="G4" s="6">
        <v>2021</v>
      </c>
      <c r="H4" s="6">
        <v>2020</v>
      </c>
      <c r="I4" s="6">
        <v>2019</v>
      </c>
      <c r="J4" s="6">
        <v>2018</v>
      </c>
      <c r="K4" s="6">
        <v>2017</v>
      </c>
      <c r="L4" s="6">
        <v>2016</v>
      </c>
      <c r="M4" s="6">
        <v>2015</v>
      </c>
      <c r="N4" s="6">
        <v>2014</v>
      </c>
      <c r="O4" s="6">
        <v>2013</v>
      </c>
      <c r="P4" s="6">
        <v>2012</v>
      </c>
      <c r="Q4" s="6">
        <v>2011</v>
      </c>
      <c r="R4" s="6">
        <v>2010</v>
      </c>
      <c r="S4" s="6">
        <v>2009</v>
      </c>
      <c r="T4" s="6">
        <v>2008</v>
      </c>
      <c r="U4" s="6">
        <v>2007</v>
      </c>
      <c r="V4" s="6">
        <v>2006</v>
      </c>
      <c r="W4" s="6">
        <v>2005</v>
      </c>
      <c r="X4" s="6">
        <v>2004</v>
      </c>
      <c r="Y4" s="18"/>
      <c r="Z4" s="6">
        <v>2017</v>
      </c>
      <c r="AA4" s="6">
        <v>2016</v>
      </c>
      <c r="AB4" s="6">
        <v>2015</v>
      </c>
      <c r="AC4" s="6">
        <v>2014</v>
      </c>
      <c r="AD4" s="6">
        <v>2013</v>
      </c>
      <c r="AE4" s="6">
        <v>2012</v>
      </c>
      <c r="AF4" s="6">
        <v>2011</v>
      </c>
      <c r="AG4" s="6">
        <v>2010</v>
      </c>
      <c r="AH4" s="6">
        <v>2009</v>
      </c>
      <c r="AI4" s="6">
        <v>2008</v>
      </c>
      <c r="AJ4" s="6">
        <v>2007</v>
      </c>
      <c r="AK4" s="6">
        <v>2006</v>
      </c>
      <c r="AL4" s="6">
        <v>2005</v>
      </c>
      <c r="AM4" s="6">
        <v>2004</v>
      </c>
    </row>
    <row r="5" spans="1:40" s="5" customFormat="1">
      <c r="A5" s="18"/>
      <c r="B5" s="5" t="s">
        <v>365</v>
      </c>
      <c r="C5" s="5" t="s">
        <v>361</v>
      </c>
      <c r="D5" s="5" t="s">
        <v>363</v>
      </c>
      <c r="E5" s="5" t="s">
        <v>62</v>
      </c>
      <c r="F5" s="5" t="s">
        <v>62</v>
      </c>
      <c r="G5" s="5" t="s">
        <v>62</v>
      </c>
      <c r="H5" s="5" t="s">
        <v>62</v>
      </c>
      <c r="I5" s="5" t="s">
        <v>62</v>
      </c>
      <c r="J5" s="5" t="s">
        <v>62</v>
      </c>
      <c r="K5" s="5" t="s">
        <v>62</v>
      </c>
      <c r="L5" s="5" t="s">
        <v>62</v>
      </c>
      <c r="M5" s="5" t="s">
        <v>62</v>
      </c>
      <c r="N5" s="5" t="s">
        <v>62</v>
      </c>
      <c r="O5" s="5" t="s">
        <v>62</v>
      </c>
      <c r="P5" s="5" t="s">
        <v>62</v>
      </c>
      <c r="Q5" s="5" t="s">
        <v>62</v>
      </c>
      <c r="R5" s="5" t="s">
        <v>62</v>
      </c>
      <c r="S5" s="5" t="s">
        <v>62</v>
      </c>
      <c r="T5" s="5" t="s">
        <v>62</v>
      </c>
      <c r="U5" s="5" t="s">
        <v>62</v>
      </c>
      <c r="V5" s="5" t="s">
        <v>62</v>
      </c>
      <c r="W5" s="5" t="s">
        <v>62</v>
      </c>
      <c r="X5" s="5" t="s">
        <v>62</v>
      </c>
      <c r="Y5" s="18"/>
      <c r="Z5" s="5" t="s">
        <v>62</v>
      </c>
      <c r="AA5" s="5" t="s">
        <v>62</v>
      </c>
      <c r="AB5" s="5" t="s">
        <v>62</v>
      </c>
      <c r="AC5" s="5" t="s">
        <v>62</v>
      </c>
      <c r="AD5" s="5" t="s">
        <v>62</v>
      </c>
      <c r="AE5" s="5" t="s">
        <v>62</v>
      </c>
      <c r="AF5" s="5" t="s">
        <v>62</v>
      </c>
      <c r="AG5" s="5" t="s">
        <v>62</v>
      </c>
      <c r="AH5" s="5" t="s">
        <v>62</v>
      </c>
      <c r="AI5" s="5" t="s">
        <v>62</v>
      </c>
      <c r="AJ5" s="5" t="s">
        <v>62</v>
      </c>
      <c r="AK5" s="5" t="s">
        <v>62</v>
      </c>
      <c r="AL5" s="5" t="s">
        <v>62</v>
      </c>
      <c r="AM5" s="5" t="s">
        <v>62</v>
      </c>
    </row>
    <row r="6" spans="1:40">
      <c r="A6" s="62"/>
      <c r="B6" s="5" t="s">
        <v>58</v>
      </c>
      <c r="C6" s="5" t="s">
        <v>58</v>
      </c>
      <c r="D6" s="5" t="s">
        <v>58</v>
      </c>
      <c r="E6" s="5" t="s">
        <v>58</v>
      </c>
      <c r="F6" s="5" t="s">
        <v>58</v>
      </c>
      <c r="G6" s="5" t="s">
        <v>58</v>
      </c>
      <c r="H6" s="5" t="s">
        <v>58</v>
      </c>
      <c r="I6" s="5" t="s">
        <v>58</v>
      </c>
      <c r="J6" s="5" t="s">
        <v>58</v>
      </c>
      <c r="K6" s="5" t="s">
        <v>58</v>
      </c>
      <c r="L6" s="5" t="s">
        <v>58</v>
      </c>
      <c r="M6" s="5" t="s">
        <v>58</v>
      </c>
      <c r="N6" s="5" t="s">
        <v>58</v>
      </c>
      <c r="O6" s="5" t="s">
        <v>58</v>
      </c>
      <c r="P6" s="5" t="s">
        <v>58</v>
      </c>
      <c r="Q6" s="5" t="s">
        <v>58</v>
      </c>
      <c r="R6" s="5" t="s">
        <v>58</v>
      </c>
      <c r="S6" s="5" t="s">
        <v>58</v>
      </c>
      <c r="T6" s="5" t="s">
        <v>58</v>
      </c>
      <c r="U6" s="5" t="s">
        <v>58</v>
      </c>
      <c r="V6" s="5" t="s">
        <v>58</v>
      </c>
      <c r="W6" s="5" t="s">
        <v>58</v>
      </c>
      <c r="X6" s="5" t="s">
        <v>58</v>
      </c>
      <c r="Y6" s="62"/>
      <c r="Z6" s="5" t="s">
        <v>2</v>
      </c>
      <c r="AA6" s="5" t="s">
        <v>2</v>
      </c>
      <c r="AB6" s="5" t="s">
        <v>2</v>
      </c>
      <c r="AC6" s="5" t="s">
        <v>2</v>
      </c>
      <c r="AD6" s="5" t="s">
        <v>2</v>
      </c>
      <c r="AE6" s="5" t="s">
        <v>2</v>
      </c>
      <c r="AF6" s="5" t="s">
        <v>2</v>
      </c>
      <c r="AG6" s="5" t="s">
        <v>2</v>
      </c>
      <c r="AH6" s="5" t="s">
        <v>2</v>
      </c>
      <c r="AI6" s="5" t="s">
        <v>2</v>
      </c>
      <c r="AJ6" s="5" t="s">
        <v>2</v>
      </c>
      <c r="AK6" s="5" t="s">
        <v>2</v>
      </c>
      <c r="AL6" s="5" t="s">
        <v>2</v>
      </c>
      <c r="AM6" s="5" t="s">
        <v>2</v>
      </c>
    </row>
    <row r="7" spans="1:40">
      <c r="A7" s="15" t="s">
        <v>71</v>
      </c>
      <c r="B7" s="250">
        <v>-2.8124282739145778</v>
      </c>
      <c r="C7" s="250">
        <v>0.8390087539710539</v>
      </c>
      <c r="D7" s="56">
        <v>2.2187071302506181</v>
      </c>
      <c r="E7" s="56">
        <v>-7.5049679760319581</v>
      </c>
      <c r="F7" s="15">
        <v>-8</v>
      </c>
      <c r="G7" s="15">
        <v>52</v>
      </c>
      <c r="H7" s="122" t="s">
        <v>86</v>
      </c>
      <c r="I7" s="15">
        <v>8</v>
      </c>
      <c r="J7" s="15">
        <v>9</v>
      </c>
      <c r="K7" s="15">
        <v>19</v>
      </c>
      <c r="L7" s="15">
        <v>37</v>
      </c>
      <c r="M7" s="15">
        <v>29</v>
      </c>
      <c r="N7" s="15">
        <v>9</v>
      </c>
      <c r="O7" s="15">
        <v>24</v>
      </c>
      <c r="P7" s="15">
        <v>27</v>
      </c>
      <c r="Q7" s="15">
        <v>4</v>
      </c>
      <c r="R7" s="15">
        <v>9</v>
      </c>
      <c r="S7" s="15">
        <v>9</v>
      </c>
      <c r="T7" s="15">
        <v>-9</v>
      </c>
      <c r="U7" s="15">
        <v>28</v>
      </c>
      <c r="V7" s="15">
        <v>43</v>
      </c>
      <c r="W7" s="15">
        <v>51</v>
      </c>
      <c r="X7" s="15">
        <v>75</v>
      </c>
      <c r="Y7" s="15"/>
      <c r="Z7" s="56">
        <v>19</v>
      </c>
      <c r="AA7" s="56">
        <v>37</v>
      </c>
      <c r="AB7" s="56">
        <v>29</v>
      </c>
      <c r="AC7" s="56">
        <v>9</v>
      </c>
      <c r="AD7" s="56">
        <v>24</v>
      </c>
      <c r="AE7" s="56">
        <v>27</v>
      </c>
      <c r="AF7" s="56">
        <v>4</v>
      </c>
      <c r="AG7" s="56">
        <v>9</v>
      </c>
      <c r="AH7" s="56">
        <v>9</v>
      </c>
      <c r="AI7" s="56">
        <v>-9</v>
      </c>
      <c r="AJ7" s="56">
        <v>28</v>
      </c>
      <c r="AK7" s="56">
        <v>43</v>
      </c>
      <c r="AL7" s="56">
        <v>51</v>
      </c>
      <c r="AM7" s="56">
        <v>75</v>
      </c>
      <c r="AN7" s="137"/>
    </row>
    <row r="8" spans="1:40">
      <c r="A8" s="15"/>
      <c r="B8" s="251"/>
      <c r="C8" s="251"/>
      <c r="D8" s="55"/>
      <c r="E8" s="5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37"/>
    </row>
    <row r="9" spans="1:40">
      <c r="A9" s="15" t="s">
        <v>87</v>
      </c>
      <c r="B9" s="252">
        <v>0.62332619464235961</v>
      </c>
      <c r="C9" s="252">
        <v>2.6839774467953159</v>
      </c>
      <c r="D9" s="55">
        <v>2.2343847839569442</v>
      </c>
      <c r="E9" s="55">
        <v>-6.6225886619546204</v>
      </c>
      <c r="F9" s="55">
        <v>-7.4</v>
      </c>
      <c r="G9" s="15">
        <v>16.100000000000001</v>
      </c>
      <c r="H9" s="55">
        <v>2.4</v>
      </c>
      <c r="I9" s="15">
        <v>5.5</v>
      </c>
      <c r="J9" s="15">
        <v>7.6</v>
      </c>
      <c r="K9" s="15">
        <v>12.5</v>
      </c>
      <c r="L9" s="15">
        <v>20.7</v>
      </c>
      <c r="M9" s="15">
        <v>17.7</v>
      </c>
      <c r="N9" s="15">
        <v>7.5</v>
      </c>
      <c r="O9" s="15">
        <v>8.9</v>
      </c>
      <c r="P9" s="54">
        <v>12.6</v>
      </c>
      <c r="Q9" s="54">
        <v>8.4</v>
      </c>
      <c r="R9" s="54">
        <v>5.4</v>
      </c>
      <c r="S9" s="54">
        <v>3.4</v>
      </c>
      <c r="T9" s="54">
        <v>7.3</v>
      </c>
      <c r="U9" s="54">
        <v>11.3</v>
      </c>
      <c r="V9" s="54">
        <v>13.9</v>
      </c>
      <c r="W9" s="54">
        <v>16.5</v>
      </c>
      <c r="X9" s="54">
        <v>17.7</v>
      </c>
      <c r="Y9" s="15"/>
      <c r="Z9" s="55">
        <v>12.5</v>
      </c>
      <c r="AA9" s="55">
        <v>20.7</v>
      </c>
      <c r="AB9" s="55">
        <v>17.7</v>
      </c>
      <c r="AC9" s="55">
        <v>7.5</v>
      </c>
      <c r="AD9" s="55">
        <v>8.9</v>
      </c>
      <c r="AE9" s="55">
        <v>12.6</v>
      </c>
      <c r="AF9" s="55">
        <v>8.4</v>
      </c>
      <c r="AG9" s="55">
        <v>5.4</v>
      </c>
      <c r="AH9" s="55">
        <v>3.4</v>
      </c>
      <c r="AI9" s="55">
        <v>7.3</v>
      </c>
      <c r="AJ9" s="55">
        <v>11.3</v>
      </c>
      <c r="AK9" s="55">
        <v>13.9</v>
      </c>
      <c r="AL9" s="55">
        <v>16.5</v>
      </c>
      <c r="AM9" s="55">
        <v>17.7</v>
      </c>
      <c r="AN9" s="146"/>
    </row>
    <row r="10" spans="1:40">
      <c r="A10" s="63" t="s">
        <v>139</v>
      </c>
      <c r="B10" s="253">
        <v>3.4815633970039617</v>
      </c>
      <c r="C10" s="253">
        <v>3.4579318991934782</v>
      </c>
      <c r="D10" s="234">
        <v>3.3692039949074104</v>
      </c>
      <c r="E10" s="234">
        <v>2.7990574790297318</v>
      </c>
      <c r="F10" s="15">
        <v>2.4</v>
      </c>
      <c r="G10" s="15">
        <v>2.2000000000000002</v>
      </c>
      <c r="H10" s="63">
        <v>2.2000000000000002</v>
      </c>
      <c r="I10" s="63">
        <v>2.06</v>
      </c>
      <c r="J10" s="63">
        <v>2.4</v>
      </c>
      <c r="K10" s="15">
        <v>2.8000000000000007</v>
      </c>
      <c r="L10" s="15">
        <v>3.2</v>
      </c>
      <c r="M10" s="15">
        <v>3.8</v>
      </c>
      <c r="N10" s="15">
        <v>4.3</v>
      </c>
      <c r="O10" s="15">
        <v>4.5</v>
      </c>
      <c r="P10" s="54">
        <v>4.3600000000000003</v>
      </c>
      <c r="Q10" s="54">
        <v>4.8499999999999996</v>
      </c>
      <c r="R10" s="54">
        <v>4.16</v>
      </c>
      <c r="S10" s="54">
        <v>4.26</v>
      </c>
      <c r="T10" s="54">
        <v>4.5599999999999996</v>
      </c>
      <c r="U10" s="54">
        <v>4.72</v>
      </c>
      <c r="V10" s="54">
        <v>5.09</v>
      </c>
      <c r="W10" s="54">
        <v>6.01</v>
      </c>
      <c r="X10" s="54">
        <v>6.4</v>
      </c>
      <c r="Y10" s="63"/>
      <c r="Z10" s="21">
        <v>2.8000000000000007</v>
      </c>
      <c r="AA10" s="21">
        <v>3.2</v>
      </c>
      <c r="AB10" s="21">
        <v>3.8</v>
      </c>
      <c r="AC10" s="21">
        <v>4.3</v>
      </c>
      <c r="AD10" s="21">
        <v>4.5</v>
      </c>
      <c r="AE10" s="21">
        <v>4.3600000000000003</v>
      </c>
      <c r="AF10" s="21">
        <v>4.8499999999999996</v>
      </c>
      <c r="AG10" s="21">
        <v>4.16</v>
      </c>
      <c r="AH10" s="21">
        <v>4.26</v>
      </c>
      <c r="AI10" s="21">
        <v>4.5599999999999996</v>
      </c>
      <c r="AJ10" s="21">
        <v>4.72</v>
      </c>
      <c r="AK10" s="21">
        <v>5.09</v>
      </c>
      <c r="AL10" s="21">
        <v>6.01</v>
      </c>
      <c r="AM10" s="21">
        <v>6.4</v>
      </c>
      <c r="AN10" s="146"/>
    </row>
    <row r="11" spans="1:40">
      <c r="A11" s="63" t="s">
        <v>140</v>
      </c>
      <c r="B11" s="253">
        <v>-2.8301991128241166</v>
      </c>
      <c r="C11" s="253">
        <v>-0.76008697369857048</v>
      </c>
      <c r="D11" s="237">
        <v>-1.1069254140715024</v>
      </c>
      <c r="E11" s="237">
        <v>-9.4189049022898814</v>
      </c>
      <c r="F11" s="15">
        <v>-9.8000000000000007</v>
      </c>
      <c r="G11" s="15">
        <v>14.2</v>
      </c>
      <c r="H11" s="63">
        <v>0.2</v>
      </c>
      <c r="I11" s="63">
        <v>3.41</v>
      </c>
      <c r="J11" s="63">
        <v>5.2</v>
      </c>
      <c r="K11" s="15">
        <v>9.6999999999999993</v>
      </c>
      <c r="L11" s="15">
        <v>17.5</v>
      </c>
      <c r="M11" s="15">
        <v>13.899999999999999</v>
      </c>
      <c r="N11" s="15">
        <v>3.2</v>
      </c>
      <c r="O11" s="15">
        <v>4.4000000000000004</v>
      </c>
      <c r="P11" s="54">
        <v>8.1999999999999993</v>
      </c>
      <c r="Q11" s="54">
        <v>3.6</v>
      </c>
      <c r="R11" s="54">
        <v>1.2</v>
      </c>
      <c r="S11" s="54">
        <v>-0.9</v>
      </c>
      <c r="T11" s="54">
        <v>2.7</v>
      </c>
      <c r="U11" s="54">
        <v>6.6</v>
      </c>
      <c r="V11" s="54">
        <v>8.8000000000000007</v>
      </c>
      <c r="W11" s="54">
        <v>10.5</v>
      </c>
      <c r="X11" s="54">
        <v>11.3</v>
      </c>
      <c r="Y11" s="63"/>
      <c r="Z11" s="55">
        <v>9.6999999999999993</v>
      </c>
      <c r="AA11" s="55">
        <v>17.5</v>
      </c>
      <c r="AB11" s="55">
        <v>13.899999999999999</v>
      </c>
      <c r="AC11" s="55">
        <v>3.2</v>
      </c>
      <c r="AD11" s="55">
        <v>4.4000000000000004</v>
      </c>
      <c r="AE11" s="55">
        <v>8.3000000000000007</v>
      </c>
      <c r="AF11" s="55">
        <v>3.6</v>
      </c>
      <c r="AG11" s="55">
        <v>1.2</v>
      </c>
      <c r="AH11" s="55">
        <v>-0.9</v>
      </c>
      <c r="AI11" s="55">
        <v>2.7</v>
      </c>
      <c r="AJ11" s="55">
        <v>6.6</v>
      </c>
      <c r="AK11" s="55">
        <v>8.8000000000000007</v>
      </c>
      <c r="AL11" s="55">
        <v>10.5</v>
      </c>
      <c r="AM11" s="55">
        <v>11.3</v>
      </c>
      <c r="AN11" s="146"/>
    </row>
    <row r="12" spans="1:40">
      <c r="A12" s="63" t="s">
        <v>319</v>
      </c>
      <c r="B12" s="254">
        <v>-3.4539485212037313E-3</v>
      </c>
      <c r="C12" s="254">
        <v>-8.019696158489964E-4</v>
      </c>
      <c r="D12" s="239">
        <v>0</v>
      </c>
      <c r="E12" s="239">
        <v>0</v>
      </c>
      <c r="F12" s="66">
        <v>0</v>
      </c>
      <c r="G12" s="15">
        <v>-0.3</v>
      </c>
      <c r="H12" s="63"/>
      <c r="I12" s="63"/>
      <c r="J12" s="63"/>
      <c r="K12" s="15"/>
      <c r="L12" s="15"/>
      <c r="M12" s="15"/>
      <c r="N12" s="15"/>
      <c r="O12" s="15"/>
      <c r="P12" s="54"/>
      <c r="Q12" s="54"/>
      <c r="R12" s="54"/>
      <c r="S12" s="54"/>
      <c r="T12" s="54"/>
      <c r="U12" s="54"/>
      <c r="V12" s="54"/>
      <c r="W12" s="54"/>
      <c r="X12" s="54"/>
      <c r="Y12" s="63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146"/>
    </row>
    <row r="13" spans="1:40">
      <c r="A13" s="15"/>
      <c r="B13" s="251"/>
      <c r="C13" s="251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54"/>
      <c r="Q13" s="54"/>
      <c r="R13" s="54"/>
      <c r="S13" s="54"/>
      <c r="T13" s="54"/>
      <c r="U13" s="54"/>
      <c r="V13" s="54"/>
      <c r="W13" s="54"/>
      <c r="X13" s="54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46"/>
    </row>
    <row r="14" spans="1:40">
      <c r="A14" s="15" t="s">
        <v>72</v>
      </c>
      <c r="B14" s="251"/>
      <c r="C14" s="251"/>
      <c r="D14" s="55"/>
      <c r="E14" s="5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64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46"/>
    </row>
    <row r="15" spans="1:40">
      <c r="A15" s="15" t="s">
        <v>74</v>
      </c>
      <c r="B15" s="255">
        <v>7.1890956272512616</v>
      </c>
      <c r="C15" s="255">
        <v>7.5691155174725804</v>
      </c>
      <c r="D15" s="55">
        <v>8.1963931109564552</v>
      </c>
      <c r="E15" s="55">
        <v>10.834169357042489</v>
      </c>
      <c r="F15" s="15">
        <v>11.9</v>
      </c>
      <c r="G15" s="15">
        <v>12.1</v>
      </c>
      <c r="H15" s="55">
        <v>3.6</v>
      </c>
      <c r="I15" s="55">
        <v>5.7</v>
      </c>
      <c r="J15" s="55">
        <v>3.22</v>
      </c>
      <c r="K15" s="15">
        <v>5.0999999999999996</v>
      </c>
      <c r="L15" s="15">
        <v>4.0999999999999996</v>
      </c>
      <c r="M15" s="15">
        <v>4.3</v>
      </c>
      <c r="N15" s="15">
        <v>3.4</v>
      </c>
      <c r="O15" s="15">
        <v>5.8</v>
      </c>
      <c r="P15" s="15">
        <v>4.4000000000000004</v>
      </c>
      <c r="Q15" s="15">
        <v>3.8</v>
      </c>
      <c r="R15" s="59" t="s">
        <v>85</v>
      </c>
      <c r="S15" s="59" t="s">
        <v>85</v>
      </c>
      <c r="T15" s="59" t="s">
        <v>85</v>
      </c>
      <c r="U15" s="59" t="s">
        <v>85</v>
      </c>
      <c r="V15" s="59" t="s">
        <v>85</v>
      </c>
      <c r="W15" s="59" t="s">
        <v>85</v>
      </c>
      <c r="X15" s="59" t="s">
        <v>85</v>
      </c>
      <c r="Y15" s="15"/>
      <c r="Z15" s="65">
        <v>5.0999999999999996</v>
      </c>
      <c r="AA15" s="15">
        <v>4.0999999999999996</v>
      </c>
      <c r="AB15" s="15">
        <v>4.3</v>
      </c>
      <c r="AC15" s="15">
        <v>3.4</v>
      </c>
      <c r="AD15" s="15">
        <v>5.8</v>
      </c>
      <c r="AE15" s="15">
        <v>4.4000000000000004</v>
      </c>
      <c r="AF15" s="15">
        <v>3.8</v>
      </c>
      <c r="AG15" s="59" t="s">
        <v>85</v>
      </c>
      <c r="AH15" s="59" t="s">
        <v>85</v>
      </c>
      <c r="AI15" s="59" t="s">
        <v>85</v>
      </c>
      <c r="AJ15" s="59" t="s">
        <v>85</v>
      </c>
      <c r="AK15" s="59" t="s">
        <v>85</v>
      </c>
      <c r="AL15" s="59" t="s">
        <v>85</v>
      </c>
      <c r="AM15" s="59" t="s">
        <v>85</v>
      </c>
      <c r="AN15" s="146"/>
    </row>
    <row r="16" spans="1:40">
      <c r="A16" s="15" t="s">
        <v>73</v>
      </c>
      <c r="B16" s="255">
        <v>16.204830276307067</v>
      </c>
      <c r="C16" s="255">
        <v>18.741269359462795</v>
      </c>
      <c r="D16" s="55">
        <v>19.431007597198509</v>
      </c>
      <c r="E16" s="55">
        <v>17.976841089982305</v>
      </c>
      <c r="F16" s="15">
        <v>18.899999999999999</v>
      </c>
      <c r="G16" s="15">
        <v>-2.1</v>
      </c>
      <c r="H16" s="15">
        <v>8.4</v>
      </c>
      <c r="I16" s="15">
        <v>2.9</v>
      </c>
      <c r="J16" s="15">
        <v>5.0999999999999996</v>
      </c>
      <c r="K16" s="15">
        <v>10.7</v>
      </c>
      <c r="L16" s="15">
        <v>8</v>
      </c>
      <c r="M16" s="15">
        <v>4</v>
      </c>
      <c r="N16" s="15">
        <v>7.1</v>
      </c>
      <c r="O16" s="15">
        <v>6.7</v>
      </c>
      <c r="P16" s="15">
        <v>4.0999999999999996</v>
      </c>
      <c r="Q16" s="15">
        <v>8.3000000000000007</v>
      </c>
      <c r="R16" s="59" t="s">
        <v>85</v>
      </c>
      <c r="S16" s="59" t="s">
        <v>85</v>
      </c>
      <c r="T16" s="59" t="s">
        <v>85</v>
      </c>
      <c r="U16" s="59" t="s">
        <v>85</v>
      </c>
      <c r="V16" s="59" t="s">
        <v>85</v>
      </c>
      <c r="W16" s="59" t="s">
        <v>85</v>
      </c>
      <c r="X16" s="59" t="s">
        <v>85</v>
      </c>
      <c r="Y16" s="15"/>
      <c r="Z16" s="55">
        <v>10.7</v>
      </c>
      <c r="AA16" s="55">
        <v>8</v>
      </c>
      <c r="AB16" s="55">
        <v>4</v>
      </c>
      <c r="AC16" s="15">
        <v>7.1</v>
      </c>
      <c r="AD16" s="15">
        <v>6.7</v>
      </c>
      <c r="AE16" s="15">
        <v>4.0999999999999996</v>
      </c>
      <c r="AF16" s="15">
        <v>8.3000000000000007</v>
      </c>
      <c r="AG16" s="59" t="s">
        <v>85</v>
      </c>
      <c r="AH16" s="59" t="s">
        <v>85</v>
      </c>
      <c r="AI16" s="59" t="s">
        <v>85</v>
      </c>
      <c r="AJ16" s="59" t="s">
        <v>85</v>
      </c>
      <c r="AK16" s="59" t="s">
        <v>85</v>
      </c>
      <c r="AL16" s="59" t="s">
        <v>85</v>
      </c>
      <c r="AM16" s="59" t="s">
        <v>85</v>
      </c>
      <c r="AN16" s="146"/>
    </row>
    <row r="17" spans="1:40">
      <c r="A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37"/>
    </row>
    <row r="18" spans="1:40">
      <c r="A18" s="15" t="s">
        <v>75</v>
      </c>
      <c r="B18" s="256">
        <v>19926</v>
      </c>
      <c r="C18" s="256">
        <v>19887</v>
      </c>
      <c r="D18" s="9">
        <v>19661</v>
      </c>
      <c r="E18" s="9">
        <v>19652</v>
      </c>
      <c r="F18" s="9">
        <v>19545</v>
      </c>
      <c r="G18" s="9">
        <v>17770</v>
      </c>
      <c r="H18" s="9">
        <v>44443</v>
      </c>
      <c r="I18" s="9">
        <v>44226</v>
      </c>
      <c r="J18" s="9">
        <v>50407</v>
      </c>
      <c r="K18" s="9">
        <v>47177</v>
      </c>
      <c r="L18" s="9">
        <v>46516</v>
      </c>
      <c r="M18" s="9">
        <v>51231</v>
      </c>
      <c r="N18" s="9">
        <v>47896</v>
      </c>
      <c r="O18" s="9">
        <v>41319</v>
      </c>
      <c r="P18" s="9">
        <v>35443</v>
      </c>
      <c r="Q18" s="9">
        <v>35151</v>
      </c>
      <c r="R18" s="9">
        <v>31502</v>
      </c>
      <c r="S18" s="9">
        <v>32988</v>
      </c>
      <c r="T18" s="9">
        <v>37724</v>
      </c>
      <c r="U18" s="9">
        <v>31346</v>
      </c>
      <c r="V18" s="9">
        <v>29089</v>
      </c>
      <c r="W18" s="9">
        <v>25515</v>
      </c>
      <c r="X18" s="9">
        <v>24490</v>
      </c>
      <c r="Y18" s="15"/>
      <c r="Z18" s="9">
        <v>47177</v>
      </c>
      <c r="AA18" s="9">
        <v>46516</v>
      </c>
      <c r="AB18" s="9">
        <v>51231</v>
      </c>
      <c r="AC18" s="9">
        <v>47896</v>
      </c>
      <c r="AD18" s="9">
        <v>41319</v>
      </c>
      <c r="AE18" s="9">
        <v>35443</v>
      </c>
      <c r="AF18" s="9">
        <v>35151</v>
      </c>
      <c r="AG18" s="9">
        <v>31502</v>
      </c>
      <c r="AH18" s="9">
        <v>32988</v>
      </c>
      <c r="AI18" s="9">
        <v>37724</v>
      </c>
      <c r="AJ18" s="9">
        <v>31346</v>
      </c>
      <c r="AK18" s="9">
        <v>29089</v>
      </c>
      <c r="AL18" s="9">
        <v>25515</v>
      </c>
      <c r="AM18" s="9">
        <v>24490</v>
      </c>
      <c r="AN18" s="137"/>
    </row>
    <row r="19" spans="1:40">
      <c r="A19" s="15" t="s">
        <v>254</v>
      </c>
      <c r="B19" s="256">
        <v>1246</v>
      </c>
      <c r="C19" s="256">
        <v>1250</v>
      </c>
      <c r="D19" s="9">
        <v>1232</v>
      </c>
      <c r="E19" s="9">
        <v>1233</v>
      </c>
      <c r="F19" s="9">
        <v>1234</v>
      </c>
      <c r="G19" s="9">
        <v>1115</v>
      </c>
      <c r="H19" s="9">
        <v>2986</v>
      </c>
      <c r="I19" s="9">
        <v>2968</v>
      </c>
      <c r="J19" s="9">
        <v>3422</v>
      </c>
      <c r="K19" s="9">
        <v>3228</v>
      </c>
      <c r="L19" s="9">
        <v>3236</v>
      </c>
      <c r="M19" s="9">
        <v>3587</v>
      </c>
      <c r="N19" s="9">
        <v>3472</v>
      </c>
      <c r="O19" s="9">
        <v>2992</v>
      </c>
      <c r="P19" s="9">
        <v>2576</v>
      </c>
      <c r="Q19" s="9">
        <v>2632</v>
      </c>
      <c r="R19" s="9">
        <v>2424</v>
      </c>
      <c r="S19" s="9">
        <v>2527</v>
      </c>
      <c r="T19" s="9">
        <v>2944</v>
      </c>
      <c r="U19" s="9">
        <v>2558</v>
      </c>
      <c r="V19" s="9">
        <v>2430</v>
      </c>
      <c r="W19" s="9">
        <v>2370</v>
      </c>
      <c r="X19" s="9">
        <v>2463</v>
      </c>
      <c r="Y19" s="15"/>
      <c r="Z19" s="9">
        <v>3228</v>
      </c>
      <c r="AA19" s="9">
        <v>3236</v>
      </c>
      <c r="AB19" s="9">
        <v>3587</v>
      </c>
      <c r="AC19" s="9">
        <v>3472</v>
      </c>
      <c r="AD19" s="9">
        <v>2992</v>
      </c>
      <c r="AE19" s="9">
        <v>2576</v>
      </c>
      <c r="AF19" s="9">
        <v>2632</v>
      </c>
      <c r="AG19" s="9">
        <v>2424</v>
      </c>
      <c r="AH19" s="9">
        <v>2527</v>
      </c>
      <c r="AI19" s="9">
        <v>2944</v>
      </c>
      <c r="AJ19" s="9">
        <v>2558</v>
      </c>
      <c r="AK19" s="9">
        <v>2430</v>
      </c>
      <c r="AL19" s="9">
        <v>2370</v>
      </c>
      <c r="AM19" s="9">
        <v>2463</v>
      </c>
      <c r="AN19" s="137"/>
    </row>
    <row r="20" spans="1:40">
      <c r="A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37"/>
    </row>
    <row r="21" spans="1:40">
      <c r="A21" s="15" t="s">
        <v>256</v>
      </c>
      <c r="B21" s="252">
        <v>4.9000000000000004</v>
      </c>
      <c r="C21" s="252">
        <v>5.9687232865691158</v>
      </c>
      <c r="D21" s="55">
        <v>5.6558669447128835</v>
      </c>
      <c r="E21" s="55">
        <v>5.9077956442092416</v>
      </c>
      <c r="F21" s="15">
        <v>8.1</v>
      </c>
      <c r="G21" s="15">
        <v>12.5</v>
      </c>
      <c r="H21" s="15">
        <v>7.5</v>
      </c>
      <c r="I21" s="15">
        <v>8.6</v>
      </c>
      <c r="J21" s="15">
        <v>9.6</v>
      </c>
      <c r="K21" s="55">
        <v>6.6</v>
      </c>
      <c r="L21" s="55">
        <v>5</v>
      </c>
      <c r="M21" s="55">
        <v>4.3</v>
      </c>
      <c r="N21" s="55">
        <v>3.2</v>
      </c>
      <c r="O21" s="55">
        <v>2.6</v>
      </c>
      <c r="P21" s="55">
        <v>2</v>
      </c>
      <c r="Q21" s="55">
        <v>1.9</v>
      </c>
      <c r="R21" s="55">
        <v>2</v>
      </c>
      <c r="S21" s="55">
        <v>1.6</v>
      </c>
      <c r="T21" s="55">
        <v>1.7</v>
      </c>
      <c r="U21" s="55">
        <v>1.7</v>
      </c>
      <c r="V21" s="55">
        <v>2</v>
      </c>
      <c r="W21" s="55">
        <v>2.9</v>
      </c>
      <c r="X21" s="55">
        <v>2.5</v>
      </c>
      <c r="Y21" s="15"/>
      <c r="Z21" s="55">
        <v>6.6</v>
      </c>
      <c r="AA21" s="55">
        <v>5</v>
      </c>
      <c r="AB21" s="55">
        <v>4.3</v>
      </c>
      <c r="AC21" s="55">
        <v>3.2</v>
      </c>
      <c r="AD21" s="55">
        <v>2.6</v>
      </c>
      <c r="AE21" s="55">
        <v>2</v>
      </c>
      <c r="AF21" s="15">
        <v>1.9</v>
      </c>
      <c r="AG21" s="15">
        <v>2</v>
      </c>
      <c r="AH21" s="15">
        <v>1.6</v>
      </c>
      <c r="AI21" s="15">
        <v>1.7</v>
      </c>
      <c r="AJ21" s="15">
        <v>1.7</v>
      </c>
      <c r="AK21" s="15">
        <v>2</v>
      </c>
      <c r="AL21" s="15">
        <v>2.9</v>
      </c>
      <c r="AM21" s="15">
        <v>2.5</v>
      </c>
      <c r="AN21" s="68"/>
    </row>
    <row r="22" spans="1:40">
      <c r="A22" s="15" t="s">
        <v>255</v>
      </c>
      <c r="B22" s="252">
        <v>1.4</v>
      </c>
      <c r="C22" s="252">
        <v>1.347614019208528</v>
      </c>
      <c r="D22" s="55">
        <v>1.1443975382737399</v>
      </c>
      <c r="E22" s="55">
        <v>1.2568695298188481</v>
      </c>
      <c r="F22" s="55">
        <v>2</v>
      </c>
      <c r="G22" s="15">
        <v>2.6</v>
      </c>
      <c r="H22" s="55">
        <v>1.7</v>
      </c>
      <c r="I22" s="15">
        <v>1.1000000000000001</v>
      </c>
      <c r="J22" s="15">
        <v>1.4</v>
      </c>
      <c r="K22" s="55">
        <v>0.9</v>
      </c>
      <c r="L22" s="55">
        <v>1.1000000000000001</v>
      </c>
      <c r="M22" s="55">
        <v>1.3</v>
      </c>
      <c r="N22" s="55">
        <v>1</v>
      </c>
      <c r="O22" s="55">
        <v>0.7</v>
      </c>
      <c r="P22" s="55">
        <v>0.7</v>
      </c>
      <c r="Q22" s="55">
        <v>0.7</v>
      </c>
      <c r="R22" s="55">
        <v>0.6</v>
      </c>
      <c r="S22" s="55">
        <v>1</v>
      </c>
      <c r="T22" s="59" t="s">
        <v>85</v>
      </c>
      <c r="U22" s="59" t="s">
        <v>85</v>
      </c>
      <c r="V22" s="59" t="s">
        <v>85</v>
      </c>
      <c r="W22" s="59" t="s">
        <v>85</v>
      </c>
      <c r="X22" s="59" t="s">
        <v>85</v>
      </c>
      <c r="Y22" s="15"/>
      <c r="Z22" s="15">
        <v>0.9</v>
      </c>
      <c r="AA22" s="15">
        <v>1.1000000000000001</v>
      </c>
      <c r="AB22" s="15">
        <v>1.3</v>
      </c>
      <c r="AC22" s="55">
        <v>1</v>
      </c>
      <c r="AD22" s="15">
        <v>0.7</v>
      </c>
      <c r="AE22" s="15">
        <v>0.7</v>
      </c>
      <c r="AF22" s="15">
        <v>0.7</v>
      </c>
      <c r="AG22" s="15">
        <v>0.6</v>
      </c>
      <c r="AH22" s="55">
        <v>1</v>
      </c>
      <c r="AI22" s="59" t="s">
        <v>85</v>
      </c>
      <c r="AJ22" s="59" t="s">
        <v>85</v>
      </c>
      <c r="AK22" s="59" t="s">
        <v>85</v>
      </c>
      <c r="AL22" s="59" t="s">
        <v>85</v>
      </c>
      <c r="AM22" s="59" t="s">
        <v>85</v>
      </c>
      <c r="AN22" s="68"/>
    </row>
    <row r="23" spans="1:40">
      <c r="A23" s="15" t="s">
        <v>76</v>
      </c>
      <c r="B23" s="252">
        <v>7.7000000000000028</v>
      </c>
      <c r="C23" s="252">
        <v>2.8999999999999986</v>
      </c>
      <c r="D23" s="55">
        <v>2.0999999999999979</v>
      </c>
      <c r="E23" s="55">
        <v>15.800000000000011</v>
      </c>
      <c r="F23" s="55">
        <v>21</v>
      </c>
      <c r="G23" s="55">
        <v>12</v>
      </c>
      <c r="H23" s="15">
        <v>7.3</v>
      </c>
      <c r="I23" s="15">
        <v>21.8</v>
      </c>
      <c r="J23" s="15">
        <v>-0.4</v>
      </c>
      <c r="K23" s="15">
        <v>8</v>
      </c>
      <c r="L23" s="15">
        <v>14</v>
      </c>
      <c r="M23" s="15">
        <v>6</v>
      </c>
      <c r="N23" s="15">
        <v>7</v>
      </c>
      <c r="O23" s="15">
        <v>7</v>
      </c>
      <c r="P23" s="15">
        <v>6</v>
      </c>
      <c r="Q23" s="59" t="s">
        <v>85</v>
      </c>
      <c r="R23" s="59" t="s">
        <v>85</v>
      </c>
      <c r="S23" s="59" t="s">
        <v>85</v>
      </c>
      <c r="T23" s="59" t="s">
        <v>85</v>
      </c>
      <c r="U23" s="59" t="s">
        <v>85</v>
      </c>
      <c r="V23" s="59" t="s">
        <v>85</v>
      </c>
      <c r="W23" s="59" t="s">
        <v>85</v>
      </c>
      <c r="X23" s="59" t="s">
        <v>85</v>
      </c>
      <c r="Y23" s="15"/>
      <c r="Z23" s="15">
        <v>79</v>
      </c>
      <c r="AA23" s="15">
        <v>135</v>
      </c>
      <c r="AB23" s="15">
        <v>57</v>
      </c>
      <c r="AC23" s="15">
        <v>64</v>
      </c>
      <c r="AD23" s="15">
        <v>58</v>
      </c>
      <c r="AE23" s="15">
        <v>52</v>
      </c>
      <c r="AF23" s="59" t="s">
        <v>85</v>
      </c>
      <c r="AG23" s="59" t="s">
        <v>85</v>
      </c>
      <c r="AH23" s="59" t="s">
        <v>85</v>
      </c>
      <c r="AI23" s="59" t="s">
        <v>85</v>
      </c>
      <c r="AJ23" s="59" t="s">
        <v>85</v>
      </c>
      <c r="AK23" s="59" t="s">
        <v>85</v>
      </c>
      <c r="AL23" s="59" t="s">
        <v>85</v>
      </c>
      <c r="AM23" s="59" t="s">
        <v>85</v>
      </c>
      <c r="AN23" s="137"/>
    </row>
    <row r="24" spans="1:40">
      <c r="A24" s="15"/>
      <c r="B24" s="251"/>
      <c r="C24" s="251"/>
      <c r="D24" s="55"/>
      <c r="E24" s="5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37"/>
    </row>
    <row r="25" spans="1:40">
      <c r="A25" s="15" t="s">
        <v>60</v>
      </c>
      <c r="B25" s="256">
        <v>5674</v>
      </c>
      <c r="C25" s="256">
        <v>5901</v>
      </c>
      <c r="D25" s="9">
        <v>5766</v>
      </c>
      <c r="E25" s="9">
        <v>5686</v>
      </c>
      <c r="F25" s="9">
        <v>6173</v>
      </c>
      <c r="G25" s="9">
        <v>6020</v>
      </c>
      <c r="H25" s="9">
        <v>12139</v>
      </c>
      <c r="I25" s="9">
        <v>11964</v>
      </c>
      <c r="J25" s="9">
        <v>12379</v>
      </c>
      <c r="K25" s="9">
        <v>10624</v>
      </c>
      <c r="L25" s="9">
        <v>9171</v>
      </c>
      <c r="M25" s="9">
        <v>7965</v>
      </c>
      <c r="N25" s="9">
        <v>6068</v>
      </c>
      <c r="O25" s="9">
        <v>4932</v>
      </c>
      <c r="P25" s="9">
        <v>4115</v>
      </c>
      <c r="Q25" s="9">
        <v>3630</v>
      </c>
      <c r="R25" s="9">
        <v>3154</v>
      </c>
      <c r="S25" s="9">
        <v>2830</v>
      </c>
      <c r="T25" s="9">
        <v>3023</v>
      </c>
      <c r="U25" s="9">
        <v>2743</v>
      </c>
      <c r="V25" s="9">
        <v>2440</v>
      </c>
      <c r="W25" s="9">
        <v>1999</v>
      </c>
      <c r="X25" s="9">
        <v>1787</v>
      </c>
      <c r="Y25" s="15"/>
      <c r="Z25" s="9">
        <v>104644</v>
      </c>
      <c r="AA25" s="9">
        <v>87739</v>
      </c>
      <c r="AB25" s="9">
        <v>72764</v>
      </c>
      <c r="AC25" s="9">
        <v>57736</v>
      </c>
      <c r="AD25" s="9">
        <v>44104</v>
      </c>
      <c r="AE25" s="9">
        <v>35456</v>
      </c>
      <c r="AF25" s="9">
        <v>32473</v>
      </c>
      <c r="AG25" s="9">
        <v>28394</v>
      </c>
      <c r="AH25" s="9">
        <v>29304</v>
      </c>
      <c r="AI25" s="9">
        <v>33053</v>
      </c>
      <c r="AJ25" s="9">
        <v>25986.666666666668</v>
      </c>
      <c r="AK25" s="9">
        <v>22086</v>
      </c>
      <c r="AL25" s="9">
        <v>18851</v>
      </c>
      <c r="AM25" s="9">
        <v>16096</v>
      </c>
      <c r="AN25" s="137"/>
    </row>
    <row r="26" spans="1:40">
      <c r="A26" s="15" t="s">
        <v>336</v>
      </c>
      <c r="B26" s="256">
        <v>4551</v>
      </c>
      <c r="C26" s="256">
        <v>4721</v>
      </c>
      <c r="D26" s="9">
        <v>4679</v>
      </c>
      <c r="E26" s="9">
        <v>4613</v>
      </c>
      <c r="F26" s="9">
        <v>5001</v>
      </c>
      <c r="G26" s="9">
        <v>5399</v>
      </c>
      <c r="H26" s="9">
        <v>4066</v>
      </c>
      <c r="I26" s="9">
        <v>4031</v>
      </c>
      <c r="J26" s="9">
        <v>3617</v>
      </c>
      <c r="K26" s="9">
        <v>3292</v>
      </c>
      <c r="L26" s="9">
        <v>2834</v>
      </c>
      <c r="M26" s="9">
        <v>2220</v>
      </c>
      <c r="N26" s="9">
        <v>1748</v>
      </c>
      <c r="O26" s="9">
        <v>1648</v>
      </c>
      <c r="P26" s="9">
        <v>1596</v>
      </c>
      <c r="Q26" s="9">
        <v>1374</v>
      </c>
      <c r="R26" s="9">
        <v>1301</v>
      </c>
      <c r="S26" s="9">
        <v>1120</v>
      </c>
      <c r="T26" s="9">
        <v>1027</v>
      </c>
      <c r="U26" s="9">
        <v>1072</v>
      </c>
      <c r="V26" s="9">
        <v>1004</v>
      </c>
      <c r="W26" s="9">
        <v>843</v>
      </c>
      <c r="X26" s="9">
        <v>726</v>
      </c>
      <c r="Y26" s="15"/>
      <c r="Z26" s="9">
        <v>32421</v>
      </c>
      <c r="AA26" s="9">
        <v>27116</v>
      </c>
      <c r="AB26" s="9">
        <v>20284</v>
      </c>
      <c r="AC26" s="9">
        <v>16629</v>
      </c>
      <c r="AD26" s="9">
        <v>14736</v>
      </c>
      <c r="AE26" s="9">
        <v>13755</v>
      </c>
      <c r="AF26" s="9">
        <v>12292</v>
      </c>
      <c r="AG26" s="9">
        <v>11714</v>
      </c>
      <c r="AH26" s="9">
        <v>11596</v>
      </c>
      <c r="AI26" s="9">
        <v>11227</v>
      </c>
      <c r="AJ26" s="9">
        <v>10159</v>
      </c>
      <c r="AK26" s="56">
        <v>9089</v>
      </c>
      <c r="AL26" s="56">
        <v>7954</v>
      </c>
      <c r="AM26" s="56">
        <v>6535</v>
      </c>
      <c r="AN26" s="137"/>
    </row>
    <row r="27" spans="1:40">
      <c r="A27" s="15" t="s">
        <v>77</v>
      </c>
      <c r="B27" s="251">
        <v>4.92</v>
      </c>
      <c r="C27" s="251">
        <v>4.78</v>
      </c>
      <c r="D27" s="21">
        <v>4.7699999999999996</v>
      </c>
      <c r="E27" s="21">
        <v>4.74</v>
      </c>
      <c r="F27" s="21">
        <v>4.2</v>
      </c>
      <c r="G27" s="15">
        <v>3.99</v>
      </c>
      <c r="H27" s="15">
        <v>3.28</v>
      </c>
      <c r="I27" s="15">
        <v>3.67</v>
      </c>
      <c r="J27" s="15">
        <v>3.67</v>
      </c>
      <c r="K27" s="15">
        <v>3.6</v>
      </c>
      <c r="L27" s="15">
        <v>3.82</v>
      </c>
      <c r="M27" s="15">
        <v>4.33</v>
      </c>
      <c r="N27" s="15">
        <v>4.72</v>
      </c>
      <c r="O27" s="15">
        <v>4.75</v>
      </c>
      <c r="P27" s="15">
        <v>4.7300000000000004</v>
      </c>
      <c r="Q27" s="15">
        <v>5.0999999999999996</v>
      </c>
      <c r="R27" s="15">
        <v>5.09</v>
      </c>
      <c r="S27" s="15">
        <v>5.12</v>
      </c>
      <c r="T27" s="59" t="s">
        <v>85</v>
      </c>
      <c r="U27" s="59" t="s">
        <v>85</v>
      </c>
      <c r="V27" s="59" t="s">
        <v>85</v>
      </c>
      <c r="W27" s="59" t="s">
        <v>85</v>
      </c>
      <c r="X27" s="59" t="s">
        <v>85</v>
      </c>
      <c r="Y27" s="15"/>
      <c r="Z27" s="21">
        <v>3.6</v>
      </c>
      <c r="AA27" s="15">
        <v>3.82</v>
      </c>
      <c r="AB27" s="15">
        <v>4.33</v>
      </c>
      <c r="AC27" s="15">
        <v>4.72</v>
      </c>
      <c r="AD27" s="15">
        <v>4.75</v>
      </c>
      <c r="AE27" s="15">
        <v>4.7300000000000004</v>
      </c>
      <c r="AF27" s="15">
        <v>5.07</v>
      </c>
      <c r="AG27" s="15">
        <v>5.09</v>
      </c>
      <c r="AH27" s="15">
        <v>5.12</v>
      </c>
      <c r="AI27" s="59" t="s">
        <v>85</v>
      </c>
      <c r="AJ27" s="59" t="s">
        <v>85</v>
      </c>
      <c r="AK27" s="59" t="s">
        <v>85</v>
      </c>
      <c r="AL27" s="59" t="s">
        <v>85</v>
      </c>
      <c r="AM27" s="59" t="s">
        <v>85</v>
      </c>
      <c r="AN27" s="145"/>
    </row>
    <row r="28" spans="1:40">
      <c r="A28" s="15" t="s">
        <v>78</v>
      </c>
      <c r="B28" s="251">
        <v>6.9099999999999993</v>
      </c>
      <c r="C28" s="251">
        <v>6.77</v>
      </c>
      <c r="D28" s="21">
        <v>6.76</v>
      </c>
      <c r="E28" s="21">
        <v>6.7299999999999995</v>
      </c>
      <c r="F28" s="21">
        <v>6.2</v>
      </c>
      <c r="G28" s="15">
        <v>5.99</v>
      </c>
      <c r="H28" s="21">
        <v>5.26</v>
      </c>
      <c r="I28" s="15">
        <v>5.66</v>
      </c>
      <c r="J28" s="15">
        <v>5.66</v>
      </c>
      <c r="K28" s="15">
        <v>5.59</v>
      </c>
      <c r="L28" s="15">
        <v>5.81</v>
      </c>
      <c r="M28" s="15">
        <v>6.29</v>
      </c>
      <c r="N28" s="15">
        <v>6.71</v>
      </c>
      <c r="O28" s="59" t="s">
        <v>85</v>
      </c>
      <c r="P28" s="59" t="s">
        <v>85</v>
      </c>
      <c r="Q28" s="59" t="s">
        <v>85</v>
      </c>
      <c r="R28" s="59" t="s">
        <v>85</v>
      </c>
      <c r="S28" s="59" t="s">
        <v>85</v>
      </c>
      <c r="T28" s="59" t="s">
        <v>85</v>
      </c>
      <c r="U28" s="59" t="s">
        <v>85</v>
      </c>
      <c r="V28" s="59" t="s">
        <v>85</v>
      </c>
      <c r="W28" s="59" t="s">
        <v>85</v>
      </c>
      <c r="X28" s="59" t="s">
        <v>85</v>
      </c>
      <c r="Y28" s="15"/>
      <c r="Z28" s="15">
        <v>5.59</v>
      </c>
      <c r="AA28" s="15">
        <v>5.81</v>
      </c>
      <c r="AB28" s="15">
        <v>6.29</v>
      </c>
      <c r="AC28" s="15">
        <v>6.71</v>
      </c>
      <c r="AD28" s="59" t="s">
        <v>85</v>
      </c>
      <c r="AE28" s="59" t="s">
        <v>85</v>
      </c>
      <c r="AF28" s="59" t="s">
        <v>85</v>
      </c>
      <c r="AG28" s="59" t="s">
        <v>85</v>
      </c>
      <c r="AH28" s="59" t="s">
        <v>85</v>
      </c>
      <c r="AI28" s="59" t="s">
        <v>85</v>
      </c>
      <c r="AJ28" s="59" t="s">
        <v>85</v>
      </c>
      <c r="AK28" s="59" t="s">
        <v>85</v>
      </c>
      <c r="AL28" s="59" t="s">
        <v>85</v>
      </c>
      <c r="AM28" s="59" t="s">
        <v>85</v>
      </c>
      <c r="AN28" s="145"/>
    </row>
    <row r="29" spans="1:40">
      <c r="A29" s="15"/>
      <c r="B29" s="251"/>
      <c r="C29" s="251"/>
      <c r="D29" s="55"/>
      <c r="E29" s="5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37"/>
    </row>
    <row r="30" spans="1:40">
      <c r="A30" s="15" t="s">
        <v>302</v>
      </c>
      <c r="B30" s="250">
        <v>48.992271556296409</v>
      </c>
      <c r="C30" s="250">
        <v>49.124098336522891</v>
      </c>
      <c r="D30" s="56">
        <v>50.437880362179008</v>
      </c>
      <c r="E30" s="56">
        <v>42.082590612002377</v>
      </c>
      <c r="F30" s="15">
        <v>50</v>
      </c>
      <c r="G30" s="15">
        <v>57</v>
      </c>
      <c r="H30" s="15">
        <v>43</v>
      </c>
      <c r="I30" s="15">
        <v>45</v>
      </c>
      <c r="J30" s="15">
        <v>43</v>
      </c>
      <c r="K30" s="15">
        <v>46</v>
      </c>
      <c r="L30" s="15">
        <v>46</v>
      </c>
      <c r="M30" s="15">
        <v>41</v>
      </c>
      <c r="N30" s="15">
        <v>38</v>
      </c>
      <c r="O30" s="15">
        <v>33</v>
      </c>
      <c r="P30" s="56">
        <v>27</v>
      </c>
      <c r="Q30" s="56">
        <v>25</v>
      </c>
      <c r="R30" s="56">
        <v>28</v>
      </c>
      <c r="S30" s="56">
        <v>24</v>
      </c>
      <c r="T30" s="56">
        <v>21</v>
      </c>
      <c r="U30" s="56">
        <v>30</v>
      </c>
      <c r="V30" s="56">
        <v>26</v>
      </c>
      <c r="W30" s="56">
        <v>21</v>
      </c>
      <c r="X30" s="56">
        <v>17</v>
      </c>
      <c r="Y30" s="15"/>
      <c r="Z30" s="15">
        <v>46</v>
      </c>
      <c r="AA30" s="15">
        <v>46</v>
      </c>
      <c r="AB30" s="15">
        <v>41</v>
      </c>
      <c r="AC30" s="15">
        <v>38</v>
      </c>
      <c r="AD30" s="15">
        <v>33</v>
      </c>
      <c r="AE30" s="15">
        <v>27</v>
      </c>
      <c r="AF30" s="56">
        <v>25</v>
      </c>
      <c r="AG30" s="56">
        <v>28</v>
      </c>
      <c r="AH30" s="56">
        <v>24</v>
      </c>
      <c r="AI30" s="56">
        <v>21</v>
      </c>
      <c r="AJ30" s="56">
        <v>30</v>
      </c>
      <c r="AK30" s="56">
        <v>26</v>
      </c>
      <c r="AL30" s="56">
        <v>21</v>
      </c>
      <c r="AM30" s="56">
        <v>17</v>
      </c>
      <c r="AN30" s="137"/>
    </row>
    <row r="31" spans="1:40">
      <c r="A31" s="15" t="s">
        <v>79</v>
      </c>
      <c r="B31" s="250">
        <v>35.299219427580226</v>
      </c>
      <c r="C31" s="250">
        <v>35.798570716303807</v>
      </c>
      <c r="D31" s="56">
        <v>34.193110470049213</v>
      </c>
      <c r="E31" s="56">
        <v>41.788729967258313</v>
      </c>
      <c r="F31" s="59">
        <v>16</v>
      </c>
      <c r="G31" s="59" t="s">
        <v>85</v>
      </c>
      <c r="H31" s="15">
        <v>39</v>
      </c>
      <c r="I31" s="15">
        <v>40</v>
      </c>
      <c r="J31" s="15">
        <v>44</v>
      </c>
      <c r="K31" s="15">
        <v>44</v>
      </c>
      <c r="L31" s="15">
        <v>43</v>
      </c>
      <c r="M31" s="15">
        <v>48</v>
      </c>
      <c r="N31" s="15">
        <v>52</v>
      </c>
      <c r="O31" s="15">
        <v>56</v>
      </c>
      <c r="P31" s="56">
        <v>59</v>
      </c>
      <c r="Q31" s="56">
        <v>60</v>
      </c>
      <c r="R31" s="56">
        <v>61</v>
      </c>
      <c r="S31" s="56">
        <v>64</v>
      </c>
      <c r="T31" s="56">
        <v>65</v>
      </c>
      <c r="U31" s="56">
        <v>59</v>
      </c>
      <c r="V31" s="56">
        <v>61</v>
      </c>
      <c r="W31" s="56">
        <v>64</v>
      </c>
      <c r="X31" s="56">
        <v>70</v>
      </c>
      <c r="Y31" s="15"/>
      <c r="Z31" s="15">
        <v>44</v>
      </c>
      <c r="AA31" s="15">
        <v>43</v>
      </c>
      <c r="AB31" s="15">
        <v>48</v>
      </c>
      <c r="AC31" s="15">
        <v>51</v>
      </c>
      <c r="AD31" s="15">
        <v>56</v>
      </c>
      <c r="AE31" s="15">
        <v>59</v>
      </c>
      <c r="AF31" s="15">
        <v>60</v>
      </c>
      <c r="AG31" s="15">
        <v>60</v>
      </c>
      <c r="AH31" s="15">
        <v>64</v>
      </c>
      <c r="AI31" s="15">
        <v>65</v>
      </c>
      <c r="AJ31" s="15">
        <v>59</v>
      </c>
      <c r="AK31" s="15">
        <v>61</v>
      </c>
      <c r="AL31" s="15">
        <v>64</v>
      </c>
      <c r="AM31" s="15">
        <v>70</v>
      </c>
      <c r="AN31" s="137"/>
    </row>
    <row r="32" spans="1:40">
      <c r="A32" s="15" t="s">
        <v>80</v>
      </c>
      <c r="B32" s="136" t="s">
        <v>85</v>
      </c>
      <c r="C32" s="136" t="s">
        <v>85</v>
      </c>
      <c r="D32" s="136" t="s">
        <v>85</v>
      </c>
      <c r="E32" s="136" t="s">
        <v>85</v>
      </c>
      <c r="F32" s="59" t="s">
        <v>85</v>
      </c>
      <c r="G32" s="59" t="s">
        <v>85</v>
      </c>
      <c r="H32" s="15">
        <v>9</v>
      </c>
      <c r="I32" s="15">
        <v>14</v>
      </c>
      <c r="J32" s="15">
        <v>19</v>
      </c>
      <c r="K32" s="15">
        <v>18</v>
      </c>
      <c r="L32" s="15">
        <v>24</v>
      </c>
      <c r="M32" s="15">
        <v>36</v>
      </c>
      <c r="N32" s="15">
        <v>47</v>
      </c>
      <c r="O32" s="15">
        <v>49</v>
      </c>
      <c r="P32" s="56">
        <v>53</v>
      </c>
      <c r="Q32" s="56">
        <v>50</v>
      </c>
      <c r="R32" s="56">
        <v>48</v>
      </c>
      <c r="S32" s="56">
        <v>53</v>
      </c>
      <c r="T32" s="56">
        <v>57</v>
      </c>
      <c r="U32" s="56">
        <v>48</v>
      </c>
      <c r="V32" s="56">
        <v>51</v>
      </c>
      <c r="W32" s="56">
        <v>50</v>
      </c>
      <c r="X32" s="56">
        <v>57</v>
      </c>
      <c r="Y32" s="15"/>
      <c r="Z32" s="15">
        <v>18</v>
      </c>
      <c r="AA32" s="15">
        <v>24</v>
      </c>
      <c r="AB32" s="15">
        <v>36</v>
      </c>
      <c r="AC32" s="15">
        <v>47</v>
      </c>
      <c r="AD32" s="15">
        <v>49</v>
      </c>
      <c r="AE32" s="15">
        <v>53</v>
      </c>
      <c r="AF32" s="15">
        <v>50</v>
      </c>
      <c r="AG32" s="15">
        <v>47</v>
      </c>
      <c r="AH32" s="15">
        <v>53</v>
      </c>
      <c r="AI32" s="15">
        <v>57</v>
      </c>
      <c r="AJ32" s="15">
        <v>48</v>
      </c>
      <c r="AK32" s="15">
        <v>51</v>
      </c>
      <c r="AL32" s="15">
        <v>50</v>
      </c>
      <c r="AM32" s="15">
        <v>57</v>
      </c>
      <c r="AN32" s="137"/>
    </row>
    <row r="33" spans="1:6144 6152:7167 7175:8190 8198:9213 9221:10236 10244:11259 11267:12282 12290:13305 13313:16382">
      <c r="A33" s="15"/>
      <c r="B33" s="251"/>
      <c r="C33" s="251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37"/>
    </row>
    <row r="34" spans="1:6144 6152:7167 7175:8190 8198:9213 9221:10236 10244:11259 11267:12282 12290:13305 13313:16382">
      <c r="A34" s="15" t="s">
        <v>212</v>
      </c>
      <c r="B34" s="257">
        <v>2.3338437978560491</v>
      </c>
      <c r="C34" s="257">
        <v>2.2727599856063332</v>
      </c>
      <c r="D34" s="21">
        <v>2.3166666666666669</v>
      </c>
      <c r="E34" s="21">
        <v>1.971401334604385</v>
      </c>
      <c r="F34" s="21">
        <v>2.5</v>
      </c>
      <c r="G34" s="15">
        <v>3.76</v>
      </c>
      <c r="H34" s="15">
        <v>1.89</v>
      </c>
      <c r="I34" s="15">
        <v>1.87</v>
      </c>
      <c r="J34" s="15">
        <v>1.74</v>
      </c>
      <c r="K34" s="15">
        <v>1.63</v>
      </c>
      <c r="L34" s="15">
        <v>1.18</v>
      </c>
      <c r="M34" s="15">
        <v>1</v>
      </c>
      <c r="N34" s="15">
        <v>9.24</v>
      </c>
      <c r="O34" s="59" t="s">
        <v>85</v>
      </c>
      <c r="P34" s="59" t="s">
        <v>85</v>
      </c>
      <c r="Q34" s="59" t="s">
        <v>85</v>
      </c>
      <c r="R34" s="59" t="s">
        <v>85</v>
      </c>
      <c r="S34" s="59" t="s">
        <v>85</v>
      </c>
      <c r="T34" s="59" t="s">
        <v>85</v>
      </c>
      <c r="U34" s="59" t="s">
        <v>85</v>
      </c>
      <c r="V34" s="59" t="s">
        <v>85</v>
      </c>
      <c r="W34" s="59" t="s">
        <v>85</v>
      </c>
      <c r="X34" s="59" t="s">
        <v>85</v>
      </c>
      <c r="Y34" s="15"/>
      <c r="Z34" s="15">
        <v>1.63</v>
      </c>
      <c r="AA34" s="5" t="s">
        <v>85</v>
      </c>
      <c r="AB34" s="59" t="s">
        <v>85</v>
      </c>
      <c r="AC34" s="59" t="s">
        <v>85</v>
      </c>
      <c r="AD34" s="59" t="s">
        <v>85</v>
      </c>
      <c r="AE34" s="59" t="s">
        <v>85</v>
      </c>
      <c r="AF34" s="59" t="s">
        <v>85</v>
      </c>
      <c r="AG34" s="59" t="s">
        <v>85</v>
      </c>
      <c r="AH34" s="59" t="s">
        <v>85</v>
      </c>
      <c r="AI34" s="59" t="s">
        <v>85</v>
      </c>
      <c r="AJ34" s="59" t="s">
        <v>85</v>
      </c>
      <c r="AK34" s="59" t="s">
        <v>85</v>
      </c>
      <c r="AL34" s="59" t="s">
        <v>85</v>
      </c>
      <c r="AM34" s="59" t="s">
        <v>85</v>
      </c>
      <c r="AN34" s="22"/>
    </row>
    <row r="35" spans="1:6144 6152:7167 7175:8190 8198:9213 9221:10236 10244:11259 11267:12282 12290:13305 13313:16382">
      <c r="A35" s="15"/>
      <c r="B35" s="251"/>
      <c r="C35" s="251"/>
      <c r="D35" s="21"/>
      <c r="E35" s="21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37"/>
    </row>
    <row r="36" spans="1:6144 6152:7167 7175:8190 8198:9213 9221:10236 10244:11259 11267:12282 12290:13305 13313:16382">
      <c r="A36" s="15" t="s">
        <v>146</v>
      </c>
      <c r="B36" s="252">
        <v>2.8566131426677188</v>
      </c>
      <c r="C36" s="252">
        <v>3.0849456156508368</v>
      </c>
      <c r="D36" s="55">
        <v>3.344661458042359</v>
      </c>
      <c r="E36" s="55">
        <v>3.0957085548248471</v>
      </c>
      <c r="F36" s="55">
        <v>4</v>
      </c>
      <c r="G36" s="15">
        <v>4.5</v>
      </c>
      <c r="H36" s="15">
        <v>5.7</v>
      </c>
      <c r="I36" s="15">
        <v>5.4</v>
      </c>
      <c r="J36" s="15">
        <v>5.7</v>
      </c>
      <c r="K36" s="55">
        <v>5.6</v>
      </c>
      <c r="L36" s="55">
        <v>5</v>
      </c>
      <c r="M36" s="55">
        <v>5.7</v>
      </c>
      <c r="N36" s="55">
        <v>4.5</v>
      </c>
      <c r="O36" s="15">
        <v>4.5999999999999996</v>
      </c>
      <c r="P36" s="55">
        <v>5</v>
      </c>
      <c r="Q36" s="55">
        <v>5.7</v>
      </c>
      <c r="R36" s="55">
        <v>5.12</v>
      </c>
      <c r="S36" s="55">
        <v>5.8</v>
      </c>
      <c r="T36" s="55">
        <v>6.1</v>
      </c>
      <c r="U36" s="55">
        <v>5.3</v>
      </c>
      <c r="V36" s="55">
        <v>5.9</v>
      </c>
      <c r="W36" s="55">
        <v>5.6</v>
      </c>
      <c r="X36" s="55">
        <v>5</v>
      </c>
      <c r="Y36" s="15"/>
      <c r="Z36" s="55">
        <v>5.6</v>
      </c>
      <c r="AA36" s="55">
        <v>5</v>
      </c>
      <c r="AB36" s="55">
        <v>5.7</v>
      </c>
      <c r="AC36" s="55">
        <v>4.5</v>
      </c>
      <c r="AD36" s="55">
        <v>4.5999999999999996</v>
      </c>
      <c r="AE36" s="55">
        <v>5</v>
      </c>
      <c r="AF36" s="15">
        <v>5.7</v>
      </c>
      <c r="AG36" s="15">
        <v>5.12</v>
      </c>
      <c r="AH36" s="15">
        <v>5.8</v>
      </c>
      <c r="AI36" s="15">
        <v>6.1</v>
      </c>
      <c r="AJ36" s="15">
        <v>5.3</v>
      </c>
      <c r="AK36" s="15">
        <v>5.9</v>
      </c>
      <c r="AL36" s="15">
        <v>5.6</v>
      </c>
      <c r="AM36" s="15">
        <v>5</v>
      </c>
      <c r="AN36" s="68"/>
    </row>
    <row r="37" spans="1:6144 6152:7167 7175:8190 8198:9213 9221:10236 10244:11259 11267:12282 12290:13305 13313:16382">
      <c r="A37" s="15" t="s">
        <v>81</v>
      </c>
      <c r="B37" s="256">
        <v>1155</v>
      </c>
      <c r="C37" s="251">
        <v>701</v>
      </c>
      <c r="D37" s="56">
        <v>701</v>
      </c>
      <c r="E37" s="56">
        <v>605</v>
      </c>
      <c r="F37" s="15">
        <v>104</v>
      </c>
      <c r="G37" s="15">
        <v>53</v>
      </c>
      <c r="H37" s="15">
        <v>233</v>
      </c>
      <c r="I37" s="15">
        <v>590</v>
      </c>
      <c r="J37" s="15">
        <v>339</v>
      </c>
      <c r="K37" s="15">
        <v>316</v>
      </c>
      <c r="L37" s="15">
        <v>853</v>
      </c>
      <c r="M37" s="15">
        <v>421</v>
      </c>
      <c r="N37" s="15">
        <v>384</v>
      </c>
      <c r="O37" s="15">
        <v>349</v>
      </c>
      <c r="P37" s="15">
        <v>392</v>
      </c>
      <c r="Q37" s="15">
        <v>642</v>
      </c>
      <c r="R37" s="15">
        <v>142</v>
      </c>
      <c r="S37" s="15">
        <v>491</v>
      </c>
      <c r="T37" s="15">
        <v>21</v>
      </c>
      <c r="U37" s="15">
        <v>15</v>
      </c>
      <c r="V37" s="15">
        <v>5</v>
      </c>
      <c r="W37" s="15">
        <v>131</v>
      </c>
      <c r="X37" s="15">
        <v>97</v>
      </c>
      <c r="Y37" s="15"/>
      <c r="Z37" s="9">
        <v>3115</v>
      </c>
      <c r="AA37" s="9">
        <v>8163</v>
      </c>
      <c r="AB37" s="9">
        <v>3847</v>
      </c>
      <c r="AC37" s="9">
        <v>3816</v>
      </c>
      <c r="AD37" s="9">
        <v>3123</v>
      </c>
      <c r="AE37" s="9">
        <v>3381</v>
      </c>
      <c r="AF37" s="15">
        <v>5743</v>
      </c>
      <c r="AG37" s="15">
        <v>1274</v>
      </c>
      <c r="AH37" s="15">
        <v>5080</v>
      </c>
      <c r="AI37" s="15">
        <v>228</v>
      </c>
      <c r="AJ37" s="15">
        <v>146</v>
      </c>
      <c r="AK37" s="15">
        <v>41</v>
      </c>
      <c r="AL37" s="15">
        <v>1237</v>
      </c>
      <c r="AM37" s="15">
        <v>873</v>
      </c>
      <c r="AN37" s="137"/>
    </row>
    <row r="38" spans="1:6144 6152:7167 7175:8190 8198:9213 9221:10236 10244:11259 11267:12282 12290:13305 13313:16382">
      <c r="A38" s="15" t="s">
        <v>82</v>
      </c>
      <c r="B38" s="9">
        <v>880.26922369453541</v>
      </c>
      <c r="C38" s="9">
        <v>823</v>
      </c>
      <c r="D38" s="9">
        <v>890.21558578065788</v>
      </c>
      <c r="E38" s="9">
        <v>976.4766995088354</v>
      </c>
      <c r="F38" s="9">
        <v>2772</v>
      </c>
      <c r="G38" s="9">
        <v>6524</v>
      </c>
      <c r="H38" s="9">
        <v>1117</v>
      </c>
      <c r="I38" s="15">
        <v>841</v>
      </c>
      <c r="J38" s="15">
        <v>461</v>
      </c>
      <c r="K38" s="15">
        <v>755</v>
      </c>
      <c r="L38" s="15">
        <v>721</v>
      </c>
      <c r="M38" s="15">
        <v>843</v>
      </c>
      <c r="N38" s="15">
        <v>185</v>
      </c>
      <c r="O38" s="15">
        <v>179</v>
      </c>
      <c r="P38" s="15">
        <v>124</v>
      </c>
      <c r="Q38" s="15">
        <v>220</v>
      </c>
      <c r="R38" s="15">
        <v>223</v>
      </c>
      <c r="S38" s="15">
        <v>140</v>
      </c>
      <c r="T38" s="15">
        <v>52</v>
      </c>
      <c r="U38" s="15">
        <v>152</v>
      </c>
      <c r="V38" s="15">
        <v>125</v>
      </c>
      <c r="W38" s="15">
        <v>102</v>
      </c>
      <c r="X38" s="15">
        <v>96</v>
      </c>
      <c r="Y38" s="15"/>
      <c r="Z38" s="9">
        <v>7434</v>
      </c>
      <c r="AA38" s="9">
        <v>6896</v>
      </c>
      <c r="AB38" s="9">
        <v>7704</v>
      </c>
      <c r="AC38" s="9">
        <v>1765</v>
      </c>
      <c r="AD38" s="9">
        <v>1597</v>
      </c>
      <c r="AE38" s="9">
        <v>1070</v>
      </c>
      <c r="AF38" s="15">
        <v>1964</v>
      </c>
      <c r="AG38" s="15">
        <v>2004</v>
      </c>
      <c r="AH38" s="15">
        <v>1450</v>
      </c>
      <c r="AI38" s="15">
        <v>565</v>
      </c>
      <c r="AJ38" s="15">
        <v>1444</v>
      </c>
      <c r="AK38" s="15">
        <v>1135</v>
      </c>
      <c r="AL38" s="15">
        <v>965</v>
      </c>
      <c r="AM38" s="15">
        <v>863</v>
      </c>
      <c r="AN38" s="137"/>
    </row>
    <row r="39" spans="1:6144 6152:7167 7175:8190 8198:9213 9221:10236 10244:11259 11267:12282 12290:13305 13313:16382">
      <c r="A39" s="15"/>
      <c r="B39" s="251"/>
      <c r="C39" s="251"/>
      <c r="D39" s="21"/>
      <c r="E39" s="21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37"/>
    </row>
    <row r="40" spans="1:6144 6152:7167 7175:8190 8198:9213 9221:10236 10244:11259 11267:12282 12290:13305 13313:16382">
      <c r="A40" s="4" t="s">
        <v>214</v>
      </c>
      <c r="B40" s="258">
        <v>5.1818181818181817</v>
      </c>
      <c r="C40" s="258">
        <v>6.1851851851851851</v>
      </c>
      <c r="D40" s="69">
        <v>8.0500000000000007</v>
      </c>
      <c r="E40" s="69">
        <v>21.714285714285715</v>
      </c>
      <c r="F40" s="4">
        <v>8.8000000000000007</v>
      </c>
      <c r="G40" s="4">
        <v>63.2</v>
      </c>
      <c r="H40" s="4">
        <v>3.3</v>
      </c>
      <c r="I40" s="4">
        <v>7.8</v>
      </c>
      <c r="J40" s="4">
        <v>2.8</v>
      </c>
      <c r="K40" s="15">
        <v>4.7</v>
      </c>
      <c r="L40" s="15">
        <v>4.5</v>
      </c>
      <c r="M40" s="15">
        <v>3</v>
      </c>
      <c r="N40" s="15">
        <v>1.7</v>
      </c>
      <c r="O40" s="15">
        <v>1.5</v>
      </c>
      <c r="P40" s="55">
        <v>1.3</v>
      </c>
      <c r="Q40" s="55">
        <v>1.3</v>
      </c>
      <c r="R40" s="55">
        <v>1.2</v>
      </c>
      <c r="S40" s="55">
        <v>1</v>
      </c>
      <c r="T40" s="55">
        <v>1.3</v>
      </c>
      <c r="U40" s="55">
        <v>2</v>
      </c>
      <c r="V40" s="55">
        <v>1.8</v>
      </c>
      <c r="W40" s="55">
        <v>1.7</v>
      </c>
      <c r="X40" s="55">
        <v>0</v>
      </c>
      <c r="Z40" s="15">
        <v>4.7</v>
      </c>
      <c r="AA40" s="15">
        <v>4.5</v>
      </c>
      <c r="AB40" s="55">
        <v>3</v>
      </c>
      <c r="AC40" s="15">
        <v>1.7</v>
      </c>
      <c r="AD40" s="15">
        <v>1.5</v>
      </c>
      <c r="AE40" s="15">
        <v>1.3</v>
      </c>
      <c r="AF40" s="66">
        <v>1.3</v>
      </c>
      <c r="AG40" s="66">
        <v>1.2</v>
      </c>
      <c r="AH40" s="66">
        <v>1</v>
      </c>
      <c r="AI40" s="66">
        <v>1.3</v>
      </c>
      <c r="AJ40" s="66">
        <v>2</v>
      </c>
      <c r="AK40" s="66">
        <v>1.8</v>
      </c>
      <c r="AL40" s="66">
        <v>1.7</v>
      </c>
      <c r="AM40" s="66"/>
      <c r="AN40" s="68"/>
    </row>
    <row r="41" spans="1:6144 6152:7167 7175:8190 8198:9213 9221:10236 10244:11259 11267:12282 12290:13305 13313:16382">
      <c r="A41" s="15" t="s">
        <v>257</v>
      </c>
      <c r="B41" s="252">
        <v>5.4242424242424239</v>
      </c>
      <c r="C41" s="252">
        <v>6.333333333333333</v>
      </c>
      <c r="D41" s="66">
        <v>8.15</v>
      </c>
      <c r="E41" s="66">
        <v>22</v>
      </c>
      <c r="F41" s="15">
        <v>9.6</v>
      </c>
      <c r="G41" s="15">
        <v>2.8</v>
      </c>
      <c r="H41" s="15">
        <v>2.5</v>
      </c>
      <c r="I41" s="15">
        <v>2</v>
      </c>
      <c r="J41" s="15">
        <v>1.8</v>
      </c>
      <c r="K41" s="15">
        <v>1.9</v>
      </c>
      <c r="L41" s="15">
        <v>1.9</v>
      </c>
      <c r="M41" s="15">
        <v>1.6</v>
      </c>
      <c r="N41" s="15">
        <v>1.5</v>
      </c>
      <c r="O41" s="15">
        <v>1.2</v>
      </c>
      <c r="P41" s="55">
        <v>1.2</v>
      </c>
      <c r="Q41" s="55">
        <v>1.3</v>
      </c>
      <c r="R41" s="55">
        <v>1.2</v>
      </c>
      <c r="S41" s="55">
        <v>0.9</v>
      </c>
      <c r="T41" s="55">
        <v>1</v>
      </c>
      <c r="U41" s="55">
        <v>1.3</v>
      </c>
      <c r="V41" s="55">
        <v>1.5</v>
      </c>
      <c r="W41" s="55">
        <v>1.4</v>
      </c>
      <c r="X41" s="55">
        <v>1.4</v>
      </c>
      <c r="Y41" s="15"/>
      <c r="Z41" s="15">
        <v>1.9</v>
      </c>
      <c r="AA41" s="15">
        <v>1.9</v>
      </c>
      <c r="AB41" s="15">
        <v>1.6</v>
      </c>
      <c r="AC41" s="15">
        <v>1.5</v>
      </c>
      <c r="AD41" s="15">
        <v>1.2</v>
      </c>
      <c r="AE41" s="15">
        <v>1.2</v>
      </c>
      <c r="AF41" s="66">
        <v>1.3</v>
      </c>
      <c r="AG41" s="66">
        <v>1.2</v>
      </c>
      <c r="AH41" s="66">
        <v>0.9</v>
      </c>
      <c r="AI41" s="66">
        <v>1</v>
      </c>
      <c r="AJ41" s="66">
        <v>1.3</v>
      </c>
      <c r="AK41" s="66">
        <v>1.5</v>
      </c>
      <c r="AL41" s="66">
        <v>1.4</v>
      </c>
      <c r="AM41" s="66">
        <v>1.4</v>
      </c>
      <c r="AN41" s="68"/>
    </row>
    <row r="42" spans="1:6144 6152:7167 7175:8190 8198:9213 9221:10236 10244:11259 11267:12282 12290:13305 13313:16382">
      <c r="A42" s="15" t="s">
        <v>83</v>
      </c>
      <c r="B42" s="257">
        <v>1.1223127425509603</v>
      </c>
      <c r="C42" s="257">
        <v>1.1317998230306212</v>
      </c>
      <c r="D42" s="21">
        <v>1.2465318525617011</v>
      </c>
      <c r="E42" s="21">
        <v>1.3833776481728064</v>
      </c>
      <c r="F42" s="21">
        <v>1.2</v>
      </c>
      <c r="G42" s="21">
        <v>1.51</v>
      </c>
      <c r="H42" s="15">
        <v>1.95</v>
      </c>
      <c r="I42" s="15">
        <v>2.25</v>
      </c>
      <c r="J42" s="15">
        <v>2.64</v>
      </c>
      <c r="K42" s="15">
        <v>2.58</v>
      </c>
      <c r="L42" s="15">
        <v>2.62</v>
      </c>
      <c r="M42" s="15">
        <v>3.44</v>
      </c>
      <c r="N42" s="15">
        <v>3.94</v>
      </c>
      <c r="O42" s="15">
        <v>4.75</v>
      </c>
      <c r="P42" s="21">
        <v>4.8499999999999996</v>
      </c>
      <c r="Q42" s="21">
        <v>5.26</v>
      </c>
      <c r="R42" s="21">
        <v>5.63</v>
      </c>
      <c r="S42" s="21">
        <v>5.2</v>
      </c>
      <c r="T42" s="21">
        <v>4.68</v>
      </c>
      <c r="U42" s="21">
        <v>4.92</v>
      </c>
      <c r="V42" s="21">
        <v>4.63</v>
      </c>
      <c r="W42" s="21">
        <v>4.92</v>
      </c>
      <c r="X42" s="21">
        <v>5.62</v>
      </c>
      <c r="Y42" s="15"/>
      <c r="Z42" s="15">
        <v>2.58</v>
      </c>
      <c r="AA42" s="15">
        <v>2.62</v>
      </c>
      <c r="AB42" s="15">
        <v>3.44</v>
      </c>
      <c r="AC42" s="15">
        <v>3.94</v>
      </c>
      <c r="AD42" s="15">
        <v>4.75</v>
      </c>
      <c r="AE42" s="15">
        <v>4.8499999999999996</v>
      </c>
      <c r="AF42" s="15">
        <v>5.26</v>
      </c>
      <c r="AG42" s="15">
        <v>5.63</v>
      </c>
      <c r="AH42" s="15">
        <v>5.2</v>
      </c>
      <c r="AI42" s="15">
        <v>4.68</v>
      </c>
      <c r="AJ42" s="15">
        <v>4.92</v>
      </c>
      <c r="AK42" s="15">
        <v>4.63</v>
      </c>
      <c r="AL42" s="15">
        <v>4.92</v>
      </c>
      <c r="AM42" s="15">
        <v>5.62</v>
      </c>
      <c r="AN42" s="68"/>
    </row>
    <row r="43" spans="1:6144 6152:7167 7175:8190 8198:9213 9221:10236 10244:11259 11267:12282 12290:13305 13313:16382">
      <c r="A43" s="15" t="s">
        <v>84</v>
      </c>
      <c r="B43" s="252">
        <v>3.9232599999223026</v>
      </c>
      <c r="C43" s="252">
        <v>4.1492182615674285</v>
      </c>
      <c r="D43" s="55">
        <v>4.5271095179996168</v>
      </c>
      <c r="E43" s="55">
        <v>4.1394731730138954</v>
      </c>
      <c r="F43" s="15">
        <v>5.0999999999999996</v>
      </c>
      <c r="G43" s="15">
        <v>5.4</v>
      </c>
      <c r="H43" s="55">
        <v>5</v>
      </c>
      <c r="I43" s="15">
        <v>4.5</v>
      </c>
      <c r="J43" s="15">
        <v>4.5</v>
      </c>
      <c r="K43" s="15">
        <v>5.3</v>
      </c>
      <c r="L43" s="15">
        <v>4.5</v>
      </c>
      <c r="M43" s="15">
        <v>4.3</v>
      </c>
      <c r="N43" s="15">
        <v>4.2</v>
      </c>
      <c r="O43" s="55">
        <v>5</v>
      </c>
      <c r="P43" s="55">
        <v>5.4</v>
      </c>
      <c r="Q43" s="55">
        <v>5.6</v>
      </c>
      <c r="R43" s="55">
        <v>5.79</v>
      </c>
      <c r="S43" s="55">
        <v>5.9</v>
      </c>
      <c r="T43" s="55">
        <v>6.6</v>
      </c>
      <c r="U43" s="55">
        <v>4.8</v>
      </c>
      <c r="V43" s="55">
        <v>3.4</v>
      </c>
      <c r="W43" s="55">
        <v>4.5999999999999996</v>
      </c>
      <c r="X43" s="55">
        <v>4.5</v>
      </c>
      <c r="Y43" s="15"/>
      <c r="Z43" s="15">
        <v>5.3</v>
      </c>
      <c r="AA43" s="15">
        <v>4.5</v>
      </c>
      <c r="AB43" s="15">
        <v>4.3</v>
      </c>
      <c r="AC43" s="15">
        <v>4.2</v>
      </c>
      <c r="AD43" s="55">
        <v>5</v>
      </c>
      <c r="AE43" s="15">
        <v>5.4</v>
      </c>
      <c r="AF43" s="55">
        <v>5.6</v>
      </c>
      <c r="AG43" s="15">
        <v>5.79</v>
      </c>
      <c r="AH43" s="15">
        <v>5.9</v>
      </c>
      <c r="AI43" s="15">
        <v>6.6</v>
      </c>
      <c r="AJ43" s="15">
        <v>4.8</v>
      </c>
      <c r="AK43" s="15">
        <v>3.4</v>
      </c>
      <c r="AL43" s="15">
        <v>4.5999999999999996</v>
      </c>
      <c r="AM43" s="15">
        <v>4.5</v>
      </c>
      <c r="AN43" s="68"/>
    </row>
    <row r="44" spans="1:6144 6152:7167 7175:8190 8198:9213 9221:10236 10244:11259 11267:12282 12290:13305 13313:16382">
      <c r="A44" s="67"/>
      <c r="B44" s="259"/>
      <c r="C44" s="259"/>
      <c r="D44" s="235"/>
      <c r="E44" s="235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</row>
    <row r="45" spans="1:6144 6152:7167 7175:8190 8198:9213 9221:10236 10244:11259 11267:12282 12290:13305 13313:16382">
      <c r="A45" s="15" t="s">
        <v>295</v>
      </c>
      <c r="B45" s="251"/>
      <c r="C45" s="251"/>
      <c r="D45" s="21"/>
      <c r="E45" s="21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15"/>
      <c r="AA45" s="15"/>
      <c r="AB45" s="55"/>
      <c r="AC45" s="15"/>
      <c r="AD45" s="15"/>
      <c r="AE45" s="15"/>
      <c r="AF45" s="66"/>
      <c r="AG45" s="66"/>
      <c r="AH45" s="66"/>
      <c r="AI45" s="66"/>
      <c r="AJ45" s="66"/>
      <c r="AK45" s="66"/>
      <c r="AL45" s="66"/>
      <c r="AM45" s="66"/>
      <c r="AS45" s="68"/>
      <c r="AT45" s="68"/>
      <c r="AU45" s="68"/>
      <c r="AV45" s="68"/>
      <c r="AW45" s="68"/>
      <c r="AX45" s="68"/>
      <c r="AY45" s="68"/>
      <c r="AZ45" s="68"/>
      <c r="BA45" s="68"/>
      <c r="BE45" s="68"/>
      <c r="BI45" s="69"/>
      <c r="BJ45" s="69"/>
      <c r="BK45" s="69"/>
      <c r="BL45" s="69"/>
      <c r="BM45" s="69"/>
      <c r="BN45" s="69"/>
      <c r="BO45" s="69"/>
      <c r="BP45" s="69"/>
      <c r="BX45" s="68"/>
      <c r="BY45" s="68"/>
      <c r="BZ45" s="68"/>
      <c r="CA45" s="68"/>
      <c r="CB45" s="68"/>
      <c r="CC45" s="68"/>
      <c r="CD45" s="68"/>
      <c r="CE45" s="68"/>
      <c r="CF45" s="68"/>
      <c r="CJ45" s="68"/>
      <c r="CN45" s="69"/>
      <c r="CO45" s="69"/>
      <c r="CP45" s="69"/>
      <c r="CQ45" s="69"/>
      <c r="CR45" s="69"/>
      <c r="CS45" s="69"/>
      <c r="CT45" s="69"/>
      <c r="CU45" s="69"/>
      <c r="DC45" s="68"/>
      <c r="DD45" s="68"/>
      <c r="DE45" s="68"/>
      <c r="DF45" s="68"/>
      <c r="DG45" s="68"/>
      <c r="DH45" s="68"/>
      <c r="DI45" s="68"/>
      <c r="DJ45" s="68"/>
      <c r="DK45" s="68"/>
      <c r="DO45" s="68"/>
      <c r="DS45" s="69"/>
      <c r="DT45" s="69"/>
      <c r="DU45" s="69"/>
      <c r="DV45" s="69"/>
      <c r="DW45" s="69"/>
      <c r="DX45" s="69"/>
      <c r="DY45" s="69"/>
      <c r="DZ45" s="69"/>
      <c r="EH45" s="68"/>
      <c r="EI45" s="68"/>
      <c r="EJ45" s="68"/>
      <c r="EK45" s="68"/>
      <c r="EL45" s="68"/>
      <c r="EM45" s="68"/>
      <c r="EN45" s="68"/>
      <c r="EO45" s="68"/>
      <c r="EP45" s="68"/>
      <c r="ET45" s="68"/>
      <c r="EX45" s="69"/>
      <c r="EY45" s="69"/>
      <c r="EZ45" s="69"/>
      <c r="FA45" s="69"/>
      <c r="FB45" s="69"/>
      <c r="FC45" s="69"/>
      <c r="FD45" s="69"/>
      <c r="FE45" s="69"/>
      <c r="FM45" s="68"/>
      <c r="FN45" s="68"/>
      <c r="FO45" s="68"/>
      <c r="FP45" s="68"/>
      <c r="FQ45" s="68"/>
      <c r="FR45" s="68"/>
      <c r="FS45" s="68"/>
      <c r="FT45" s="68"/>
      <c r="FU45" s="68"/>
      <c r="FY45" s="68"/>
      <c r="GC45" s="69"/>
      <c r="GD45" s="69"/>
      <c r="GE45" s="69"/>
      <c r="GF45" s="69"/>
      <c r="GG45" s="69"/>
      <c r="GH45" s="69"/>
      <c r="GI45" s="69"/>
      <c r="GJ45" s="69"/>
      <c r="GR45" s="68"/>
      <c r="GS45" s="68"/>
      <c r="GT45" s="68"/>
      <c r="GU45" s="68"/>
      <c r="GV45" s="68"/>
      <c r="GW45" s="68"/>
      <c r="GX45" s="68"/>
      <c r="GY45" s="68"/>
      <c r="GZ45" s="68"/>
      <c r="HD45" s="68"/>
      <c r="HH45" s="69"/>
      <c r="HI45" s="69"/>
      <c r="HJ45" s="69"/>
      <c r="HK45" s="69"/>
      <c r="HL45" s="69"/>
      <c r="HM45" s="69"/>
      <c r="HN45" s="69"/>
      <c r="HO45" s="69"/>
      <c r="HW45" s="68"/>
      <c r="HX45" s="68"/>
      <c r="HY45" s="68"/>
      <c r="HZ45" s="68"/>
      <c r="IA45" s="68"/>
      <c r="IB45" s="68"/>
      <c r="IC45" s="68"/>
      <c r="ID45" s="68"/>
      <c r="IE45" s="68"/>
      <c r="II45" s="68"/>
      <c r="IM45" s="69"/>
      <c r="IN45" s="69"/>
      <c r="IO45" s="69"/>
      <c r="IP45" s="69"/>
      <c r="IQ45" s="69"/>
      <c r="IR45" s="69"/>
      <c r="IS45" s="69"/>
      <c r="IT45" s="69"/>
      <c r="JB45" s="68"/>
      <c r="JC45" s="68"/>
      <c r="JD45" s="68"/>
      <c r="JE45" s="68"/>
      <c r="JF45" s="68"/>
      <c r="JG45" s="68"/>
      <c r="JH45" s="68"/>
      <c r="JI45" s="68"/>
      <c r="JJ45" s="68"/>
      <c r="JN45" s="68"/>
      <c r="JR45" s="69"/>
      <c r="JS45" s="69"/>
      <c r="JT45" s="69"/>
      <c r="JU45" s="69"/>
      <c r="JV45" s="69"/>
      <c r="JW45" s="69"/>
      <c r="JX45" s="69"/>
      <c r="JY45" s="69"/>
      <c r="KG45" s="68"/>
      <c r="KH45" s="68"/>
      <c r="KI45" s="68"/>
      <c r="KJ45" s="68"/>
      <c r="KK45" s="68"/>
      <c r="KL45" s="68"/>
      <c r="KM45" s="68"/>
      <c r="KN45" s="68"/>
      <c r="KO45" s="68"/>
      <c r="KS45" s="68"/>
      <c r="KW45" s="69"/>
      <c r="KX45" s="69"/>
      <c r="KY45" s="69"/>
      <c r="KZ45" s="69"/>
      <c r="LA45" s="69"/>
      <c r="LB45" s="69"/>
      <c r="LC45" s="69"/>
      <c r="LD45" s="69"/>
      <c r="LL45" s="68"/>
      <c r="LM45" s="68"/>
      <c r="LN45" s="68"/>
      <c r="LO45" s="68"/>
      <c r="LP45" s="68"/>
      <c r="LQ45" s="68"/>
      <c r="LR45" s="68"/>
      <c r="LS45" s="68"/>
      <c r="LT45" s="68"/>
      <c r="LX45" s="68"/>
      <c r="MB45" s="69"/>
      <c r="MC45" s="69"/>
      <c r="MD45" s="69"/>
      <c r="ME45" s="69"/>
      <c r="MF45" s="69"/>
      <c r="MG45" s="69"/>
      <c r="MH45" s="69"/>
      <c r="MI45" s="69"/>
      <c r="MQ45" s="68"/>
      <c r="MR45" s="68"/>
      <c r="MS45" s="68"/>
      <c r="MT45" s="68"/>
      <c r="MU45" s="68"/>
      <c r="MV45" s="68"/>
      <c r="MW45" s="68"/>
      <c r="MX45" s="68"/>
      <c r="MY45" s="68"/>
      <c r="NC45" s="68"/>
      <c r="NG45" s="69"/>
      <c r="NH45" s="69"/>
      <c r="NI45" s="69"/>
      <c r="NJ45" s="69"/>
      <c r="NK45" s="69"/>
      <c r="NL45" s="69"/>
      <c r="NM45" s="69"/>
      <c r="NN45" s="69"/>
      <c r="NV45" s="68"/>
      <c r="NW45" s="68"/>
      <c r="NX45" s="68"/>
      <c r="NY45" s="68"/>
      <c r="NZ45" s="68"/>
      <c r="OA45" s="68"/>
      <c r="OB45" s="68"/>
      <c r="OC45" s="68"/>
      <c r="OD45" s="68"/>
      <c r="OH45" s="68"/>
      <c r="OL45" s="69"/>
      <c r="OM45" s="69"/>
      <c r="ON45" s="69"/>
      <c r="OO45" s="69"/>
      <c r="OP45" s="69"/>
      <c r="OQ45" s="69"/>
      <c r="OR45" s="69"/>
      <c r="OS45" s="69"/>
      <c r="PA45" s="68"/>
      <c r="PB45" s="68"/>
      <c r="PC45" s="68"/>
      <c r="PD45" s="68"/>
      <c r="PE45" s="68"/>
      <c r="PF45" s="68"/>
      <c r="PG45" s="68"/>
      <c r="PH45" s="68"/>
      <c r="PI45" s="68"/>
      <c r="PM45" s="68"/>
      <c r="PQ45" s="69"/>
      <c r="PR45" s="69"/>
      <c r="PS45" s="69"/>
      <c r="PT45" s="69"/>
      <c r="PU45" s="69"/>
      <c r="PV45" s="69"/>
      <c r="PW45" s="69"/>
      <c r="PX45" s="69"/>
      <c r="QF45" s="68"/>
      <c r="QG45" s="68"/>
      <c r="QH45" s="68"/>
      <c r="QI45" s="68"/>
      <c r="QJ45" s="68"/>
      <c r="QK45" s="68"/>
      <c r="QL45" s="68"/>
      <c r="QM45" s="68"/>
      <c r="QN45" s="68"/>
      <c r="QR45" s="68"/>
      <c r="QV45" s="69"/>
      <c r="QW45" s="69"/>
      <c r="QX45" s="69"/>
      <c r="QY45" s="69"/>
      <c r="QZ45" s="69"/>
      <c r="RA45" s="69"/>
      <c r="RB45" s="69"/>
      <c r="RC45" s="69"/>
      <c r="RK45" s="68"/>
      <c r="RL45" s="68"/>
      <c r="RM45" s="68"/>
      <c r="RN45" s="68"/>
      <c r="RO45" s="68"/>
      <c r="RP45" s="68"/>
      <c r="RQ45" s="68"/>
      <c r="RR45" s="68"/>
      <c r="RS45" s="68"/>
      <c r="RW45" s="68"/>
      <c r="SA45" s="69"/>
      <c r="SB45" s="69"/>
      <c r="SC45" s="69"/>
      <c r="SD45" s="69"/>
      <c r="SE45" s="69"/>
      <c r="SF45" s="69"/>
      <c r="SG45" s="69"/>
      <c r="SH45" s="69"/>
      <c r="SP45" s="68"/>
      <c r="SQ45" s="68"/>
      <c r="SR45" s="68"/>
      <c r="SS45" s="68"/>
      <c r="ST45" s="68"/>
      <c r="SU45" s="68"/>
      <c r="SV45" s="68"/>
      <c r="SW45" s="68"/>
      <c r="SX45" s="68"/>
      <c r="TB45" s="68"/>
      <c r="TF45" s="69"/>
      <c r="TG45" s="69"/>
      <c r="TH45" s="69"/>
      <c r="TI45" s="69"/>
      <c r="TJ45" s="69"/>
      <c r="TK45" s="69"/>
      <c r="TL45" s="69"/>
      <c r="TM45" s="69"/>
      <c r="TU45" s="68"/>
      <c r="TV45" s="68"/>
      <c r="TW45" s="68"/>
      <c r="TX45" s="68"/>
      <c r="TY45" s="68"/>
      <c r="TZ45" s="68"/>
      <c r="UA45" s="68"/>
      <c r="UB45" s="68"/>
      <c r="UC45" s="68"/>
      <c r="UG45" s="68"/>
      <c r="UK45" s="69"/>
      <c r="UL45" s="69"/>
      <c r="UM45" s="69"/>
      <c r="UN45" s="69"/>
      <c r="UO45" s="69"/>
      <c r="UP45" s="69"/>
      <c r="UQ45" s="69"/>
      <c r="UR45" s="69"/>
      <c r="UZ45" s="68"/>
      <c r="VA45" s="68"/>
      <c r="VB45" s="68"/>
      <c r="VC45" s="68"/>
      <c r="VD45" s="68"/>
      <c r="VE45" s="68"/>
      <c r="VF45" s="68"/>
      <c r="VG45" s="68"/>
      <c r="VH45" s="68"/>
      <c r="VL45" s="68"/>
      <c r="VP45" s="69"/>
      <c r="VQ45" s="69"/>
      <c r="VR45" s="69"/>
      <c r="VS45" s="69"/>
      <c r="VT45" s="69"/>
      <c r="VU45" s="69"/>
      <c r="VV45" s="69"/>
      <c r="VW45" s="69"/>
      <c r="WE45" s="68"/>
      <c r="WF45" s="68"/>
      <c r="WG45" s="68"/>
      <c r="WH45" s="68"/>
      <c r="WI45" s="68"/>
      <c r="WJ45" s="68"/>
      <c r="WK45" s="68"/>
      <c r="WL45" s="68"/>
      <c r="WM45" s="68"/>
      <c r="WQ45" s="68"/>
      <c r="WU45" s="69"/>
      <c r="WV45" s="69"/>
      <c r="WW45" s="69"/>
      <c r="WX45" s="69"/>
      <c r="WY45" s="69"/>
      <c r="WZ45" s="69"/>
      <c r="XA45" s="69"/>
      <c r="XB45" s="69"/>
      <c r="XJ45" s="68"/>
      <c r="XK45" s="68"/>
      <c r="XL45" s="68"/>
      <c r="XM45" s="68"/>
      <c r="XN45" s="68"/>
      <c r="XO45" s="68"/>
      <c r="XP45" s="68"/>
      <c r="XQ45" s="68"/>
      <c r="XR45" s="68"/>
      <c r="XV45" s="68"/>
      <c r="XZ45" s="69"/>
      <c r="YA45" s="69"/>
      <c r="YB45" s="69"/>
      <c r="YC45" s="69"/>
      <c r="YD45" s="69"/>
      <c r="YE45" s="69"/>
      <c r="YF45" s="69"/>
      <c r="YG45" s="69"/>
      <c r="YO45" s="68"/>
      <c r="YP45" s="68"/>
      <c r="YQ45" s="68"/>
      <c r="YR45" s="68"/>
      <c r="YS45" s="68"/>
      <c r="YT45" s="68"/>
      <c r="YU45" s="68"/>
      <c r="YV45" s="68"/>
      <c r="YW45" s="68"/>
      <c r="ZA45" s="68"/>
      <c r="ZE45" s="69"/>
      <c r="ZF45" s="69"/>
      <c r="ZG45" s="69"/>
      <c r="ZH45" s="69"/>
      <c r="ZI45" s="69"/>
      <c r="ZJ45" s="69"/>
      <c r="ZK45" s="69"/>
      <c r="ZL45" s="69"/>
      <c r="ZT45" s="68"/>
      <c r="ZU45" s="68"/>
      <c r="ZV45" s="68"/>
      <c r="ZW45" s="68"/>
      <c r="ZX45" s="68"/>
      <c r="ZY45" s="68"/>
      <c r="ZZ45" s="68"/>
      <c r="AAA45" s="68"/>
      <c r="AAB45" s="68"/>
      <c r="AAF45" s="68"/>
      <c r="AAJ45" s="69"/>
      <c r="AAK45" s="69"/>
      <c r="AAL45" s="69"/>
      <c r="AAM45" s="69"/>
      <c r="AAN45" s="69"/>
      <c r="AAO45" s="69"/>
      <c r="AAP45" s="69"/>
      <c r="AAQ45" s="69"/>
      <c r="AAY45" s="68"/>
      <c r="AAZ45" s="68"/>
      <c r="ABA45" s="68"/>
      <c r="ABB45" s="68"/>
      <c r="ABC45" s="68"/>
      <c r="ABD45" s="68"/>
      <c r="ABE45" s="68"/>
      <c r="ABF45" s="68"/>
      <c r="ABG45" s="68"/>
      <c r="ABK45" s="68"/>
      <c r="ABO45" s="69"/>
      <c r="ABP45" s="69"/>
      <c r="ABQ45" s="69"/>
      <c r="ABR45" s="69"/>
      <c r="ABS45" s="69"/>
      <c r="ABT45" s="69"/>
      <c r="ABU45" s="69"/>
      <c r="ABV45" s="69"/>
      <c r="ACD45" s="68"/>
      <c r="ACE45" s="68"/>
      <c r="ACF45" s="68"/>
      <c r="ACG45" s="68"/>
      <c r="ACH45" s="68"/>
      <c r="ACI45" s="68"/>
      <c r="ACJ45" s="68"/>
      <c r="ACK45" s="68"/>
      <c r="ACL45" s="68"/>
      <c r="ACP45" s="68"/>
      <c r="ACT45" s="69"/>
      <c r="ACU45" s="69"/>
      <c r="ACV45" s="69"/>
      <c r="ACW45" s="69"/>
      <c r="ACX45" s="69"/>
      <c r="ACY45" s="69"/>
      <c r="ACZ45" s="69"/>
      <c r="ADA45" s="69"/>
      <c r="ADI45" s="68"/>
      <c r="ADJ45" s="68"/>
      <c r="ADK45" s="68"/>
      <c r="ADL45" s="68"/>
      <c r="ADM45" s="68"/>
      <c r="ADN45" s="68"/>
      <c r="ADO45" s="68"/>
      <c r="ADP45" s="68"/>
      <c r="ADQ45" s="68"/>
      <c r="ADU45" s="68"/>
      <c r="ADY45" s="69"/>
      <c r="ADZ45" s="69"/>
      <c r="AEA45" s="69"/>
      <c r="AEB45" s="69"/>
      <c r="AEC45" s="69"/>
      <c r="AED45" s="69"/>
      <c r="AEE45" s="69"/>
      <c r="AEF45" s="69"/>
      <c r="AEN45" s="68"/>
      <c r="AEO45" s="68"/>
      <c r="AEP45" s="68"/>
      <c r="AEQ45" s="68"/>
      <c r="AER45" s="68"/>
      <c r="AES45" s="68"/>
      <c r="AET45" s="68"/>
      <c r="AEU45" s="68"/>
      <c r="AEV45" s="68"/>
      <c r="AEZ45" s="68"/>
      <c r="AFD45" s="69"/>
      <c r="AFE45" s="69"/>
      <c r="AFF45" s="69"/>
      <c r="AFG45" s="69"/>
      <c r="AFH45" s="69"/>
      <c r="AFI45" s="69"/>
      <c r="AFJ45" s="69"/>
      <c r="AFK45" s="69"/>
      <c r="AFS45" s="68"/>
      <c r="AFT45" s="68"/>
      <c r="AFU45" s="68"/>
      <c r="AFV45" s="68"/>
      <c r="AFW45" s="68"/>
      <c r="AFX45" s="68"/>
      <c r="AFY45" s="68"/>
      <c r="AFZ45" s="68"/>
      <c r="AGA45" s="68"/>
      <c r="AGE45" s="68"/>
      <c r="AGI45" s="69"/>
      <c r="AGJ45" s="69"/>
      <c r="AGK45" s="69"/>
      <c r="AGL45" s="69"/>
      <c r="AGM45" s="69"/>
      <c r="AGN45" s="69"/>
      <c r="AGO45" s="69"/>
      <c r="AGP45" s="69"/>
      <c r="AGX45" s="68"/>
      <c r="AGY45" s="68"/>
      <c r="AGZ45" s="68"/>
      <c r="AHA45" s="68"/>
      <c r="AHB45" s="68"/>
      <c r="AHC45" s="68"/>
      <c r="AHD45" s="68"/>
      <c r="AHE45" s="68"/>
      <c r="AHF45" s="68"/>
      <c r="AHJ45" s="68"/>
      <c r="AHN45" s="69"/>
      <c r="AHO45" s="69"/>
      <c r="AHP45" s="69"/>
      <c r="AHQ45" s="69"/>
      <c r="AHR45" s="69"/>
      <c r="AHS45" s="69"/>
      <c r="AHT45" s="69"/>
      <c r="AHU45" s="69"/>
      <c r="AIC45" s="68"/>
      <c r="AID45" s="68"/>
      <c r="AIE45" s="68"/>
      <c r="AIF45" s="68"/>
      <c r="AIG45" s="68"/>
      <c r="AIH45" s="68"/>
      <c r="AII45" s="68"/>
      <c r="AIJ45" s="68"/>
      <c r="AIK45" s="68"/>
      <c r="AIO45" s="68"/>
      <c r="AIS45" s="69"/>
      <c r="AIT45" s="69"/>
      <c r="AIU45" s="69"/>
      <c r="AIV45" s="69"/>
      <c r="AIW45" s="69"/>
      <c r="AIX45" s="69"/>
      <c r="AIY45" s="69"/>
      <c r="AIZ45" s="69"/>
      <c r="AJH45" s="68"/>
      <c r="AJI45" s="68"/>
      <c r="AJJ45" s="68"/>
      <c r="AJK45" s="68"/>
      <c r="AJL45" s="68"/>
      <c r="AJM45" s="68"/>
      <c r="AJN45" s="68"/>
      <c r="AJO45" s="68"/>
      <c r="AJP45" s="68"/>
      <c r="AJT45" s="68"/>
      <c r="AJX45" s="69"/>
      <c r="AJY45" s="69"/>
      <c r="AJZ45" s="69"/>
      <c r="AKA45" s="69"/>
      <c r="AKB45" s="69"/>
      <c r="AKC45" s="69"/>
      <c r="AKD45" s="69"/>
      <c r="AKE45" s="69"/>
      <c r="AKM45" s="68"/>
      <c r="AKN45" s="68"/>
      <c r="AKO45" s="68"/>
      <c r="AKP45" s="68"/>
      <c r="AKQ45" s="68"/>
      <c r="AKR45" s="68"/>
      <c r="AKS45" s="68"/>
      <c r="AKT45" s="68"/>
      <c r="AKU45" s="68"/>
      <c r="AKY45" s="68"/>
      <c r="ALC45" s="69"/>
      <c r="ALD45" s="69"/>
      <c r="ALE45" s="69"/>
      <c r="ALF45" s="69"/>
      <c r="ALG45" s="69"/>
      <c r="ALH45" s="69"/>
      <c r="ALI45" s="69"/>
      <c r="ALJ45" s="69"/>
      <c r="ALR45" s="68"/>
      <c r="ALS45" s="68"/>
      <c r="ALT45" s="68"/>
      <c r="ALU45" s="68"/>
      <c r="ALV45" s="68"/>
      <c r="ALW45" s="68"/>
      <c r="ALX45" s="68"/>
      <c r="ALY45" s="68"/>
      <c r="ALZ45" s="68"/>
      <c r="AMD45" s="68"/>
      <c r="AMH45" s="69"/>
      <c r="AMI45" s="69"/>
      <c r="AMJ45" s="69"/>
      <c r="AMK45" s="69"/>
      <c r="AML45" s="69"/>
      <c r="AMM45" s="69"/>
      <c r="AMN45" s="69"/>
      <c r="AMO45" s="69"/>
      <c r="AMW45" s="68"/>
      <c r="AMX45" s="68"/>
      <c r="AMY45" s="68"/>
      <c r="AMZ45" s="68"/>
      <c r="ANA45" s="68"/>
      <c r="ANB45" s="68"/>
      <c r="ANC45" s="68"/>
      <c r="AND45" s="68"/>
      <c r="ANE45" s="68"/>
      <c r="ANI45" s="68"/>
      <c r="ANM45" s="69"/>
      <c r="ANN45" s="69"/>
      <c r="ANO45" s="69"/>
      <c r="ANP45" s="69"/>
      <c r="ANQ45" s="69"/>
      <c r="ANR45" s="69"/>
      <c r="ANS45" s="69"/>
      <c r="ANT45" s="69"/>
      <c r="AOB45" s="68"/>
      <c r="AOC45" s="68"/>
      <c r="AOD45" s="68"/>
      <c r="AOE45" s="68"/>
      <c r="AOF45" s="68"/>
      <c r="AOG45" s="68"/>
      <c r="AOH45" s="68"/>
      <c r="AOI45" s="68"/>
      <c r="AOJ45" s="68"/>
      <c r="AON45" s="68"/>
      <c r="AOR45" s="69"/>
      <c r="AOS45" s="69"/>
      <c r="AOT45" s="69"/>
      <c r="AOU45" s="69"/>
      <c r="AOV45" s="69"/>
      <c r="AOW45" s="69"/>
      <c r="AOX45" s="69"/>
      <c r="AOY45" s="69"/>
      <c r="APG45" s="68"/>
      <c r="APH45" s="68"/>
      <c r="API45" s="68"/>
      <c r="APJ45" s="68"/>
      <c r="APK45" s="68"/>
      <c r="APL45" s="68"/>
      <c r="APM45" s="68"/>
      <c r="APN45" s="68"/>
      <c r="APO45" s="68"/>
      <c r="APS45" s="68"/>
      <c r="APW45" s="69"/>
      <c r="APX45" s="69"/>
      <c r="APY45" s="69"/>
      <c r="APZ45" s="69"/>
      <c r="AQA45" s="69"/>
      <c r="AQB45" s="69"/>
      <c r="AQC45" s="69"/>
      <c r="AQD45" s="69"/>
      <c r="AQL45" s="68"/>
      <c r="AQM45" s="68"/>
      <c r="AQN45" s="68"/>
      <c r="AQO45" s="68"/>
      <c r="AQP45" s="68"/>
      <c r="AQQ45" s="68"/>
      <c r="AQR45" s="68"/>
      <c r="AQS45" s="68"/>
      <c r="AQT45" s="68"/>
      <c r="AQX45" s="68"/>
      <c r="ARB45" s="69"/>
      <c r="ARC45" s="69"/>
      <c r="ARD45" s="69"/>
      <c r="ARE45" s="69"/>
      <c r="ARF45" s="69"/>
      <c r="ARG45" s="69"/>
      <c r="ARH45" s="69"/>
      <c r="ARI45" s="69"/>
      <c r="ARQ45" s="68"/>
      <c r="ARR45" s="68"/>
      <c r="ARS45" s="68"/>
      <c r="ART45" s="68"/>
      <c r="ARU45" s="68"/>
      <c r="ARV45" s="68"/>
      <c r="ARW45" s="68"/>
      <c r="ARX45" s="68"/>
      <c r="ARY45" s="68"/>
      <c r="ASC45" s="68"/>
      <c r="ASG45" s="69"/>
      <c r="ASH45" s="69"/>
      <c r="ASI45" s="69"/>
      <c r="ASJ45" s="69"/>
      <c r="ASK45" s="69"/>
      <c r="ASL45" s="69"/>
      <c r="ASM45" s="69"/>
      <c r="ASN45" s="69"/>
      <c r="ASV45" s="68"/>
      <c r="ASW45" s="68"/>
      <c r="ASX45" s="68"/>
      <c r="ASY45" s="68"/>
      <c r="ASZ45" s="68"/>
      <c r="ATA45" s="68"/>
      <c r="ATB45" s="68"/>
      <c r="ATC45" s="68"/>
      <c r="ATD45" s="68"/>
      <c r="ATH45" s="68"/>
      <c r="ATL45" s="69"/>
      <c r="ATM45" s="69"/>
      <c r="ATN45" s="69"/>
      <c r="ATO45" s="69"/>
      <c r="ATP45" s="69"/>
      <c r="ATQ45" s="69"/>
      <c r="ATR45" s="69"/>
      <c r="ATS45" s="69"/>
      <c r="AUA45" s="68"/>
      <c r="AUB45" s="68"/>
      <c r="AUC45" s="68"/>
      <c r="AUD45" s="68"/>
      <c r="AUE45" s="68"/>
      <c r="AUF45" s="68"/>
      <c r="AUG45" s="68"/>
      <c r="AUH45" s="68"/>
      <c r="AUI45" s="68"/>
      <c r="AUM45" s="68"/>
      <c r="AUQ45" s="69"/>
      <c r="AUR45" s="69"/>
      <c r="AUS45" s="69"/>
      <c r="AUT45" s="69"/>
      <c r="AUU45" s="69"/>
      <c r="AUV45" s="69"/>
      <c r="AUW45" s="69"/>
      <c r="AUX45" s="69"/>
      <c r="AVF45" s="68"/>
      <c r="AVG45" s="68"/>
      <c r="AVH45" s="68"/>
      <c r="AVI45" s="68"/>
      <c r="AVJ45" s="68"/>
      <c r="AVK45" s="68"/>
      <c r="AVL45" s="68"/>
      <c r="AVM45" s="68"/>
      <c r="AVN45" s="68"/>
      <c r="AVR45" s="68"/>
      <c r="AVV45" s="69"/>
      <c r="AVW45" s="69"/>
      <c r="AVX45" s="69"/>
      <c r="AVY45" s="69"/>
      <c r="AVZ45" s="69"/>
      <c r="AWA45" s="69"/>
      <c r="AWB45" s="69"/>
      <c r="AWC45" s="69"/>
      <c r="AWK45" s="68"/>
      <c r="AWL45" s="68"/>
      <c r="AWM45" s="68"/>
      <c r="AWN45" s="68"/>
      <c r="AWO45" s="68"/>
      <c r="AWP45" s="68"/>
      <c r="AWQ45" s="68"/>
      <c r="AWR45" s="68"/>
      <c r="AWS45" s="68"/>
      <c r="AWW45" s="68"/>
      <c r="AXA45" s="69"/>
      <c r="AXB45" s="69"/>
      <c r="AXC45" s="69"/>
      <c r="AXD45" s="69"/>
      <c r="AXE45" s="69"/>
      <c r="AXF45" s="69"/>
      <c r="AXG45" s="69"/>
      <c r="AXH45" s="69"/>
      <c r="AXP45" s="68"/>
      <c r="AXQ45" s="68"/>
      <c r="AXR45" s="68"/>
      <c r="AXS45" s="68"/>
      <c r="AXT45" s="68"/>
      <c r="AXU45" s="68"/>
      <c r="AXV45" s="68"/>
      <c r="AXW45" s="68"/>
      <c r="AXX45" s="68"/>
      <c r="AYB45" s="68"/>
      <c r="AYF45" s="69"/>
      <c r="AYG45" s="69"/>
      <c r="AYH45" s="69"/>
      <c r="AYI45" s="69"/>
      <c r="AYJ45" s="69"/>
      <c r="AYK45" s="69"/>
      <c r="AYL45" s="69"/>
      <c r="AYM45" s="69"/>
      <c r="AYU45" s="68"/>
      <c r="AYV45" s="68"/>
      <c r="AYW45" s="68"/>
      <c r="AYX45" s="68"/>
      <c r="AYY45" s="68"/>
      <c r="AYZ45" s="68"/>
      <c r="AZA45" s="68"/>
      <c r="AZB45" s="68"/>
      <c r="AZC45" s="68"/>
      <c r="AZG45" s="68"/>
      <c r="AZK45" s="69"/>
      <c r="AZL45" s="69"/>
      <c r="AZM45" s="69"/>
      <c r="AZN45" s="69"/>
      <c r="AZO45" s="69"/>
      <c r="AZP45" s="69"/>
      <c r="AZQ45" s="69"/>
      <c r="AZR45" s="69"/>
      <c r="AZZ45" s="68"/>
      <c r="BAA45" s="68"/>
      <c r="BAB45" s="68"/>
      <c r="BAC45" s="68"/>
      <c r="BAD45" s="68"/>
      <c r="BAE45" s="68"/>
      <c r="BAF45" s="68"/>
      <c r="BAG45" s="68"/>
      <c r="BAH45" s="68"/>
      <c r="BAL45" s="68"/>
      <c r="BAP45" s="69"/>
      <c r="BAQ45" s="69"/>
      <c r="BAR45" s="69"/>
      <c r="BAS45" s="69"/>
      <c r="BAT45" s="69"/>
      <c r="BAU45" s="69"/>
      <c r="BAV45" s="69"/>
      <c r="BAW45" s="69"/>
      <c r="BBE45" s="68"/>
      <c r="BBF45" s="68"/>
      <c r="BBG45" s="68"/>
      <c r="BBH45" s="68"/>
      <c r="BBI45" s="68"/>
      <c r="BBJ45" s="68"/>
      <c r="BBK45" s="68"/>
      <c r="BBL45" s="68"/>
      <c r="BBM45" s="68"/>
      <c r="BBQ45" s="68"/>
      <c r="BBU45" s="69"/>
      <c r="BBV45" s="69"/>
      <c r="BBW45" s="69"/>
      <c r="BBX45" s="69"/>
      <c r="BBY45" s="69"/>
      <c r="BBZ45" s="69"/>
      <c r="BCA45" s="69"/>
      <c r="BCB45" s="69"/>
      <c r="BCJ45" s="68"/>
      <c r="BCK45" s="68"/>
      <c r="BCL45" s="68"/>
      <c r="BCM45" s="68"/>
      <c r="BCN45" s="68"/>
      <c r="BCO45" s="68"/>
      <c r="BCP45" s="68"/>
      <c r="BCQ45" s="68"/>
      <c r="BCR45" s="68"/>
      <c r="BCV45" s="68"/>
      <c r="BCZ45" s="69"/>
      <c r="BDA45" s="69"/>
      <c r="BDB45" s="69"/>
      <c r="BDC45" s="69"/>
      <c r="BDD45" s="69"/>
      <c r="BDE45" s="69"/>
      <c r="BDF45" s="69"/>
      <c r="BDG45" s="69"/>
      <c r="BDO45" s="68"/>
      <c r="BDP45" s="68"/>
      <c r="BDQ45" s="68"/>
      <c r="BDR45" s="68"/>
      <c r="BDS45" s="68"/>
      <c r="BDT45" s="68"/>
      <c r="BDU45" s="68"/>
      <c r="BDV45" s="68"/>
      <c r="BDW45" s="68"/>
      <c r="BEA45" s="68"/>
      <c r="BEE45" s="69"/>
      <c r="BEF45" s="69"/>
      <c r="BEG45" s="69"/>
      <c r="BEH45" s="69"/>
      <c r="BEI45" s="69"/>
      <c r="BEJ45" s="69"/>
      <c r="BEK45" s="69"/>
      <c r="BEL45" s="69"/>
      <c r="BET45" s="68"/>
      <c r="BEU45" s="68"/>
      <c r="BEV45" s="68"/>
      <c r="BEW45" s="68"/>
      <c r="BEX45" s="68"/>
      <c r="BEY45" s="68"/>
      <c r="BEZ45" s="68"/>
      <c r="BFA45" s="68"/>
      <c r="BFB45" s="68"/>
      <c r="BFF45" s="68"/>
      <c r="BFJ45" s="69"/>
      <c r="BFK45" s="69"/>
      <c r="BFL45" s="69"/>
      <c r="BFM45" s="69"/>
      <c r="BFN45" s="69"/>
      <c r="BFO45" s="69"/>
      <c r="BFP45" s="69"/>
      <c r="BFQ45" s="69"/>
      <c r="BFY45" s="68"/>
      <c r="BFZ45" s="68"/>
      <c r="BGA45" s="68"/>
      <c r="BGB45" s="68"/>
      <c r="BGC45" s="68"/>
      <c r="BGD45" s="68"/>
      <c r="BGE45" s="68"/>
      <c r="BGF45" s="68"/>
      <c r="BGG45" s="68"/>
      <c r="BGK45" s="68"/>
      <c r="BGO45" s="69"/>
      <c r="BGP45" s="69"/>
      <c r="BGQ45" s="69"/>
      <c r="BGR45" s="69"/>
      <c r="BGS45" s="69"/>
      <c r="BGT45" s="69"/>
      <c r="BGU45" s="69"/>
      <c r="BGV45" s="69"/>
      <c r="BHD45" s="68"/>
      <c r="BHE45" s="68"/>
      <c r="BHF45" s="68"/>
      <c r="BHG45" s="68"/>
      <c r="BHH45" s="68"/>
      <c r="BHI45" s="68"/>
      <c r="BHJ45" s="68"/>
      <c r="BHK45" s="68"/>
      <c r="BHL45" s="68"/>
      <c r="BHP45" s="68"/>
      <c r="BHT45" s="69"/>
      <c r="BHU45" s="69"/>
      <c r="BHV45" s="69"/>
      <c r="BHW45" s="69"/>
      <c r="BHX45" s="69"/>
      <c r="BHY45" s="69"/>
      <c r="BHZ45" s="69"/>
      <c r="BIA45" s="69"/>
      <c r="BII45" s="68"/>
      <c r="BIJ45" s="68"/>
      <c r="BIK45" s="68"/>
      <c r="BIL45" s="68"/>
      <c r="BIM45" s="68"/>
      <c r="BIN45" s="68"/>
      <c r="BIO45" s="68"/>
      <c r="BIP45" s="68"/>
      <c r="BIQ45" s="68"/>
      <c r="BIU45" s="68"/>
      <c r="BIY45" s="69"/>
      <c r="BIZ45" s="69"/>
      <c r="BJA45" s="69"/>
      <c r="BJB45" s="69"/>
      <c r="BJC45" s="69"/>
      <c r="BJD45" s="69"/>
      <c r="BJE45" s="69"/>
      <c r="BJF45" s="69"/>
      <c r="BJN45" s="68"/>
      <c r="BJO45" s="68"/>
      <c r="BJP45" s="68"/>
      <c r="BJQ45" s="68"/>
      <c r="BJR45" s="68"/>
      <c r="BJS45" s="68"/>
      <c r="BJT45" s="68"/>
      <c r="BJU45" s="68"/>
      <c r="BJV45" s="68"/>
      <c r="BJZ45" s="68"/>
      <c r="BKD45" s="69"/>
      <c r="BKE45" s="69"/>
      <c r="BKF45" s="69"/>
      <c r="BKG45" s="69"/>
      <c r="BKH45" s="69"/>
      <c r="BKI45" s="69"/>
      <c r="BKJ45" s="69"/>
      <c r="BKK45" s="69"/>
      <c r="BKS45" s="68"/>
      <c r="BKT45" s="68"/>
      <c r="BKU45" s="68"/>
      <c r="BKV45" s="68"/>
      <c r="BKW45" s="68"/>
      <c r="BKX45" s="68"/>
      <c r="BKY45" s="68"/>
      <c r="BKZ45" s="68"/>
      <c r="BLA45" s="68"/>
      <c r="BLE45" s="68"/>
      <c r="BLI45" s="69"/>
      <c r="BLJ45" s="69"/>
      <c r="BLK45" s="69"/>
      <c r="BLL45" s="69"/>
      <c r="BLM45" s="69"/>
      <c r="BLN45" s="69"/>
      <c r="BLO45" s="69"/>
      <c r="BLP45" s="69"/>
      <c r="BLX45" s="68"/>
      <c r="BLY45" s="68"/>
      <c r="BLZ45" s="68"/>
      <c r="BMA45" s="68"/>
      <c r="BMB45" s="68"/>
      <c r="BMC45" s="68"/>
      <c r="BMD45" s="68"/>
      <c r="BME45" s="68"/>
      <c r="BMF45" s="68"/>
      <c r="BMJ45" s="68"/>
      <c r="BMN45" s="69"/>
      <c r="BMO45" s="69"/>
      <c r="BMP45" s="69"/>
      <c r="BMQ45" s="69"/>
      <c r="BMR45" s="69"/>
      <c r="BMS45" s="69"/>
      <c r="BMT45" s="69"/>
      <c r="BMU45" s="69"/>
      <c r="BNC45" s="68"/>
      <c r="BND45" s="68"/>
      <c r="BNE45" s="68"/>
      <c r="BNF45" s="68"/>
      <c r="BNG45" s="68"/>
      <c r="BNH45" s="68"/>
      <c r="BNI45" s="68"/>
      <c r="BNJ45" s="68"/>
      <c r="BNK45" s="68"/>
      <c r="BNO45" s="68"/>
      <c r="BNS45" s="69"/>
      <c r="BNT45" s="69"/>
      <c r="BNU45" s="69"/>
      <c r="BNV45" s="69"/>
      <c r="BNW45" s="69"/>
      <c r="BNX45" s="69"/>
      <c r="BNY45" s="69"/>
      <c r="BNZ45" s="69"/>
      <c r="BOH45" s="68"/>
      <c r="BOI45" s="68"/>
      <c r="BOJ45" s="68"/>
      <c r="BOK45" s="68"/>
      <c r="BOL45" s="68"/>
      <c r="BOM45" s="68"/>
      <c r="BON45" s="68"/>
      <c r="BOO45" s="68"/>
      <c r="BOP45" s="68"/>
      <c r="BOT45" s="68"/>
      <c r="BOX45" s="69"/>
      <c r="BOY45" s="69"/>
      <c r="BOZ45" s="69"/>
      <c r="BPA45" s="69"/>
      <c r="BPB45" s="69"/>
      <c r="BPC45" s="69"/>
      <c r="BPD45" s="69"/>
      <c r="BPE45" s="69"/>
      <c r="BPM45" s="68"/>
      <c r="BPN45" s="68"/>
      <c r="BPO45" s="68"/>
      <c r="BPP45" s="68"/>
      <c r="BPQ45" s="68"/>
      <c r="BPR45" s="68"/>
      <c r="BPS45" s="68"/>
      <c r="BPT45" s="68"/>
      <c r="BPU45" s="68"/>
      <c r="BPY45" s="68"/>
      <c r="BQC45" s="69"/>
      <c r="BQD45" s="69"/>
      <c r="BQE45" s="69"/>
      <c r="BQF45" s="69"/>
      <c r="BQG45" s="69"/>
      <c r="BQH45" s="69"/>
      <c r="BQI45" s="69"/>
      <c r="BQJ45" s="69"/>
      <c r="BQR45" s="68"/>
      <c r="BQS45" s="68"/>
      <c r="BQT45" s="68"/>
      <c r="BQU45" s="68"/>
      <c r="BQV45" s="68"/>
      <c r="BQW45" s="68"/>
      <c r="BQX45" s="68"/>
      <c r="BQY45" s="68"/>
      <c r="BQZ45" s="68"/>
      <c r="BRD45" s="68"/>
      <c r="BRH45" s="69"/>
      <c r="BRI45" s="69"/>
      <c r="BRJ45" s="69"/>
      <c r="BRK45" s="69"/>
      <c r="BRL45" s="69"/>
      <c r="BRM45" s="69"/>
      <c r="BRN45" s="69"/>
      <c r="BRO45" s="69"/>
      <c r="BRW45" s="68"/>
      <c r="BRX45" s="68"/>
      <c r="BRY45" s="68"/>
      <c r="BRZ45" s="68"/>
      <c r="BSA45" s="68"/>
      <c r="BSB45" s="68"/>
      <c r="BSC45" s="68"/>
      <c r="BSD45" s="68"/>
      <c r="BSE45" s="68"/>
      <c r="BSI45" s="68"/>
      <c r="BSM45" s="69"/>
      <c r="BSN45" s="69"/>
      <c r="BSO45" s="69"/>
      <c r="BSP45" s="69"/>
      <c r="BSQ45" s="69"/>
      <c r="BSR45" s="69"/>
      <c r="BSS45" s="69"/>
      <c r="BST45" s="69"/>
      <c r="BTB45" s="68"/>
      <c r="BTC45" s="68"/>
      <c r="BTD45" s="68"/>
      <c r="BTE45" s="68"/>
      <c r="BTF45" s="68"/>
      <c r="BTG45" s="68"/>
      <c r="BTH45" s="68"/>
      <c r="BTI45" s="68"/>
      <c r="BTJ45" s="68"/>
      <c r="BTN45" s="68"/>
      <c r="BTR45" s="69"/>
      <c r="BTS45" s="69"/>
      <c r="BTT45" s="69"/>
      <c r="BTU45" s="69"/>
      <c r="BTV45" s="69"/>
      <c r="BTW45" s="69"/>
      <c r="BTX45" s="69"/>
      <c r="BTY45" s="69"/>
      <c r="BUG45" s="68"/>
      <c r="BUH45" s="68"/>
      <c r="BUI45" s="68"/>
      <c r="BUJ45" s="68"/>
      <c r="BUK45" s="68"/>
      <c r="BUL45" s="68"/>
      <c r="BUM45" s="68"/>
      <c r="BUN45" s="68"/>
      <c r="BUO45" s="68"/>
      <c r="BUS45" s="68"/>
      <c r="BUW45" s="69"/>
      <c r="BUX45" s="69"/>
      <c r="BUY45" s="69"/>
      <c r="BUZ45" s="69"/>
      <c r="BVA45" s="69"/>
      <c r="BVB45" s="69"/>
      <c r="BVC45" s="69"/>
      <c r="BVD45" s="69"/>
      <c r="BVL45" s="68"/>
      <c r="BVM45" s="68"/>
      <c r="BVN45" s="68"/>
      <c r="BVO45" s="68"/>
      <c r="BVP45" s="68"/>
      <c r="BVQ45" s="68"/>
      <c r="BVR45" s="68"/>
      <c r="BVS45" s="68"/>
      <c r="BVT45" s="68"/>
      <c r="BVX45" s="68"/>
      <c r="BWB45" s="69"/>
      <c r="BWC45" s="69"/>
      <c r="BWD45" s="69"/>
      <c r="BWE45" s="69"/>
      <c r="BWF45" s="69"/>
      <c r="BWG45" s="69"/>
      <c r="BWH45" s="69"/>
      <c r="BWI45" s="69"/>
      <c r="BWQ45" s="68"/>
      <c r="BWR45" s="68"/>
      <c r="BWS45" s="68"/>
      <c r="BWT45" s="68"/>
      <c r="BWU45" s="68"/>
      <c r="BWV45" s="68"/>
      <c r="BWW45" s="68"/>
      <c r="BWX45" s="68"/>
      <c r="BWY45" s="68"/>
      <c r="BXC45" s="68"/>
      <c r="BXG45" s="69"/>
      <c r="BXH45" s="69"/>
      <c r="BXI45" s="69"/>
      <c r="BXJ45" s="69"/>
      <c r="BXK45" s="69"/>
      <c r="BXL45" s="69"/>
      <c r="BXM45" s="69"/>
      <c r="BXN45" s="69"/>
      <c r="BXV45" s="68"/>
      <c r="BXW45" s="68"/>
      <c r="BXX45" s="68"/>
      <c r="BXY45" s="68"/>
      <c r="BXZ45" s="68"/>
      <c r="BYA45" s="68"/>
      <c r="BYB45" s="68"/>
      <c r="BYC45" s="68"/>
      <c r="BYD45" s="68"/>
      <c r="BYH45" s="68"/>
      <c r="BYL45" s="69"/>
      <c r="BYM45" s="69"/>
      <c r="BYN45" s="69"/>
      <c r="BYO45" s="69"/>
      <c r="BYP45" s="69"/>
      <c r="BYQ45" s="69"/>
      <c r="BYR45" s="69"/>
      <c r="BYS45" s="69"/>
      <c r="BZA45" s="68"/>
      <c r="BZB45" s="68"/>
      <c r="BZC45" s="68"/>
      <c r="BZD45" s="68"/>
      <c r="BZE45" s="68"/>
      <c r="BZF45" s="68"/>
      <c r="BZG45" s="68"/>
      <c r="BZH45" s="68"/>
      <c r="BZI45" s="68"/>
      <c r="BZM45" s="68"/>
      <c r="BZQ45" s="69"/>
      <c r="BZR45" s="69"/>
      <c r="BZS45" s="69"/>
      <c r="BZT45" s="69"/>
      <c r="BZU45" s="69"/>
      <c r="BZV45" s="69"/>
      <c r="BZW45" s="69"/>
      <c r="BZX45" s="69"/>
      <c r="CAF45" s="68"/>
      <c r="CAG45" s="68"/>
      <c r="CAH45" s="68"/>
      <c r="CAI45" s="68"/>
      <c r="CAJ45" s="68"/>
      <c r="CAK45" s="68"/>
      <c r="CAL45" s="68"/>
      <c r="CAM45" s="68"/>
      <c r="CAN45" s="68"/>
      <c r="CAR45" s="68"/>
      <c r="CAV45" s="69"/>
      <c r="CAW45" s="69"/>
      <c r="CAX45" s="69"/>
      <c r="CAY45" s="69"/>
      <c r="CAZ45" s="69"/>
      <c r="CBA45" s="69"/>
      <c r="CBB45" s="69"/>
      <c r="CBC45" s="69"/>
      <c r="CBK45" s="68"/>
      <c r="CBL45" s="68"/>
      <c r="CBM45" s="68"/>
      <c r="CBN45" s="68"/>
      <c r="CBO45" s="68"/>
      <c r="CBP45" s="68"/>
      <c r="CBQ45" s="68"/>
      <c r="CBR45" s="68"/>
      <c r="CBS45" s="68"/>
      <c r="CBW45" s="68"/>
      <c r="CCA45" s="69"/>
      <c r="CCB45" s="69"/>
      <c r="CCC45" s="69"/>
      <c r="CCD45" s="69"/>
      <c r="CCE45" s="69"/>
      <c r="CCF45" s="69"/>
      <c r="CCG45" s="69"/>
      <c r="CCH45" s="69"/>
      <c r="CCP45" s="68"/>
      <c r="CCQ45" s="68"/>
      <c r="CCR45" s="68"/>
      <c r="CCS45" s="68"/>
      <c r="CCT45" s="68"/>
      <c r="CCU45" s="68"/>
      <c r="CCV45" s="68"/>
      <c r="CCW45" s="68"/>
      <c r="CCX45" s="68"/>
      <c r="CDB45" s="68"/>
      <c r="CDF45" s="69"/>
      <c r="CDG45" s="69"/>
      <c r="CDH45" s="69"/>
      <c r="CDI45" s="69"/>
      <c r="CDJ45" s="69"/>
      <c r="CDK45" s="69"/>
      <c r="CDL45" s="69"/>
      <c r="CDM45" s="69"/>
      <c r="CDU45" s="68"/>
      <c r="CDV45" s="68"/>
      <c r="CDW45" s="68"/>
      <c r="CDX45" s="68"/>
      <c r="CDY45" s="68"/>
      <c r="CDZ45" s="68"/>
      <c r="CEA45" s="68"/>
      <c r="CEB45" s="68"/>
      <c r="CEC45" s="68"/>
      <c r="CEG45" s="68"/>
      <c r="CEK45" s="69"/>
      <c r="CEL45" s="69"/>
      <c r="CEM45" s="69"/>
      <c r="CEN45" s="69"/>
      <c r="CEO45" s="69"/>
      <c r="CEP45" s="69"/>
      <c r="CEQ45" s="69"/>
      <c r="CER45" s="69"/>
      <c r="CEZ45" s="68"/>
      <c r="CFA45" s="68"/>
      <c r="CFB45" s="68"/>
      <c r="CFC45" s="68"/>
      <c r="CFD45" s="68"/>
      <c r="CFE45" s="68"/>
      <c r="CFF45" s="68"/>
      <c r="CFG45" s="68"/>
      <c r="CFH45" s="68"/>
      <c r="CFL45" s="68"/>
      <c r="CFP45" s="69"/>
      <c r="CFQ45" s="69"/>
      <c r="CFR45" s="69"/>
      <c r="CFS45" s="69"/>
      <c r="CFT45" s="69"/>
      <c r="CFU45" s="69"/>
      <c r="CFV45" s="69"/>
      <c r="CFW45" s="69"/>
      <c r="CGE45" s="68"/>
      <c r="CGF45" s="68"/>
      <c r="CGG45" s="68"/>
      <c r="CGH45" s="68"/>
      <c r="CGI45" s="68"/>
      <c r="CGJ45" s="68"/>
      <c r="CGK45" s="68"/>
      <c r="CGL45" s="68"/>
      <c r="CGM45" s="68"/>
      <c r="CGQ45" s="68"/>
      <c r="CGU45" s="69"/>
      <c r="CGV45" s="69"/>
      <c r="CGW45" s="69"/>
      <c r="CGX45" s="69"/>
      <c r="CGY45" s="69"/>
      <c r="CGZ45" s="69"/>
      <c r="CHA45" s="69"/>
      <c r="CHB45" s="69"/>
      <c r="CHJ45" s="68"/>
      <c r="CHK45" s="68"/>
      <c r="CHL45" s="68"/>
      <c r="CHM45" s="68"/>
      <c r="CHN45" s="68"/>
      <c r="CHO45" s="68"/>
      <c r="CHP45" s="68"/>
      <c r="CHQ45" s="68"/>
      <c r="CHR45" s="68"/>
      <c r="CHV45" s="68"/>
      <c r="CHZ45" s="69"/>
      <c r="CIA45" s="69"/>
      <c r="CIB45" s="69"/>
      <c r="CIC45" s="69"/>
      <c r="CID45" s="69"/>
      <c r="CIE45" s="69"/>
      <c r="CIF45" s="69"/>
      <c r="CIG45" s="69"/>
      <c r="CIO45" s="68"/>
      <c r="CIP45" s="68"/>
      <c r="CIQ45" s="68"/>
      <c r="CIR45" s="68"/>
      <c r="CIS45" s="68"/>
      <c r="CIT45" s="68"/>
      <c r="CIU45" s="68"/>
      <c r="CIV45" s="68"/>
      <c r="CIW45" s="68"/>
      <c r="CJA45" s="68"/>
      <c r="CJE45" s="69"/>
      <c r="CJF45" s="69"/>
      <c r="CJG45" s="69"/>
      <c r="CJH45" s="69"/>
      <c r="CJI45" s="69"/>
      <c r="CJJ45" s="69"/>
      <c r="CJK45" s="69"/>
      <c r="CJL45" s="69"/>
      <c r="CJT45" s="68"/>
      <c r="CJU45" s="68"/>
      <c r="CJV45" s="68"/>
      <c r="CJW45" s="68"/>
      <c r="CJX45" s="68"/>
      <c r="CJY45" s="68"/>
      <c r="CJZ45" s="68"/>
      <c r="CKA45" s="68"/>
      <c r="CKB45" s="68"/>
      <c r="CKF45" s="68"/>
      <c r="CKJ45" s="69"/>
      <c r="CKK45" s="69"/>
      <c r="CKL45" s="69"/>
      <c r="CKM45" s="69"/>
      <c r="CKN45" s="69"/>
      <c r="CKO45" s="69"/>
      <c r="CKP45" s="69"/>
      <c r="CKQ45" s="69"/>
      <c r="CKY45" s="68"/>
      <c r="CKZ45" s="68"/>
      <c r="CLA45" s="68"/>
      <c r="CLB45" s="68"/>
      <c r="CLC45" s="68"/>
      <c r="CLD45" s="68"/>
      <c r="CLE45" s="68"/>
      <c r="CLF45" s="68"/>
      <c r="CLG45" s="68"/>
      <c r="CLK45" s="68"/>
      <c r="CLO45" s="69"/>
      <c r="CLP45" s="69"/>
      <c r="CLQ45" s="69"/>
      <c r="CLR45" s="69"/>
      <c r="CLS45" s="69"/>
      <c r="CLT45" s="69"/>
      <c r="CLU45" s="69"/>
      <c r="CLV45" s="69"/>
      <c r="CMD45" s="68"/>
      <c r="CME45" s="68"/>
      <c r="CMF45" s="68"/>
      <c r="CMG45" s="68"/>
      <c r="CMH45" s="68"/>
      <c r="CMI45" s="68"/>
      <c r="CMJ45" s="68"/>
      <c r="CMK45" s="68"/>
      <c r="CML45" s="68"/>
      <c r="CMP45" s="68"/>
      <c r="CMT45" s="69"/>
      <c r="CMU45" s="69"/>
      <c r="CMV45" s="69"/>
      <c r="CMW45" s="69"/>
      <c r="CMX45" s="69"/>
      <c r="CMY45" s="69"/>
      <c r="CMZ45" s="69"/>
      <c r="CNA45" s="69"/>
      <c r="CNI45" s="68"/>
      <c r="CNJ45" s="68"/>
      <c r="CNK45" s="68"/>
      <c r="CNL45" s="68"/>
      <c r="CNM45" s="68"/>
      <c r="CNN45" s="68"/>
      <c r="CNO45" s="68"/>
      <c r="CNP45" s="68"/>
      <c r="CNQ45" s="68"/>
      <c r="CNU45" s="68"/>
      <c r="CNY45" s="69"/>
      <c r="CNZ45" s="69"/>
      <c r="COA45" s="69"/>
      <c r="COB45" s="69"/>
      <c r="COC45" s="69"/>
      <c r="COD45" s="69"/>
      <c r="COE45" s="69"/>
      <c r="COF45" s="69"/>
      <c r="CON45" s="68"/>
      <c r="COO45" s="68"/>
      <c r="COP45" s="68"/>
      <c r="COQ45" s="68"/>
      <c r="COR45" s="68"/>
      <c r="COS45" s="68"/>
      <c r="COT45" s="68"/>
      <c r="COU45" s="68"/>
      <c r="COV45" s="68"/>
      <c r="COZ45" s="68"/>
      <c r="CPD45" s="69"/>
      <c r="CPE45" s="69"/>
      <c r="CPF45" s="69"/>
      <c r="CPG45" s="69"/>
      <c r="CPH45" s="69"/>
      <c r="CPI45" s="69"/>
      <c r="CPJ45" s="69"/>
      <c r="CPK45" s="69"/>
      <c r="CPS45" s="68"/>
      <c r="CPT45" s="68"/>
      <c r="CPU45" s="68"/>
      <c r="CPV45" s="68"/>
      <c r="CPW45" s="68"/>
      <c r="CPX45" s="68"/>
      <c r="CPY45" s="68"/>
      <c r="CPZ45" s="68"/>
      <c r="CQA45" s="68"/>
      <c r="CQE45" s="68"/>
      <c r="CQI45" s="69"/>
      <c r="CQJ45" s="69"/>
      <c r="CQK45" s="69"/>
      <c r="CQL45" s="69"/>
      <c r="CQM45" s="69"/>
      <c r="CQN45" s="69"/>
      <c r="CQO45" s="69"/>
      <c r="CQP45" s="69"/>
      <c r="CQX45" s="68"/>
      <c r="CQY45" s="68"/>
      <c r="CQZ45" s="68"/>
      <c r="CRA45" s="68"/>
      <c r="CRB45" s="68"/>
      <c r="CRC45" s="68"/>
      <c r="CRD45" s="68"/>
      <c r="CRE45" s="68"/>
      <c r="CRF45" s="68"/>
      <c r="CRJ45" s="68"/>
      <c r="CRN45" s="69"/>
      <c r="CRO45" s="69"/>
      <c r="CRP45" s="69"/>
      <c r="CRQ45" s="69"/>
      <c r="CRR45" s="69"/>
      <c r="CRS45" s="69"/>
      <c r="CRT45" s="69"/>
      <c r="CRU45" s="69"/>
      <c r="CSC45" s="68"/>
      <c r="CSD45" s="68"/>
      <c r="CSE45" s="68"/>
      <c r="CSF45" s="68"/>
      <c r="CSG45" s="68"/>
      <c r="CSH45" s="68"/>
      <c r="CSI45" s="68"/>
      <c r="CSJ45" s="68"/>
      <c r="CSK45" s="68"/>
      <c r="CSO45" s="68"/>
      <c r="CSS45" s="69"/>
      <c r="CST45" s="69"/>
      <c r="CSU45" s="69"/>
      <c r="CSV45" s="69"/>
      <c r="CSW45" s="69"/>
      <c r="CSX45" s="69"/>
      <c r="CSY45" s="69"/>
      <c r="CSZ45" s="69"/>
      <c r="CTH45" s="68"/>
      <c r="CTI45" s="68"/>
      <c r="CTJ45" s="68"/>
      <c r="CTK45" s="68"/>
      <c r="CTL45" s="68"/>
      <c r="CTM45" s="68"/>
      <c r="CTN45" s="68"/>
      <c r="CTO45" s="68"/>
      <c r="CTP45" s="68"/>
      <c r="CTT45" s="68"/>
      <c r="CTX45" s="69"/>
      <c r="CTY45" s="69"/>
      <c r="CTZ45" s="69"/>
      <c r="CUA45" s="69"/>
      <c r="CUB45" s="69"/>
      <c r="CUC45" s="69"/>
      <c r="CUD45" s="69"/>
      <c r="CUE45" s="69"/>
      <c r="CUM45" s="68"/>
      <c r="CUN45" s="68"/>
      <c r="CUO45" s="68"/>
      <c r="CUP45" s="68"/>
      <c r="CUQ45" s="68"/>
      <c r="CUR45" s="68"/>
      <c r="CUS45" s="68"/>
      <c r="CUT45" s="68"/>
      <c r="CUU45" s="68"/>
      <c r="CUY45" s="68"/>
      <c r="CVC45" s="69"/>
      <c r="CVD45" s="69"/>
      <c r="CVE45" s="69"/>
      <c r="CVF45" s="69"/>
      <c r="CVG45" s="69"/>
      <c r="CVH45" s="69"/>
      <c r="CVI45" s="69"/>
      <c r="CVJ45" s="69"/>
      <c r="CVR45" s="68"/>
      <c r="CVS45" s="68"/>
      <c r="CVT45" s="68"/>
      <c r="CVU45" s="68"/>
      <c r="CVV45" s="68"/>
      <c r="CVW45" s="68"/>
      <c r="CVX45" s="68"/>
      <c r="CVY45" s="68"/>
      <c r="CVZ45" s="68"/>
      <c r="CWD45" s="68"/>
      <c r="CWH45" s="69"/>
      <c r="CWI45" s="69"/>
      <c r="CWJ45" s="69"/>
      <c r="CWK45" s="69"/>
      <c r="CWL45" s="69"/>
      <c r="CWM45" s="69"/>
      <c r="CWN45" s="69"/>
      <c r="CWO45" s="69"/>
      <c r="CWW45" s="68"/>
      <c r="CWX45" s="68"/>
      <c r="CWY45" s="68"/>
      <c r="CWZ45" s="68"/>
      <c r="CXA45" s="68"/>
      <c r="CXB45" s="68"/>
      <c r="CXC45" s="68"/>
      <c r="CXD45" s="68"/>
      <c r="CXE45" s="68"/>
      <c r="CXI45" s="68"/>
      <c r="CXM45" s="69"/>
      <c r="CXN45" s="69"/>
      <c r="CXO45" s="69"/>
      <c r="CXP45" s="69"/>
      <c r="CXQ45" s="69"/>
      <c r="CXR45" s="69"/>
      <c r="CXS45" s="69"/>
      <c r="CXT45" s="69"/>
      <c r="CYB45" s="68"/>
      <c r="CYC45" s="68"/>
      <c r="CYD45" s="68"/>
      <c r="CYE45" s="68"/>
      <c r="CYF45" s="68"/>
      <c r="CYG45" s="68"/>
      <c r="CYH45" s="68"/>
      <c r="CYI45" s="68"/>
      <c r="CYJ45" s="68"/>
      <c r="CYN45" s="68"/>
      <c r="CYR45" s="69"/>
      <c r="CYS45" s="69"/>
      <c r="CYT45" s="69"/>
      <c r="CYU45" s="69"/>
      <c r="CYV45" s="69"/>
      <c r="CYW45" s="69"/>
      <c r="CYX45" s="69"/>
      <c r="CYY45" s="69"/>
      <c r="CZG45" s="68"/>
      <c r="CZH45" s="68"/>
      <c r="CZI45" s="68"/>
      <c r="CZJ45" s="68"/>
      <c r="CZK45" s="68"/>
      <c r="CZL45" s="68"/>
      <c r="CZM45" s="68"/>
      <c r="CZN45" s="68"/>
      <c r="CZO45" s="68"/>
      <c r="CZS45" s="68"/>
      <c r="CZW45" s="69"/>
      <c r="CZX45" s="69"/>
      <c r="CZY45" s="69"/>
      <c r="CZZ45" s="69"/>
      <c r="DAA45" s="69"/>
      <c r="DAB45" s="69"/>
      <c r="DAC45" s="69"/>
      <c r="DAD45" s="69"/>
      <c r="DAL45" s="68"/>
      <c r="DAM45" s="68"/>
      <c r="DAN45" s="68"/>
      <c r="DAO45" s="68"/>
      <c r="DAP45" s="68"/>
      <c r="DAQ45" s="68"/>
      <c r="DAR45" s="68"/>
      <c r="DAS45" s="68"/>
      <c r="DAT45" s="68"/>
      <c r="DAX45" s="68"/>
      <c r="DBB45" s="69"/>
      <c r="DBC45" s="69"/>
      <c r="DBD45" s="69"/>
      <c r="DBE45" s="69"/>
      <c r="DBF45" s="69"/>
      <c r="DBG45" s="69"/>
      <c r="DBH45" s="69"/>
      <c r="DBI45" s="69"/>
      <c r="DBQ45" s="68"/>
      <c r="DBR45" s="68"/>
      <c r="DBS45" s="68"/>
      <c r="DBT45" s="68"/>
      <c r="DBU45" s="68"/>
      <c r="DBV45" s="68"/>
      <c r="DBW45" s="68"/>
      <c r="DBX45" s="68"/>
      <c r="DBY45" s="68"/>
      <c r="DCC45" s="68"/>
      <c r="DCG45" s="69"/>
      <c r="DCH45" s="69"/>
      <c r="DCI45" s="69"/>
      <c r="DCJ45" s="69"/>
      <c r="DCK45" s="69"/>
      <c r="DCL45" s="69"/>
      <c r="DCM45" s="69"/>
      <c r="DCN45" s="69"/>
      <c r="DCV45" s="68"/>
      <c r="DCW45" s="68"/>
      <c r="DCX45" s="68"/>
      <c r="DCY45" s="68"/>
      <c r="DCZ45" s="68"/>
      <c r="DDA45" s="68"/>
      <c r="DDB45" s="68"/>
      <c r="DDC45" s="68"/>
      <c r="DDD45" s="68"/>
      <c r="DDH45" s="68"/>
      <c r="DDL45" s="69"/>
      <c r="DDM45" s="69"/>
      <c r="DDN45" s="69"/>
      <c r="DDO45" s="69"/>
      <c r="DDP45" s="69"/>
      <c r="DDQ45" s="69"/>
      <c r="DDR45" s="69"/>
      <c r="DDS45" s="69"/>
      <c r="DEA45" s="68"/>
      <c r="DEB45" s="68"/>
      <c r="DEC45" s="68"/>
      <c r="DED45" s="68"/>
      <c r="DEE45" s="68"/>
      <c r="DEF45" s="68"/>
      <c r="DEG45" s="68"/>
      <c r="DEH45" s="68"/>
      <c r="DEI45" s="68"/>
      <c r="DEM45" s="68"/>
      <c r="DEQ45" s="69"/>
      <c r="DER45" s="69"/>
      <c r="DES45" s="69"/>
      <c r="DET45" s="69"/>
      <c r="DEU45" s="69"/>
      <c r="DEV45" s="69"/>
      <c r="DEW45" s="69"/>
      <c r="DEX45" s="69"/>
      <c r="DFF45" s="68"/>
      <c r="DFG45" s="68"/>
      <c r="DFH45" s="68"/>
      <c r="DFI45" s="68"/>
      <c r="DFJ45" s="68"/>
      <c r="DFK45" s="68"/>
      <c r="DFL45" s="68"/>
      <c r="DFM45" s="68"/>
      <c r="DFN45" s="68"/>
      <c r="DFR45" s="68"/>
      <c r="DFV45" s="69"/>
      <c r="DFW45" s="69"/>
      <c r="DFX45" s="69"/>
      <c r="DFY45" s="69"/>
      <c r="DFZ45" s="69"/>
      <c r="DGA45" s="69"/>
      <c r="DGB45" s="69"/>
      <c r="DGC45" s="69"/>
      <c r="DGK45" s="68"/>
      <c r="DGL45" s="68"/>
      <c r="DGM45" s="68"/>
      <c r="DGN45" s="68"/>
      <c r="DGO45" s="68"/>
      <c r="DGP45" s="68"/>
      <c r="DGQ45" s="68"/>
      <c r="DGR45" s="68"/>
      <c r="DGS45" s="68"/>
      <c r="DGW45" s="68"/>
      <c r="DHA45" s="69"/>
      <c r="DHB45" s="69"/>
      <c r="DHC45" s="69"/>
      <c r="DHD45" s="69"/>
      <c r="DHE45" s="69"/>
      <c r="DHF45" s="69"/>
      <c r="DHG45" s="69"/>
      <c r="DHH45" s="69"/>
      <c r="DHP45" s="68"/>
      <c r="DHQ45" s="68"/>
      <c r="DHR45" s="68"/>
      <c r="DHS45" s="68"/>
      <c r="DHT45" s="68"/>
      <c r="DHU45" s="68"/>
      <c r="DHV45" s="68"/>
      <c r="DHW45" s="68"/>
      <c r="DHX45" s="68"/>
      <c r="DIB45" s="68"/>
      <c r="DIF45" s="69"/>
      <c r="DIG45" s="69"/>
      <c r="DIH45" s="69"/>
      <c r="DII45" s="69"/>
      <c r="DIJ45" s="69"/>
      <c r="DIK45" s="69"/>
      <c r="DIL45" s="69"/>
      <c r="DIM45" s="69"/>
      <c r="DIU45" s="68"/>
      <c r="DIV45" s="68"/>
      <c r="DIW45" s="68"/>
      <c r="DIX45" s="68"/>
      <c r="DIY45" s="68"/>
      <c r="DIZ45" s="68"/>
      <c r="DJA45" s="68"/>
      <c r="DJB45" s="68"/>
      <c r="DJC45" s="68"/>
      <c r="DJG45" s="68"/>
      <c r="DJK45" s="69"/>
      <c r="DJL45" s="69"/>
      <c r="DJM45" s="69"/>
      <c r="DJN45" s="69"/>
      <c r="DJO45" s="69"/>
      <c r="DJP45" s="69"/>
      <c r="DJQ45" s="69"/>
      <c r="DJR45" s="69"/>
      <c r="DJZ45" s="68"/>
      <c r="DKA45" s="68"/>
      <c r="DKB45" s="68"/>
      <c r="DKC45" s="68"/>
      <c r="DKD45" s="68"/>
      <c r="DKE45" s="68"/>
      <c r="DKF45" s="68"/>
      <c r="DKG45" s="68"/>
      <c r="DKH45" s="68"/>
      <c r="DKL45" s="68"/>
      <c r="DKP45" s="69"/>
      <c r="DKQ45" s="69"/>
      <c r="DKR45" s="69"/>
      <c r="DKS45" s="69"/>
      <c r="DKT45" s="69"/>
      <c r="DKU45" s="69"/>
      <c r="DKV45" s="69"/>
      <c r="DKW45" s="69"/>
      <c r="DLE45" s="68"/>
      <c r="DLF45" s="68"/>
      <c r="DLG45" s="68"/>
      <c r="DLH45" s="68"/>
      <c r="DLI45" s="68"/>
      <c r="DLJ45" s="68"/>
      <c r="DLK45" s="68"/>
      <c r="DLL45" s="68"/>
      <c r="DLM45" s="68"/>
      <c r="DLQ45" s="68"/>
      <c r="DLU45" s="69"/>
      <c r="DLV45" s="69"/>
      <c r="DLW45" s="69"/>
      <c r="DLX45" s="69"/>
      <c r="DLY45" s="69"/>
      <c r="DLZ45" s="69"/>
      <c r="DMA45" s="69"/>
      <c r="DMB45" s="69"/>
      <c r="DMJ45" s="68"/>
      <c r="DMK45" s="68"/>
      <c r="DML45" s="68"/>
      <c r="DMM45" s="68"/>
      <c r="DMN45" s="68"/>
      <c r="DMO45" s="68"/>
      <c r="DMP45" s="68"/>
      <c r="DMQ45" s="68"/>
      <c r="DMR45" s="68"/>
      <c r="DMV45" s="68"/>
      <c r="DMZ45" s="69"/>
      <c r="DNA45" s="69"/>
      <c r="DNB45" s="69"/>
      <c r="DNC45" s="69"/>
      <c r="DND45" s="69"/>
      <c r="DNE45" s="69"/>
      <c r="DNF45" s="69"/>
      <c r="DNG45" s="69"/>
      <c r="DNO45" s="68"/>
      <c r="DNP45" s="68"/>
      <c r="DNQ45" s="68"/>
      <c r="DNR45" s="68"/>
      <c r="DNS45" s="68"/>
      <c r="DNT45" s="68"/>
      <c r="DNU45" s="68"/>
      <c r="DNV45" s="68"/>
      <c r="DNW45" s="68"/>
      <c r="DOA45" s="68"/>
      <c r="DOE45" s="69"/>
      <c r="DOF45" s="69"/>
      <c r="DOG45" s="69"/>
      <c r="DOH45" s="69"/>
      <c r="DOI45" s="69"/>
      <c r="DOJ45" s="69"/>
      <c r="DOK45" s="69"/>
      <c r="DOL45" s="69"/>
      <c r="DOT45" s="68"/>
      <c r="DOU45" s="68"/>
      <c r="DOV45" s="68"/>
      <c r="DOW45" s="68"/>
      <c r="DOX45" s="68"/>
      <c r="DOY45" s="68"/>
      <c r="DOZ45" s="68"/>
      <c r="DPA45" s="68"/>
      <c r="DPB45" s="68"/>
      <c r="DPF45" s="68"/>
      <c r="DPJ45" s="69"/>
      <c r="DPK45" s="69"/>
      <c r="DPL45" s="69"/>
      <c r="DPM45" s="69"/>
      <c r="DPN45" s="69"/>
      <c r="DPO45" s="69"/>
      <c r="DPP45" s="69"/>
      <c r="DPQ45" s="69"/>
      <c r="DPY45" s="68"/>
      <c r="DPZ45" s="68"/>
      <c r="DQA45" s="68"/>
      <c r="DQB45" s="68"/>
      <c r="DQC45" s="68"/>
      <c r="DQD45" s="68"/>
      <c r="DQE45" s="68"/>
      <c r="DQF45" s="68"/>
      <c r="DQG45" s="68"/>
      <c r="DQK45" s="68"/>
      <c r="DQO45" s="69"/>
      <c r="DQP45" s="69"/>
      <c r="DQQ45" s="69"/>
      <c r="DQR45" s="69"/>
      <c r="DQS45" s="69"/>
      <c r="DQT45" s="69"/>
      <c r="DQU45" s="69"/>
      <c r="DQV45" s="69"/>
      <c r="DRD45" s="68"/>
      <c r="DRE45" s="68"/>
      <c r="DRF45" s="68"/>
      <c r="DRG45" s="68"/>
      <c r="DRH45" s="68"/>
      <c r="DRI45" s="68"/>
      <c r="DRJ45" s="68"/>
      <c r="DRK45" s="68"/>
      <c r="DRL45" s="68"/>
      <c r="DRP45" s="68"/>
      <c r="DRT45" s="69"/>
      <c r="DRU45" s="69"/>
      <c r="DRV45" s="69"/>
      <c r="DRW45" s="69"/>
      <c r="DRX45" s="69"/>
      <c r="DRY45" s="69"/>
      <c r="DRZ45" s="69"/>
      <c r="DSA45" s="69"/>
      <c r="DSI45" s="68"/>
      <c r="DSJ45" s="68"/>
      <c r="DSK45" s="68"/>
      <c r="DSL45" s="68"/>
      <c r="DSM45" s="68"/>
      <c r="DSN45" s="68"/>
      <c r="DSO45" s="68"/>
      <c r="DSP45" s="68"/>
      <c r="DSQ45" s="68"/>
      <c r="DSU45" s="68"/>
      <c r="DSY45" s="69"/>
      <c r="DSZ45" s="69"/>
      <c r="DTA45" s="69"/>
      <c r="DTB45" s="69"/>
      <c r="DTC45" s="69"/>
      <c r="DTD45" s="69"/>
      <c r="DTE45" s="69"/>
      <c r="DTF45" s="69"/>
      <c r="DTN45" s="68"/>
      <c r="DTO45" s="68"/>
      <c r="DTP45" s="68"/>
      <c r="DTQ45" s="68"/>
      <c r="DTR45" s="68"/>
      <c r="DTS45" s="68"/>
      <c r="DTT45" s="68"/>
      <c r="DTU45" s="68"/>
      <c r="DTV45" s="68"/>
      <c r="DTZ45" s="68"/>
      <c r="DUD45" s="69"/>
      <c r="DUE45" s="69"/>
      <c r="DUF45" s="69"/>
      <c r="DUG45" s="69"/>
      <c r="DUH45" s="69"/>
      <c r="DUI45" s="69"/>
      <c r="DUJ45" s="69"/>
      <c r="DUK45" s="69"/>
      <c r="DUS45" s="68"/>
      <c r="DUT45" s="68"/>
      <c r="DUU45" s="68"/>
      <c r="DUV45" s="68"/>
      <c r="DUW45" s="68"/>
      <c r="DUX45" s="68"/>
      <c r="DUY45" s="68"/>
      <c r="DUZ45" s="68"/>
      <c r="DVA45" s="68"/>
      <c r="DVE45" s="68"/>
      <c r="DVI45" s="69"/>
      <c r="DVJ45" s="69"/>
      <c r="DVK45" s="69"/>
      <c r="DVL45" s="69"/>
      <c r="DVM45" s="69"/>
      <c r="DVN45" s="69"/>
      <c r="DVO45" s="69"/>
      <c r="DVP45" s="69"/>
      <c r="DVX45" s="68"/>
      <c r="DVY45" s="68"/>
      <c r="DVZ45" s="68"/>
      <c r="DWA45" s="68"/>
      <c r="DWB45" s="68"/>
      <c r="DWC45" s="68"/>
      <c r="DWD45" s="68"/>
      <c r="DWE45" s="68"/>
      <c r="DWF45" s="68"/>
      <c r="DWJ45" s="68"/>
      <c r="DWN45" s="69"/>
      <c r="DWO45" s="69"/>
      <c r="DWP45" s="69"/>
      <c r="DWQ45" s="69"/>
      <c r="DWR45" s="69"/>
      <c r="DWS45" s="69"/>
      <c r="DWT45" s="69"/>
      <c r="DWU45" s="69"/>
      <c r="DXC45" s="68"/>
      <c r="DXD45" s="68"/>
      <c r="DXE45" s="68"/>
      <c r="DXF45" s="68"/>
      <c r="DXG45" s="68"/>
      <c r="DXH45" s="68"/>
      <c r="DXI45" s="68"/>
      <c r="DXJ45" s="68"/>
      <c r="DXK45" s="68"/>
      <c r="DXO45" s="68"/>
      <c r="DXS45" s="69"/>
      <c r="DXT45" s="69"/>
      <c r="DXU45" s="69"/>
      <c r="DXV45" s="69"/>
      <c r="DXW45" s="69"/>
      <c r="DXX45" s="69"/>
      <c r="DXY45" s="69"/>
      <c r="DXZ45" s="69"/>
      <c r="DYH45" s="68"/>
      <c r="DYI45" s="68"/>
      <c r="DYJ45" s="68"/>
      <c r="DYK45" s="68"/>
      <c r="DYL45" s="68"/>
      <c r="DYM45" s="68"/>
      <c r="DYN45" s="68"/>
      <c r="DYO45" s="68"/>
      <c r="DYP45" s="68"/>
      <c r="DYT45" s="68"/>
      <c r="DYX45" s="69"/>
      <c r="DYY45" s="69"/>
      <c r="DYZ45" s="69"/>
      <c r="DZA45" s="69"/>
      <c r="DZB45" s="69"/>
      <c r="DZC45" s="69"/>
      <c r="DZD45" s="69"/>
      <c r="DZE45" s="69"/>
      <c r="DZM45" s="68"/>
      <c r="DZN45" s="68"/>
      <c r="DZO45" s="68"/>
      <c r="DZP45" s="68"/>
      <c r="DZQ45" s="68"/>
      <c r="DZR45" s="68"/>
      <c r="DZS45" s="68"/>
      <c r="DZT45" s="68"/>
      <c r="DZU45" s="68"/>
      <c r="DZY45" s="68"/>
      <c r="EAC45" s="69"/>
      <c r="EAD45" s="69"/>
      <c r="EAE45" s="69"/>
      <c r="EAF45" s="69"/>
      <c r="EAG45" s="69"/>
      <c r="EAH45" s="69"/>
      <c r="EAI45" s="69"/>
      <c r="EAJ45" s="69"/>
      <c r="EAR45" s="68"/>
      <c r="EAS45" s="68"/>
      <c r="EAT45" s="68"/>
      <c r="EAU45" s="68"/>
      <c r="EAV45" s="68"/>
      <c r="EAW45" s="68"/>
      <c r="EAX45" s="68"/>
      <c r="EAY45" s="68"/>
      <c r="EAZ45" s="68"/>
      <c r="EBD45" s="68"/>
      <c r="EBH45" s="69"/>
      <c r="EBI45" s="69"/>
      <c r="EBJ45" s="69"/>
      <c r="EBK45" s="69"/>
      <c r="EBL45" s="69"/>
      <c r="EBM45" s="69"/>
      <c r="EBN45" s="69"/>
      <c r="EBO45" s="69"/>
      <c r="EBW45" s="68"/>
      <c r="EBX45" s="68"/>
      <c r="EBY45" s="68"/>
      <c r="EBZ45" s="68"/>
      <c r="ECA45" s="68"/>
      <c r="ECB45" s="68"/>
      <c r="ECC45" s="68"/>
      <c r="ECD45" s="68"/>
      <c r="ECE45" s="68"/>
      <c r="ECI45" s="68"/>
      <c r="ECM45" s="69"/>
      <c r="ECN45" s="69"/>
      <c r="ECO45" s="69"/>
      <c r="ECP45" s="69"/>
      <c r="ECQ45" s="69"/>
      <c r="ECR45" s="69"/>
      <c r="ECS45" s="69"/>
      <c r="ECT45" s="69"/>
      <c r="EDB45" s="68"/>
      <c r="EDC45" s="68"/>
      <c r="EDD45" s="68"/>
      <c r="EDE45" s="68"/>
      <c r="EDF45" s="68"/>
      <c r="EDG45" s="68"/>
      <c r="EDH45" s="68"/>
      <c r="EDI45" s="68"/>
      <c r="EDJ45" s="68"/>
      <c r="EDN45" s="68"/>
      <c r="EDR45" s="69"/>
      <c r="EDS45" s="69"/>
      <c r="EDT45" s="69"/>
      <c r="EDU45" s="69"/>
      <c r="EDV45" s="69"/>
      <c r="EDW45" s="69"/>
      <c r="EDX45" s="69"/>
      <c r="EDY45" s="69"/>
      <c r="EEG45" s="68"/>
      <c r="EEH45" s="68"/>
      <c r="EEI45" s="68"/>
      <c r="EEJ45" s="68"/>
      <c r="EEK45" s="68"/>
      <c r="EEL45" s="68"/>
      <c r="EEM45" s="68"/>
      <c r="EEN45" s="68"/>
      <c r="EEO45" s="68"/>
      <c r="EES45" s="68"/>
      <c r="EEW45" s="69"/>
      <c r="EEX45" s="69"/>
      <c r="EEY45" s="69"/>
      <c r="EEZ45" s="69"/>
      <c r="EFA45" s="69"/>
      <c r="EFB45" s="69"/>
      <c r="EFC45" s="69"/>
      <c r="EFD45" s="69"/>
      <c r="EFL45" s="68"/>
      <c r="EFM45" s="68"/>
      <c r="EFN45" s="68"/>
      <c r="EFO45" s="68"/>
      <c r="EFP45" s="68"/>
      <c r="EFQ45" s="68"/>
      <c r="EFR45" s="68"/>
      <c r="EFS45" s="68"/>
      <c r="EFT45" s="68"/>
      <c r="EFX45" s="68"/>
      <c r="EGB45" s="69"/>
      <c r="EGC45" s="69"/>
      <c r="EGD45" s="69"/>
      <c r="EGE45" s="69"/>
      <c r="EGF45" s="69"/>
      <c r="EGG45" s="69"/>
      <c r="EGH45" s="69"/>
      <c r="EGI45" s="69"/>
      <c r="EGQ45" s="68"/>
      <c r="EGR45" s="68"/>
      <c r="EGS45" s="68"/>
      <c r="EGT45" s="68"/>
      <c r="EGU45" s="68"/>
      <c r="EGV45" s="68"/>
      <c r="EGW45" s="68"/>
      <c r="EGX45" s="68"/>
      <c r="EGY45" s="68"/>
      <c r="EHC45" s="68"/>
      <c r="EHG45" s="69"/>
      <c r="EHH45" s="69"/>
      <c r="EHI45" s="69"/>
      <c r="EHJ45" s="69"/>
      <c r="EHK45" s="69"/>
      <c r="EHL45" s="69"/>
      <c r="EHM45" s="69"/>
      <c r="EHN45" s="69"/>
      <c r="EHV45" s="68"/>
      <c r="EHW45" s="68"/>
      <c r="EHX45" s="68"/>
      <c r="EHY45" s="68"/>
      <c r="EHZ45" s="68"/>
      <c r="EIA45" s="68"/>
      <c r="EIB45" s="68"/>
      <c r="EIC45" s="68"/>
      <c r="EID45" s="68"/>
      <c r="EIH45" s="68"/>
      <c r="EIL45" s="69"/>
      <c r="EIM45" s="69"/>
      <c r="EIN45" s="69"/>
      <c r="EIO45" s="69"/>
      <c r="EIP45" s="69"/>
      <c r="EIQ45" s="69"/>
      <c r="EIR45" s="69"/>
      <c r="EIS45" s="69"/>
      <c r="EJA45" s="68"/>
      <c r="EJB45" s="68"/>
      <c r="EJC45" s="68"/>
      <c r="EJD45" s="68"/>
      <c r="EJE45" s="68"/>
      <c r="EJF45" s="68"/>
      <c r="EJG45" s="68"/>
      <c r="EJH45" s="68"/>
      <c r="EJI45" s="68"/>
      <c r="EJM45" s="68"/>
      <c r="EJQ45" s="69"/>
      <c r="EJR45" s="69"/>
      <c r="EJS45" s="69"/>
      <c r="EJT45" s="69"/>
      <c r="EJU45" s="69"/>
      <c r="EJV45" s="69"/>
      <c r="EJW45" s="69"/>
      <c r="EJX45" s="69"/>
      <c r="EKF45" s="68"/>
      <c r="EKG45" s="68"/>
      <c r="EKH45" s="68"/>
      <c r="EKI45" s="68"/>
      <c r="EKJ45" s="68"/>
      <c r="EKK45" s="68"/>
      <c r="EKL45" s="68"/>
      <c r="EKM45" s="68"/>
      <c r="EKN45" s="68"/>
      <c r="EKR45" s="68"/>
      <c r="EKV45" s="69"/>
      <c r="EKW45" s="69"/>
      <c r="EKX45" s="69"/>
      <c r="EKY45" s="69"/>
      <c r="EKZ45" s="69"/>
      <c r="ELA45" s="69"/>
      <c r="ELB45" s="69"/>
      <c r="ELC45" s="69"/>
      <c r="ELK45" s="68"/>
      <c r="ELL45" s="68"/>
      <c r="ELM45" s="68"/>
      <c r="ELN45" s="68"/>
      <c r="ELO45" s="68"/>
      <c r="ELP45" s="68"/>
      <c r="ELQ45" s="68"/>
      <c r="ELR45" s="68"/>
      <c r="ELS45" s="68"/>
      <c r="ELW45" s="68"/>
      <c r="EMA45" s="69"/>
      <c r="EMB45" s="69"/>
      <c r="EMC45" s="69"/>
      <c r="EMD45" s="69"/>
      <c r="EME45" s="69"/>
      <c r="EMF45" s="69"/>
      <c r="EMG45" s="69"/>
      <c r="EMH45" s="69"/>
      <c r="EMP45" s="68"/>
      <c r="EMQ45" s="68"/>
      <c r="EMR45" s="68"/>
      <c r="EMS45" s="68"/>
      <c r="EMT45" s="68"/>
      <c r="EMU45" s="68"/>
      <c r="EMV45" s="68"/>
      <c r="EMW45" s="68"/>
      <c r="EMX45" s="68"/>
      <c r="ENB45" s="68"/>
      <c r="ENF45" s="69"/>
      <c r="ENG45" s="69"/>
      <c r="ENH45" s="69"/>
      <c r="ENI45" s="69"/>
      <c r="ENJ45" s="69"/>
      <c r="ENK45" s="69"/>
      <c r="ENL45" s="69"/>
      <c r="ENM45" s="69"/>
      <c r="ENU45" s="68"/>
      <c r="ENV45" s="68"/>
      <c r="ENW45" s="68"/>
      <c r="ENX45" s="68"/>
      <c r="ENY45" s="68"/>
      <c r="ENZ45" s="68"/>
      <c r="EOA45" s="68"/>
      <c r="EOB45" s="68"/>
      <c r="EOC45" s="68"/>
      <c r="EOG45" s="68"/>
      <c r="EOK45" s="69"/>
      <c r="EOL45" s="69"/>
      <c r="EOM45" s="69"/>
      <c r="EON45" s="69"/>
      <c r="EOO45" s="69"/>
      <c r="EOP45" s="69"/>
      <c r="EOQ45" s="69"/>
      <c r="EOR45" s="69"/>
      <c r="EOZ45" s="68"/>
      <c r="EPA45" s="68"/>
      <c r="EPB45" s="68"/>
      <c r="EPC45" s="68"/>
      <c r="EPD45" s="68"/>
      <c r="EPE45" s="68"/>
      <c r="EPF45" s="68"/>
      <c r="EPG45" s="68"/>
      <c r="EPH45" s="68"/>
      <c r="EPL45" s="68"/>
      <c r="EPP45" s="69"/>
      <c r="EPQ45" s="69"/>
      <c r="EPR45" s="69"/>
      <c r="EPS45" s="69"/>
      <c r="EPT45" s="69"/>
      <c r="EPU45" s="69"/>
      <c r="EPV45" s="69"/>
      <c r="EPW45" s="69"/>
      <c r="EQE45" s="68"/>
      <c r="EQF45" s="68"/>
      <c r="EQG45" s="68"/>
      <c r="EQH45" s="68"/>
      <c r="EQI45" s="68"/>
      <c r="EQJ45" s="68"/>
      <c r="EQK45" s="68"/>
      <c r="EQL45" s="68"/>
      <c r="EQM45" s="68"/>
      <c r="EQQ45" s="68"/>
      <c r="EQU45" s="69"/>
      <c r="EQV45" s="69"/>
      <c r="EQW45" s="69"/>
      <c r="EQX45" s="69"/>
      <c r="EQY45" s="69"/>
      <c r="EQZ45" s="69"/>
      <c r="ERA45" s="69"/>
      <c r="ERB45" s="69"/>
      <c r="ERJ45" s="68"/>
      <c r="ERK45" s="68"/>
      <c r="ERL45" s="68"/>
      <c r="ERM45" s="68"/>
      <c r="ERN45" s="68"/>
      <c r="ERO45" s="68"/>
      <c r="ERP45" s="68"/>
      <c r="ERQ45" s="68"/>
      <c r="ERR45" s="68"/>
      <c r="ERV45" s="68"/>
      <c r="ERZ45" s="69"/>
      <c r="ESA45" s="69"/>
      <c r="ESB45" s="69"/>
      <c r="ESC45" s="69"/>
      <c r="ESD45" s="69"/>
      <c r="ESE45" s="69"/>
      <c r="ESF45" s="69"/>
      <c r="ESG45" s="69"/>
      <c r="ESO45" s="68"/>
      <c r="ESP45" s="68"/>
      <c r="ESQ45" s="68"/>
      <c r="ESR45" s="68"/>
      <c r="ESS45" s="68"/>
      <c r="EST45" s="68"/>
      <c r="ESU45" s="68"/>
      <c r="ESV45" s="68"/>
      <c r="ESW45" s="68"/>
      <c r="ETA45" s="68"/>
      <c r="ETE45" s="69"/>
      <c r="ETF45" s="69"/>
      <c r="ETG45" s="69"/>
      <c r="ETH45" s="69"/>
      <c r="ETI45" s="69"/>
      <c r="ETJ45" s="69"/>
      <c r="ETK45" s="69"/>
      <c r="ETL45" s="69"/>
      <c r="ETT45" s="68"/>
      <c r="ETU45" s="68"/>
      <c r="ETV45" s="68"/>
      <c r="ETW45" s="68"/>
      <c r="ETX45" s="68"/>
      <c r="ETY45" s="68"/>
      <c r="ETZ45" s="68"/>
      <c r="EUA45" s="68"/>
      <c r="EUB45" s="68"/>
      <c r="EUF45" s="68"/>
      <c r="EUJ45" s="69"/>
      <c r="EUK45" s="69"/>
      <c r="EUL45" s="69"/>
      <c r="EUM45" s="69"/>
      <c r="EUN45" s="69"/>
      <c r="EUO45" s="69"/>
      <c r="EUP45" s="69"/>
      <c r="EUQ45" s="69"/>
      <c r="EUY45" s="68"/>
      <c r="EUZ45" s="68"/>
      <c r="EVA45" s="68"/>
      <c r="EVB45" s="68"/>
      <c r="EVC45" s="68"/>
      <c r="EVD45" s="68"/>
      <c r="EVE45" s="68"/>
      <c r="EVF45" s="68"/>
      <c r="EVG45" s="68"/>
      <c r="EVK45" s="68"/>
      <c r="EVO45" s="69"/>
      <c r="EVP45" s="69"/>
      <c r="EVQ45" s="69"/>
      <c r="EVR45" s="69"/>
      <c r="EVS45" s="69"/>
      <c r="EVT45" s="69"/>
      <c r="EVU45" s="69"/>
      <c r="EVV45" s="69"/>
      <c r="EWD45" s="68"/>
      <c r="EWE45" s="68"/>
      <c r="EWF45" s="68"/>
      <c r="EWG45" s="68"/>
      <c r="EWH45" s="68"/>
      <c r="EWI45" s="68"/>
      <c r="EWJ45" s="68"/>
      <c r="EWK45" s="68"/>
      <c r="EWL45" s="68"/>
      <c r="EWP45" s="68"/>
      <c r="EWT45" s="69"/>
      <c r="EWU45" s="69"/>
      <c r="EWV45" s="69"/>
      <c r="EWW45" s="69"/>
      <c r="EWX45" s="69"/>
      <c r="EWY45" s="69"/>
      <c r="EWZ45" s="69"/>
      <c r="EXA45" s="69"/>
      <c r="EXI45" s="68"/>
      <c r="EXJ45" s="68"/>
      <c r="EXK45" s="68"/>
      <c r="EXL45" s="68"/>
      <c r="EXM45" s="68"/>
      <c r="EXN45" s="68"/>
      <c r="EXO45" s="68"/>
      <c r="EXP45" s="68"/>
      <c r="EXQ45" s="68"/>
      <c r="EXU45" s="68"/>
      <c r="EXY45" s="69"/>
      <c r="EXZ45" s="69"/>
      <c r="EYA45" s="69"/>
      <c r="EYB45" s="69"/>
      <c r="EYC45" s="69"/>
      <c r="EYD45" s="69"/>
      <c r="EYE45" s="69"/>
      <c r="EYF45" s="69"/>
      <c r="EYN45" s="68"/>
      <c r="EYO45" s="68"/>
      <c r="EYP45" s="68"/>
      <c r="EYQ45" s="68"/>
      <c r="EYR45" s="68"/>
      <c r="EYS45" s="68"/>
      <c r="EYT45" s="68"/>
      <c r="EYU45" s="68"/>
      <c r="EYV45" s="68"/>
      <c r="EYZ45" s="68"/>
      <c r="EZD45" s="69"/>
      <c r="EZE45" s="69"/>
      <c r="EZF45" s="69"/>
      <c r="EZG45" s="69"/>
      <c r="EZH45" s="69"/>
      <c r="EZI45" s="69"/>
      <c r="EZJ45" s="69"/>
      <c r="EZK45" s="69"/>
      <c r="EZS45" s="68"/>
      <c r="EZT45" s="68"/>
      <c r="EZU45" s="68"/>
      <c r="EZV45" s="68"/>
      <c r="EZW45" s="68"/>
      <c r="EZX45" s="68"/>
      <c r="EZY45" s="68"/>
      <c r="EZZ45" s="68"/>
      <c r="FAA45" s="68"/>
      <c r="FAE45" s="68"/>
      <c r="FAI45" s="69"/>
      <c r="FAJ45" s="69"/>
      <c r="FAK45" s="69"/>
      <c r="FAL45" s="69"/>
      <c r="FAM45" s="69"/>
      <c r="FAN45" s="69"/>
      <c r="FAO45" s="69"/>
      <c r="FAP45" s="69"/>
      <c r="FAX45" s="68"/>
      <c r="FAY45" s="68"/>
      <c r="FAZ45" s="68"/>
      <c r="FBA45" s="68"/>
      <c r="FBB45" s="68"/>
      <c r="FBC45" s="68"/>
      <c r="FBD45" s="68"/>
      <c r="FBE45" s="68"/>
      <c r="FBF45" s="68"/>
      <c r="FBJ45" s="68"/>
      <c r="FBN45" s="69"/>
      <c r="FBO45" s="69"/>
      <c r="FBP45" s="69"/>
      <c r="FBQ45" s="69"/>
      <c r="FBR45" s="69"/>
      <c r="FBS45" s="69"/>
      <c r="FBT45" s="69"/>
      <c r="FBU45" s="69"/>
      <c r="FCC45" s="68"/>
      <c r="FCD45" s="68"/>
      <c r="FCE45" s="68"/>
      <c r="FCF45" s="68"/>
      <c r="FCG45" s="68"/>
      <c r="FCH45" s="68"/>
      <c r="FCI45" s="68"/>
      <c r="FCJ45" s="68"/>
      <c r="FCK45" s="68"/>
      <c r="FCO45" s="68"/>
      <c r="FCS45" s="69"/>
      <c r="FCT45" s="69"/>
      <c r="FCU45" s="69"/>
      <c r="FCV45" s="69"/>
      <c r="FCW45" s="69"/>
      <c r="FCX45" s="69"/>
      <c r="FCY45" s="69"/>
      <c r="FCZ45" s="69"/>
      <c r="FDH45" s="68"/>
      <c r="FDI45" s="68"/>
      <c r="FDJ45" s="68"/>
      <c r="FDK45" s="68"/>
      <c r="FDL45" s="68"/>
      <c r="FDM45" s="68"/>
      <c r="FDN45" s="68"/>
      <c r="FDO45" s="68"/>
      <c r="FDP45" s="68"/>
      <c r="FDT45" s="68"/>
      <c r="FDX45" s="69"/>
      <c r="FDY45" s="69"/>
      <c r="FDZ45" s="69"/>
      <c r="FEA45" s="69"/>
      <c r="FEB45" s="69"/>
      <c r="FEC45" s="69"/>
      <c r="FED45" s="69"/>
      <c r="FEE45" s="69"/>
      <c r="FEM45" s="68"/>
      <c r="FEN45" s="68"/>
      <c r="FEO45" s="68"/>
      <c r="FEP45" s="68"/>
      <c r="FEQ45" s="68"/>
      <c r="FER45" s="68"/>
      <c r="FES45" s="68"/>
      <c r="FET45" s="68"/>
      <c r="FEU45" s="68"/>
      <c r="FEY45" s="68"/>
      <c r="FFC45" s="69"/>
      <c r="FFD45" s="69"/>
      <c r="FFE45" s="69"/>
      <c r="FFF45" s="69"/>
      <c r="FFG45" s="69"/>
      <c r="FFH45" s="69"/>
      <c r="FFI45" s="69"/>
      <c r="FFJ45" s="69"/>
      <c r="FFR45" s="68"/>
      <c r="FFS45" s="68"/>
      <c r="FFT45" s="68"/>
      <c r="FFU45" s="68"/>
      <c r="FFV45" s="68"/>
      <c r="FFW45" s="68"/>
      <c r="FFX45" s="68"/>
      <c r="FFY45" s="68"/>
      <c r="FFZ45" s="68"/>
      <c r="FGD45" s="68"/>
      <c r="FGH45" s="69"/>
      <c r="FGI45" s="69"/>
      <c r="FGJ45" s="69"/>
      <c r="FGK45" s="69"/>
      <c r="FGL45" s="69"/>
      <c r="FGM45" s="69"/>
      <c r="FGN45" s="69"/>
      <c r="FGO45" s="69"/>
      <c r="FGW45" s="68"/>
      <c r="FGX45" s="68"/>
      <c r="FGY45" s="68"/>
      <c r="FGZ45" s="68"/>
      <c r="FHA45" s="68"/>
      <c r="FHB45" s="68"/>
      <c r="FHC45" s="68"/>
      <c r="FHD45" s="68"/>
      <c r="FHE45" s="68"/>
      <c r="FHI45" s="68"/>
      <c r="FHM45" s="69"/>
      <c r="FHN45" s="69"/>
      <c r="FHO45" s="69"/>
      <c r="FHP45" s="69"/>
      <c r="FHQ45" s="69"/>
      <c r="FHR45" s="69"/>
      <c r="FHS45" s="69"/>
      <c r="FHT45" s="69"/>
      <c r="FIB45" s="68"/>
      <c r="FIC45" s="68"/>
      <c r="FID45" s="68"/>
      <c r="FIE45" s="68"/>
      <c r="FIF45" s="68"/>
      <c r="FIG45" s="68"/>
      <c r="FIH45" s="68"/>
      <c r="FII45" s="68"/>
      <c r="FIJ45" s="68"/>
      <c r="FIN45" s="68"/>
      <c r="FIR45" s="69"/>
      <c r="FIS45" s="69"/>
      <c r="FIT45" s="69"/>
      <c r="FIU45" s="69"/>
      <c r="FIV45" s="69"/>
      <c r="FIW45" s="69"/>
      <c r="FIX45" s="69"/>
      <c r="FIY45" s="69"/>
      <c r="FJG45" s="68"/>
      <c r="FJH45" s="68"/>
      <c r="FJI45" s="68"/>
      <c r="FJJ45" s="68"/>
      <c r="FJK45" s="68"/>
      <c r="FJL45" s="68"/>
      <c r="FJM45" s="68"/>
      <c r="FJN45" s="68"/>
      <c r="FJO45" s="68"/>
      <c r="FJS45" s="68"/>
      <c r="FJW45" s="69"/>
      <c r="FJX45" s="69"/>
      <c r="FJY45" s="69"/>
      <c r="FJZ45" s="69"/>
      <c r="FKA45" s="69"/>
      <c r="FKB45" s="69"/>
      <c r="FKC45" s="69"/>
      <c r="FKD45" s="69"/>
      <c r="FKL45" s="68"/>
      <c r="FKM45" s="68"/>
      <c r="FKN45" s="68"/>
      <c r="FKO45" s="68"/>
      <c r="FKP45" s="68"/>
      <c r="FKQ45" s="68"/>
      <c r="FKR45" s="68"/>
      <c r="FKS45" s="68"/>
      <c r="FKT45" s="68"/>
      <c r="FKX45" s="68"/>
      <c r="FLB45" s="69"/>
      <c r="FLC45" s="69"/>
      <c r="FLD45" s="69"/>
      <c r="FLE45" s="69"/>
      <c r="FLF45" s="69"/>
      <c r="FLG45" s="69"/>
      <c r="FLH45" s="69"/>
      <c r="FLI45" s="69"/>
      <c r="FLQ45" s="68"/>
      <c r="FLR45" s="68"/>
      <c r="FLS45" s="68"/>
      <c r="FLT45" s="68"/>
      <c r="FLU45" s="68"/>
      <c r="FLV45" s="68"/>
      <c r="FLW45" s="68"/>
      <c r="FLX45" s="68"/>
      <c r="FLY45" s="68"/>
      <c r="FMC45" s="68"/>
      <c r="FMG45" s="69"/>
      <c r="FMH45" s="69"/>
      <c r="FMI45" s="69"/>
      <c r="FMJ45" s="69"/>
      <c r="FMK45" s="69"/>
      <c r="FML45" s="69"/>
      <c r="FMM45" s="69"/>
      <c r="FMN45" s="69"/>
      <c r="FMV45" s="68"/>
      <c r="FMW45" s="68"/>
      <c r="FMX45" s="68"/>
      <c r="FMY45" s="68"/>
      <c r="FMZ45" s="68"/>
      <c r="FNA45" s="68"/>
      <c r="FNB45" s="68"/>
      <c r="FNC45" s="68"/>
      <c r="FND45" s="68"/>
      <c r="FNH45" s="68"/>
      <c r="FNL45" s="69"/>
      <c r="FNM45" s="69"/>
      <c r="FNN45" s="69"/>
      <c r="FNO45" s="69"/>
      <c r="FNP45" s="69"/>
      <c r="FNQ45" s="69"/>
      <c r="FNR45" s="69"/>
      <c r="FNS45" s="69"/>
      <c r="FOA45" s="68"/>
      <c r="FOB45" s="68"/>
      <c r="FOC45" s="68"/>
      <c r="FOD45" s="68"/>
      <c r="FOE45" s="68"/>
      <c r="FOF45" s="68"/>
      <c r="FOG45" s="68"/>
      <c r="FOH45" s="68"/>
      <c r="FOI45" s="68"/>
      <c r="FOM45" s="68"/>
      <c r="FOQ45" s="69"/>
      <c r="FOR45" s="69"/>
      <c r="FOS45" s="69"/>
      <c r="FOT45" s="69"/>
      <c r="FOU45" s="69"/>
      <c r="FOV45" s="69"/>
      <c r="FOW45" s="69"/>
      <c r="FOX45" s="69"/>
      <c r="FPF45" s="68"/>
      <c r="FPG45" s="68"/>
      <c r="FPH45" s="68"/>
      <c r="FPI45" s="68"/>
      <c r="FPJ45" s="68"/>
      <c r="FPK45" s="68"/>
      <c r="FPL45" s="68"/>
      <c r="FPM45" s="68"/>
      <c r="FPN45" s="68"/>
      <c r="FPR45" s="68"/>
      <c r="FPV45" s="69"/>
      <c r="FPW45" s="69"/>
      <c r="FPX45" s="69"/>
      <c r="FPY45" s="69"/>
      <c r="FPZ45" s="69"/>
      <c r="FQA45" s="69"/>
      <c r="FQB45" s="69"/>
      <c r="FQC45" s="69"/>
      <c r="FQK45" s="68"/>
      <c r="FQL45" s="68"/>
      <c r="FQM45" s="68"/>
      <c r="FQN45" s="68"/>
      <c r="FQO45" s="68"/>
      <c r="FQP45" s="68"/>
      <c r="FQQ45" s="68"/>
      <c r="FQR45" s="68"/>
      <c r="FQS45" s="68"/>
      <c r="FQW45" s="68"/>
      <c r="FRA45" s="69"/>
      <c r="FRB45" s="69"/>
      <c r="FRC45" s="69"/>
      <c r="FRD45" s="69"/>
      <c r="FRE45" s="69"/>
      <c r="FRF45" s="69"/>
      <c r="FRG45" s="69"/>
      <c r="FRH45" s="69"/>
      <c r="FRP45" s="68"/>
      <c r="FRQ45" s="68"/>
      <c r="FRR45" s="68"/>
      <c r="FRS45" s="68"/>
      <c r="FRT45" s="68"/>
      <c r="FRU45" s="68"/>
      <c r="FRV45" s="68"/>
      <c r="FRW45" s="68"/>
      <c r="FRX45" s="68"/>
      <c r="FSB45" s="68"/>
      <c r="FSF45" s="69"/>
      <c r="FSG45" s="69"/>
      <c r="FSH45" s="69"/>
      <c r="FSI45" s="69"/>
      <c r="FSJ45" s="69"/>
      <c r="FSK45" s="69"/>
      <c r="FSL45" s="69"/>
      <c r="FSM45" s="69"/>
      <c r="FSU45" s="68"/>
      <c r="FSV45" s="68"/>
      <c r="FSW45" s="68"/>
      <c r="FSX45" s="68"/>
      <c r="FSY45" s="68"/>
      <c r="FSZ45" s="68"/>
      <c r="FTA45" s="68"/>
      <c r="FTB45" s="68"/>
      <c r="FTC45" s="68"/>
      <c r="FTG45" s="68"/>
      <c r="FTK45" s="69"/>
      <c r="FTL45" s="69"/>
      <c r="FTM45" s="69"/>
      <c r="FTN45" s="69"/>
      <c r="FTO45" s="69"/>
      <c r="FTP45" s="69"/>
      <c r="FTQ45" s="69"/>
      <c r="FTR45" s="69"/>
      <c r="FTZ45" s="68"/>
      <c r="FUA45" s="68"/>
      <c r="FUB45" s="68"/>
      <c r="FUC45" s="68"/>
      <c r="FUD45" s="68"/>
      <c r="FUE45" s="68"/>
      <c r="FUF45" s="68"/>
      <c r="FUG45" s="68"/>
      <c r="FUH45" s="68"/>
      <c r="FUL45" s="68"/>
      <c r="FUP45" s="69"/>
      <c r="FUQ45" s="69"/>
      <c r="FUR45" s="69"/>
      <c r="FUS45" s="69"/>
      <c r="FUT45" s="69"/>
      <c r="FUU45" s="69"/>
      <c r="FUV45" s="69"/>
      <c r="FUW45" s="69"/>
      <c r="FVE45" s="68"/>
      <c r="FVF45" s="68"/>
      <c r="FVG45" s="68"/>
      <c r="FVH45" s="68"/>
      <c r="FVI45" s="68"/>
      <c r="FVJ45" s="68"/>
      <c r="FVK45" s="68"/>
      <c r="FVL45" s="68"/>
      <c r="FVM45" s="68"/>
      <c r="FVQ45" s="68"/>
      <c r="FVU45" s="69"/>
      <c r="FVV45" s="69"/>
      <c r="FVW45" s="69"/>
      <c r="FVX45" s="69"/>
      <c r="FVY45" s="69"/>
      <c r="FVZ45" s="69"/>
      <c r="FWA45" s="69"/>
      <c r="FWB45" s="69"/>
      <c r="FWJ45" s="68"/>
      <c r="FWK45" s="68"/>
      <c r="FWL45" s="68"/>
      <c r="FWM45" s="68"/>
      <c r="FWN45" s="68"/>
      <c r="FWO45" s="68"/>
      <c r="FWP45" s="68"/>
      <c r="FWQ45" s="68"/>
      <c r="FWR45" s="68"/>
      <c r="FWV45" s="68"/>
      <c r="FWZ45" s="69"/>
      <c r="FXA45" s="69"/>
      <c r="FXB45" s="69"/>
      <c r="FXC45" s="69"/>
      <c r="FXD45" s="69"/>
      <c r="FXE45" s="69"/>
      <c r="FXF45" s="69"/>
      <c r="FXG45" s="69"/>
      <c r="FXO45" s="68"/>
      <c r="FXP45" s="68"/>
      <c r="FXQ45" s="68"/>
      <c r="FXR45" s="68"/>
      <c r="FXS45" s="68"/>
      <c r="FXT45" s="68"/>
      <c r="FXU45" s="68"/>
      <c r="FXV45" s="68"/>
      <c r="FXW45" s="68"/>
      <c r="FYA45" s="68"/>
      <c r="FYE45" s="69"/>
      <c r="FYF45" s="69"/>
      <c r="FYG45" s="69"/>
      <c r="FYH45" s="69"/>
      <c r="FYI45" s="69"/>
      <c r="FYJ45" s="69"/>
      <c r="FYK45" s="69"/>
      <c r="FYL45" s="69"/>
      <c r="FYT45" s="68"/>
      <c r="FYU45" s="68"/>
      <c r="FYV45" s="68"/>
      <c r="FYW45" s="68"/>
      <c r="FYX45" s="68"/>
      <c r="FYY45" s="68"/>
      <c r="FYZ45" s="68"/>
      <c r="FZA45" s="68"/>
      <c r="FZB45" s="68"/>
      <c r="FZF45" s="68"/>
      <c r="FZJ45" s="69"/>
      <c r="FZK45" s="69"/>
      <c r="FZL45" s="69"/>
      <c r="FZM45" s="69"/>
      <c r="FZN45" s="69"/>
      <c r="FZO45" s="69"/>
      <c r="FZP45" s="69"/>
      <c r="FZQ45" s="69"/>
      <c r="FZY45" s="68"/>
      <c r="FZZ45" s="68"/>
      <c r="GAA45" s="68"/>
      <c r="GAB45" s="68"/>
      <c r="GAC45" s="68"/>
      <c r="GAD45" s="68"/>
      <c r="GAE45" s="68"/>
      <c r="GAF45" s="68"/>
      <c r="GAG45" s="68"/>
      <c r="GAK45" s="68"/>
      <c r="GAO45" s="69"/>
      <c r="GAP45" s="69"/>
      <c r="GAQ45" s="69"/>
      <c r="GAR45" s="69"/>
      <c r="GAS45" s="69"/>
      <c r="GAT45" s="69"/>
      <c r="GAU45" s="69"/>
      <c r="GAV45" s="69"/>
      <c r="GBD45" s="68"/>
      <c r="GBE45" s="68"/>
      <c r="GBF45" s="68"/>
      <c r="GBG45" s="68"/>
      <c r="GBH45" s="68"/>
      <c r="GBI45" s="68"/>
      <c r="GBJ45" s="68"/>
      <c r="GBK45" s="68"/>
      <c r="GBL45" s="68"/>
      <c r="GBP45" s="68"/>
      <c r="GBT45" s="69"/>
      <c r="GBU45" s="69"/>
      <c r="GBV45" s="69"/>
      <c r="GBW45" s="69"/>
      <c r="GBX45" s="69"/>
      <c r="GBY45" s="69"/>
      <c r="GBZ45" s="69"/>
      <c r="GCA45" s="69"/>
      <c r="GCI45" s="68"/>
      <c r="GCJ45" s="68"/>
      <c r="GCK45" s="68"/>
      <c r="GCL45" s="68"/>
      <c r="GCM45" s="68"/>
      <c r="GCN45" s="68"/>
      <c r="GCO45" s="68"/>
      <c r="GCP45" s="68"/>
      <c r="GCQ45" s="68"/>
      <c r="GCU45" s="68"/>
      <c r="GCY45" s="69"/>
      <c r="GCZ45" s="69"/>
      <c r="GDA45" s="69"/>
      <c r="GDB45" s="69"/>
      <c r="GDC45" s="69"/>
      <c r="GDD45" s="69"/>
      <c r="GDE45" s="69"/>
      <c r="GDF45" s="69"/>
      <c r="GDN45" s="68"/>
      <c r="GDO45" s="68"/>
      <c r="GDP45" s="68"/>
      <c r="GDQ45" s="68"/>
      <c r="GDR45" s="68"/>
      <c r="GDS45" s="68"/>
      <c r="GDT45" s="68"/>
      <c r="GDU45" s="68"/>
      <c r="GDV45" s="68"/>
      <c r="GDZ45" s="68"/>
      <c r="GED45" s="69"/>
      <c r="GEE45" s="69"/>
      <c r="GEF45" s="69"/>
      <c r="GEG45" s="69"/>
      <c r="GEH45" s="69"/>
      <c r="GEI45" s="69"/>
      <c r="GEJ45" s="69"/>
      <c r="GEK45" s="69"/>
      <c r="GES45" s="68"/>
      <c r="GET45" s="68"/>
      <c r="GEU45" s="68"/>
      <c r="GEV45" s="68"/>
      <c r="GEW45" s="68"/>
      <c r="GEX45" s="68"/>
      <c r="GEY45" s="68"/>
      <c r="GEZ45" s="68"/>
      <c r="GFA45" s="68"/>
      <c r="GFE45" s="68"/>
      <c r="GFI45" s="69"/>
      <c r="GFJ45" s="69"/>
      <c r="GFK45" s="69"/>
      <c r="GFL45" s="69"/>
      <c r="GFM45" s="69"/>
      <c r="GFN45" s="69"/>
      <c r="GFO45" s="69"/>
      <c r="GFP45" s="69"/>
      <c r="GFX45" s="68"/>
      <c r="GFY45" s="68"/>
      <c r="GFZ45" s="68"/>
      <c r="GGA45" s="68"/>
      <c r="GGB45" s="68"/>
      <c r="GGC45" s="68"/>
      <c r="GGD45" s="68"/>
      <c r="GGE45" s="68"/>
      <c r="GGF45" s="68"/>
      <c r="GGJ45" s="68"/>
      <c r="GGN45" s="69"/>
      <c r="GGO45" s="69"/>
      <c r="GGP45" s="69"/>
      <c r="GGQ45" s="69"/>
      <c r="GGR45" s="69"/>
      <c r="GGS45" s="69"/>
      <c r="GGT45" s="69"/>
      <c r="GGU45" s="69"/>
      <c r="GHC45" s="68"/>
      <c r="GHD45" s="68"/>
      <c r="GHE45" s="68"/>
      <c r="GHF45" s="68"/>
      <c r="GHG45" s="68"/>
      <c r="GHH45" s="68"/>
      <c r="GHI45" s="68"/>
      <c r="GHJ45" s="68"/>
      <c r="GHK45" s="68"/>
      <c r="GHO45" s="68"/>
      <c r="GHS45" s="69"/>
      <c r="GHT45" s="69"/>
      <c r="GHU45" s="69"/>
      <c r="GHV45" s="69"/>
      <c r="GHW45" s="69"/>
      <c r="GHX45" s="69"/>
      <c r="GHY45" s="69"/>
      <c r="GHZ45" s="69"/>
      <c r="GIH45" s="68"/>
      <c r="GII45" s="68"/>
      <c r="GIJ45" s="68"/>
      <c r="GIK45" s="68"/>
      <c r="GIL45" s="68"/>
      <c r="GIM45" s="68"/>
      <c r="GIN45" s="68"/>
      <c r="GIO45" s="68"/>
      <c r="GIP45" s="68"/>
      <c r="GIT45" s="68"/>
      <c r="GIX45" s="69"/>
      <c r="GIY45" s="69"/>
      <c r="GIZ45" s="69"/>
      <c r="GJA45" s="69"/>
      <c r="GJB45" s="69"/>
      <c r="GJC45" s="69"/>
      <c r="GJD45" s="69"/>
      <c r="GJE45" s="69"/>
      <c r="GJM45" s="68"/>
      <c r="GJN45" s="68"/>
      <c r="GJO45" s="68"/>
      <c r="GJP45" s="68"/>
      <c r="GJQ45" s="68"/>
      <c r="GJR45" s="68"/>
      <c r="GJS45" s="68"/>
      <c r="GJT45" s="68"/>
      <c r="GJU45" s="68"/>
      <c r="GJY45" s="68"/>
      <c r="GKC45" s="69"/>
      <c r="GKD45" s="69"/>
      <c r="GKE45" s="69"/>
      <c r="GKF45" s="69"/>
      <c r="GKG45" s="69"/>
      <c r="GKH45" s="69"/>
      <c r="GKI45" s="69"/>
      <c r="GKJ45" s="69"/>
      <c r="GKR45" s="68"/>
      <c r="GKS45" s="68"/>
      <c r="GKT45" s="68"/>
      <c r="GKU45" s="68"/>
      <c r="GKV45" s="68"/>
      <c r="GKW45" s="68"/>
      <c r="GKX45" s="68"/>
      <c r="GKY45" s="68"/>
      <c r="GKZ45" s="68"/>
      <c r="GLD45" s="68"/>
      <c r="GLH45" s="69"/>
      <c r="GLI45" s="69"/>
      <c r="GLJ45" s="69"/>
      <c r="GLK45" s="69"/>
      <c r="GLL45" s="69"/>
      <c r="GLM45" s="69"/>
      <c r="GLN45" s="69"/>
      <c r="GLO45" s="69"/>
      <c r="GLW45" s="68"/>
      <c r="GLX45" s="68"/>
      <c r="GLY45" s="68"/>
      <c r="GLZ45" s="68"/>
      <c r="GMA45" s="68"/>
      <c r="GMB45" s="68"/>
      <c r="GMC45" s="68"/>
      <c r="GMD45" s="68"/>
      <c r="GME45" s="68"/>
      <c r="GMI45" s="68"/>
      <c r="GMM45" s="69"/>
      <c r="GMN45" s="69"/>
      <c r="GMO45" s="69"/>
      <c r="GMP45" s="69"/>
      <c r="GMQ45" s="69"/>
      <c r="GMR45" s="69"/>
      <c r="GMS45" s="69"/>
      <c r="GMT45" s="69"/>
      <c r="GNB45" s="68"/>
      <c r="GNC45" s="68"/>
      <c r="GND45" s="68"/>
      <c r="GNE45" s="68"/>
      <c r="GNF45" s="68"/>
      <c r="GNG45" s="68"/>
      <c r="GNH45" s="68"/>
      <c r="GNI45" s="68"/>
      <c r="GNJ45" s="68"/>
      <c r="GNN45" s="68"/>
      <c r="GNR45" s="69"/>
      <c r="GNS45" s="69"/>
      <c r="GNT45" s="69"/>
      <c r="GNU45" s="69"/>
      <c r="GNV45" s="69"/>
      <c r="GNW45" s="69"/>
      <c r="GNX45" s="69"/>
      <c r="GNY45" s="69"/>
      <c r="GOG45" s="68"/>
      <c r="GOH45" s="68"/>
      <c r="GOI45" s="68"/>
      <c r="GOJ45" s="68"/>
      <c r="GOK45" s="68"/>
      <c r="GOL45" s="68"/>
      <c r="GOM45" s="68"/>
      <c r="GON45" s="68"/>
      <c r="GOO45" s="68"/>
      <c r="GOS45" s="68"/>
      <c r="GOW45" s="69"/>
      <c r="GOX45" s="69"/>
      <c r="GOY45" s="69"/>
      <c r="GOZ45" s="69"/>
      <c r="GPA45" s="69"/>
      <c r="GPB45" s="69"/>
      <c r="GPC45" s="69"/>
      <c r="GPD45" s="69"/>
      <c r="GPL45" s="68"/>
      <c r="GPM45" s="68"/>
      <c r="GPN45" s="68"/>
      <c r="GPO45" s="68"/>
      <c r="GPP45" s="68"/>
      <c r="GPQ45" s="68"/>
      <c r="GPR45" s="68"/>
      <c r="GPS45" s="68"/>
      <c r="GPT45" s="68"/>
      <c r="GPX45" s="68"/>
      <c r="GQB45" s="69"/>
      <c r="GQC45" s="69"/>
      <c r="GQD45" s="69"/>
      <c r="GQE45" s="69"/>
      <c r="GQF45" s="69"/>
      <c r="GQG45" s="69"/>
      <c r="GQH45" s="69"/>
      <c r="GQI45" s="69"/>
      <c r="GQQ45" s="68"/>
      <c r="GQR45" s="68"/>
      <c r="GQS45" s="68"/>
      <c r="GQT45" s="68"/>
      <c r="GQU45" s="68"/>
      <c r="GQV45" s="68"/>
      <c r="GQW45" s="68"/>
      <c r="GQX45" s="68"/>
      <c r="GQY45" s="68"/>
      <c r="GRC45" s="68"/>
      <c r="GRG45" s="69"/>
      <c r="GRH45" s="69"/>
      <c r="GRI45" s="69"/>
      <c r="GRJ45" s="69"/>
      <c r="GRK45" s="69"/>
      <c r="GRL45" s="69"/>
      <c r="GRM45" s="69"/>
      <c r="GRN45" s="69"/>
      <c r="GRV45" s="68"/>
      <c r="GRW45" s="68"/>
      <c r="GRX45" s="68"/>
      <c r="GRY45" s="68"/>
      <c r="GRZ45" s="68"/>
      <c r="GSA45" s="68"/>
      <c r="GSB45" s="68"/>
      <c r="GSC45" s="68"/>
      <c r="GSD45" s="68"/>
      <c r="GSH45" s="68"/>
      <c r="GSL45" s="69"/>
      <c r="GSM45" s="69"/>
      <c r="GSN45" s="69"/>
      <c r="GSO45" s="69"/>
      <c r="GSP45" s="69"/>
      <c r="GSQ45" s="69"/>
      <c r="GSR45" s="69"/>
      <c r="GSS45" s="69"/>
      <c r="GTA45" s="68"/>
      <c r="GTB45" s="68"/>
      <c r="GTC45" s="68"/>
      <c r="GTD45" s="68"/>
      <c r="GTE45" s="68"/>
      <c r="GTF45" s="68"/>
      <c r="GTG45" s="68"/>
      <c r="GTH45" s="68"/>
      <c r="GTI45" s="68"/>
      <c r="GTM45" s="68"/>
      <c r="GTQ45" s="69"/>
      <c r="GTR45" s="69"/>
      <c r="GTS45" s="69"/>
      <c r="GTT45" s="69"/>
      <c r="GTU45" s="69"/>
      <c r="GTV45" s="69"/>
      <c r="GTW45" s="69"/>
      <c r="GTX45" s="69"/>
      <c r="GUF45" s="68"/>
      <c r="GUG45" s="68"/>
      <c r="GUH45" s="68"/>
      <c r="GUI45" s="68"/>
      <c r="GUJ45" s="68"/>
      <c r="GUK45" s="68"/>
      <c r="GUL45" s="68"/>
      <c r="GUM45" s="68"/>
      <c r="GUN45" s="68"/>
      <c r="GUR45" s="68"/>
      <c r="GUV45" s="69"/>
      <c r="GUW45" s="69"/>
      <c r="GUX45" s="69"/>
      <c r="GUY45" s="69"/>
      <c r="GUZ45" s="69"/>
      <c r="GVA45" s="69"/>
      <c r="GVB45" s="69"/>
      <c r="GVC45" s="69"/>
      <c r="GVK45" s="68"/>
      <c r="GVL45" s="68"/>
      <c r="GVM45" s="68"/>
      <c r="GVN45" s="68"/>
      <c r="GVO45" s="68"/>
      <c r="GVP45" s="68"/>
      <c r="GVQ45" s="68"/>
      <c r="GVR45" s="68"/>
      <c r="GVS45" s="68"/>
      <c r="GVW45" s="68"/>
      <c r="GWA45" s="69"/>
      <c r="GWB45" s="69"/>
      <c r="GWC45" s="69"/>
      <c r="GWD45" s="69"/>
      <c r="GWE45" s="69"/>
      <c r="GWF45" s="69"/>
      <c r="GWG45" s="69"/>
      <c r="GWH45" s="69"/>
      <c r="GWP45" s="68"/>
      <c r="GWQ45" s="68"/>
      <c r="GWR45" s="68"/>
      <c r="GWS45" s="68"/>
      <c r="GWT45" s="68"/>
      <c r="GWU45" s="68"/>
      <c r="GWV45" s="68"/>
      <c r="GWW45" s="68"/>
      <c r="GWX45" s="68"/>
      <c r="GXB45" s="68"/>
      <c r="GXF45" s="69"/>
      <c r="GXG45" s="69"/>
      <c r="GXH45" s="69"/>
      <c r="GXI45" s="69"/>
      <c r="GXJ45" s="69"/>
      <c r="GXK45" s="69"/>
      <c r="GXL45" s="69"/>
      <c r="GXM45" s="69"/>
      <c r="GXU45" s="68"/>
      <c r="GXV45" s="68"/>
      <c r="GXW45" s="68"/>
      <c r="GXX45" s="68"/>
      <c r="GXY45" s="68"/>
      <c r="GXZ45" s="68"/>
      <c r="GYA45" s="68"/>
      <c r="GYB45" s="68"/>
      <c r="GYC45" s="68"/>
      <c r="GYG45" s="68"/>
      <c r="GYK45" s="69"/>
      <c r="GYL45" s="69"/>
      <c r="GYM45" s="69"/>
      <c r="GYN45" s="69"/>
      <c r="GYO45" s="69"/>
      <c r="GYP45" s="69"/>
      <c r="GYQ45" s="69"/>
      <c r="GYR45" s="69"/>
      <c r="GYZ45" s="68"/>
      <c r="GZA45" s="68"/>
      <c r="GZB45" s="68"/>
      <c r="GZC45" s="68"/>
      <c r="GZD45" s="68"/>
      <c r="GZE45" s="68"/>
      <c r="GZF45" s="68"/>
      <c r="GZG45" s="68"/>
      <c r="GZH45" s="68"/>
      <c r="GZL45" s="68"/>
      <c r="GZP45" s="69"/>
      <c r="GZQ45" s="69"/>
      <c r="GZR45" s="69"/>
      <c r="GZS45" s="69"/>
      <c r="GZT45" s="69"/>
      <c r="GZU45" s="69"/>
      <c r="GZV45" s="69"/>
      <c r="GZW45" s="69"/>
      <c r="HAE45" s="68"/>
      <c r="HAF45" s="68"/>
      <c r="HAG45" s="68"/>
      <c r="HAH45" s="68"/>
      <c r="HAI45" s="68"/>
      <c r="HAJ45" s="68"/>
      <c r="HAK45" s="68"/>
      <c r="HAL45" s="68"/>
      <c r="HAM45" s="68"/>
      <c r="HAQ45" s="68"/>
      <c r="HAU45" s="69"/>
      <c r="HAV45" s="69"/>
      <c r="HAW45" s="69"/>
      <c r="HAX45" s="69"/>
      <c r="HAY45" s="69"/>
      <c r="HAZ45" s="69"/>
      <c r="HBA45" s="69"/>
      <c r="HBB45" s="69"/>
      <c r="HBJ45" s="68"/>
      <c r="HBK45" s="68"/>
      <c r="HBL45" s="68"/>
      <c r="HBM45" s="68"/>
      <c r="HBN45" s="68"/>
      <c r="HBO45" s="68"/>
      <c r="HBP45" s="68"/>
      <c r="HBQ45" s="68"/>
      <c r="HBR45" s="68"/>
      <c r="HBV45" s="68"/>
      <c r="HBZ45" s="69"/>
      <c r="HCA45" s="69"/>
      <c r="HCB45" s="69"/>
      <c r="HCC45" s="69"/>
      <c r="HCD45" s="69"/>
      <c r="HCE45" s="69"/>
      <c r="HCF45" s="69"/>
      <c r="HCG45" s="69"/>
      <c r="HCO45" s="68"/>
      <c r="HCP45" s="68"/>
      <c r="HCQ45" s="68"/>
      <c r="HCR45" s="68"/>
      <c r="HCS45" s="68"/>
      <c r="HCT45" s="68"/>
      <c r="HCU45" s="68"/>
      <c r="HCV45" s="68"/>
      <c r="HCW45" s="68"/>
      <c r="HDA45" s="68"/>
      <c r="HDE45" s="69"/>
      <c r="HDF45" s="69"/>
      <c r="HDG45" s="69"/>
      <c r="HDH45" s="69"/>
      <c r="HDI45" s="69"/>
      <c r="HDJ45" s="69"/>
      <c r="HDK45" s="69"/>
      <c r="HDL45" s="69"/>
      <c r="HDT45" s="68"/>
      <c r="HDU45" s="68"/>
      <c r="HDV45" s="68"/>
      <c r="HDW45" s="68"/>
      <c r="HDX45" s="68"/>
      <c r="HDY45" s="68"/>
      <c r="HDZ45" s="68"/>
      <c r="HEA45" s="68"/>
      <c r="HEB45" s="68"/>
      <c r="HEF45" s="68"/>
      <c r="HEJ45" s="69"/>
      <c r="HEK45" s="69"/>
      <c r="HEL45" s="69"/>
      <c r="HEM45" s="69"/>
      <c r="HEN45" s="69"/>
      <c r="HEO45" s="69"/>
      <c r="HEP45" s="69"/>
      <c r="HEQ45" s="69"/>
      <c r="HEY45" s="68"/>
      <c r="HEZ45" s="68"/>
      <c r="HFA45" s="68"/>
      <c r="HFB45" s="68"/>
      <c r="HFC45" s="68"/>
      <c r="HFD45" s="68"/>
      <c r="HFE45" s="68"/>
      <c r="HFF45" s="68"/>
      <c r="HFG45" s="68"/>
      <c r="HFK45" s="68"/>
      <c r="HFO45" s="69"/>
      <c r="HFP45" s="69"/>
      <c r="HFQ45" s="69"/>
      <c r="HFR45" s="69"/>
      <c r="HFS45" s="69"/>
      <c r="HFT45" s="69"/>
      <c r="HFU45" s="69"/>
      <c r="HFV45" s="69"/>
      <c r="HGD45" s="68"/>
      <c r="HGE45" s="68"/>
      <c r="HGF45" s="68"/>
      <c r="HGG45" s="68"/>
      <c r="HGH45" s="68"/>
      <c r="HGI45" s="68"/>
      <c r="HGJ45" s="68"/>
      <c r="HGK45" s="68"/>
      <c r="HGL45" s="68"/>
      <c r="HGP45" s="68"/>
      <c r="HGT45" s="69"/>
      <c r="HGU45" s="69"/>
      <c r="HGV45" s="69"/>
      <c r="HGW45" s="69"/>
      <c r="HGX45" s="69"/>
      <c r="HGY45" s="69"/>
      <c r="HGZ45" s="69"/>
      <c r="HHA45" s="69"/>
      <c r="HHI45" s="68"/>
      <c r="HHJ45" s="68"/>
      <c r="HHK45" s="68"/>
      <c r="HHL45" s="68"/>
      <c r="HHM45" s="68"/>
      <c r="HHN45" s="68"/>
      <c r="HHO45" s="68"/>
      <c r="HHP45" s="68"/>
      <c r="HHQ45" s="68"/>
      <c r="HHU45" s="68"/>
      <c r="HHY45" s="69"/>
      <c r="HHZ45" s="69"/>
      <c r="HIA45" s="69"/>
      <c r="HIB45" s="69"/>
      <c r="HIC45" s="69"/>
      <c r="HID45" s="69"/>
      <c r="HIE45" s="69"/>
      <c r="HIF45" s="69"/>
      <c r="HIN45" s="68"/>
      <c r="HIO45" s="68"/>
      <c r="HIP45" s="68"/>
      <c r="HIQ45" s="68"/>
      <c r="HIR45" s="68"/>
      <c r="HIS45" s="68"/>
      <c r="HIT45" s="68"/>
      <c r="HIU45" s="68"/>
      <c r="HIV45" s="68"/>
      <c r="HIZ45" s="68"/>
      <c r="HJD45" s="69"/>
      <c r="HJE45" s="69"/>
      <c r="HJF45" s="69"/>
      <c r="HJG45" s="69"/>
      <c r="HJH45" s="69"/>
      <c r="HJI45" s="69"/>
      <c r="HJJ45" s="69"/>
      <c r="HJK45" s="69"/>
      <c r="HJS45" s="68"/>
      <c r="HJT45" s="68"/>
      <c r="HJU45" s="68"/>
      <c r="HJV45" s="68"/>
      <c r="HJW45" s="68"/>
      <c r="HJX45" s="68"/>
      <c r="HJY45" s="68"/>
      <c r="HJZ45" s="68"/>
      <c r="HKA45" s="68"/>
      <c r="HKE45" s="68"/>
      <c r="HKI45" s="69"/>
      <c r="HKJ45" s="69"/>
      <c r="HKK45" s="69"/>
      <c r="HKL45" s="69"/>
      <c r="HKM45" s="69"/>
      <c r="HKN45" s="69"/>
      <c r="HKO45" s="69"/>
      <c r="HKP45" s="69"/>
      <c r="HKX45" s="68"/>
      <c r="HKY45" s="68"/>
      <c r="HKZ45" s="68"/>
      <c r="HLA45" s="68"/>
      <c r="HLB45" s="68"/>
      <c r="HLC45" s="68"/>
      <c r="HLD45" s="68"/>
      <c r="HLE45" s="68"/>
      <c r="HLF45" s="68"/>
      <c r="HLJ45" s="68"/>
      <c r="HLN45" s="69"/>
      <c r="HLO45" s="69"/>
      <c r="HLP45" s="69"/>
      <c r="HLQ45" s="69"/>
      <c r="HLR45" s="69"/>
      <c r="HLS45" s="69"/>
      <c r="HLT45" s="69"/>
      <c r="HLU45" s="69"/>
      <c r="HMC45" s="68"/>
      <c r="HMD45" s="68"/>
      <c r="HME45" s="68"/>
      <c r="HMF45" s="68"/>
      <c r="HMG45" s="68"/>
      <c r="HMH45" s="68"/>
      <c r="HMI45" s="68"/>
      <c r="HMJ45" s="68"/>
      <c r="HMK45" s="68"/>
      <c r="HMO45" s="68"/>
      <c r="HMS45" s="69"/>
      <c r="HMT45" s="69"/>
      <c r="HMU45" s="69"/>
      <c r="HMV45" s="69"/>
      <c r="HMW45" s="69"/>
      <c r="HMX45" s="69"/>
      <c r="HMY45" s="69"/>
      <c r="HMZ45" s="69"/>
      <c r="HNH45" s="68"/>
      <c r="HNI45" s="68"/>
      <c r="HNJ45" s="68"/>
      <c r="HNK45" s="68"/>
      <c r="HNL45" s="68"/>
      <c r="HNM45" s="68"/>
      <c r="HNN45" s="68"/>
      <c r="HNO45" s="68"/>
      <c r="HNP45" s="68"/>
      <c r="HNT45" s="68"/>
      <c r="HNX45" s="69"/>
      <c r="HNY45" s="69"/>
      <c r="HNZ45" s="69"/>
      <c r="HOA45" s="69"/>
      <c r="HOB45" s="69"/>
      <c r="HOC45" s="69"/>
      <c r="HOD45" s="69"/>
      <c r="HOE45" s="69"/>
      <c r="HOM45" s="68"/>
      <c r="HON45" s="68"/>
      <c r="HOO45" s="68"/>
      <c r="HOP45" s="68"/>
      <c r="HOQ45" s="68"/>
      <c r="HOR45" s="68"/>
      <c r="HOS45" s="68"/>
      <c r="HOT45" s="68"/>
      <c r="HOU45" s="68"/>
      <c r="HOY45" s="68"/>
      <c r="HPC45" s="69"/>
      <c r="HPD45" s="69"/>
      <c r="HPE45" s="69"/>
      <c r="HPF45" s="69"/>
      <c r="HPG45" s="69"/>
      <c r="HPH45" s="69"/>
      <c r="HPI45" s="69"/>
      <c r="HPJ45" s="69"/>
      <c r="HPR45" s="68"/>
      <c r="HPS45" s="68"/>
      <c r="HPT45" s="68"/>
      <c r="HPU45" s="68"/>
      <c r="HPV45" s="68"/>
      <c r="HPW45" s="68"/>
      <c r="HPX45" s="68"/>
      <c r="HPY45" s="68"/>
      <c r="HPZ45" s="68"/>
      <c r="HQD45" s="68"/>
      <c r="HQH45" s="69"/>
      <c r="HQI45" s="69"/>
      <c r="HQJ45" s="69"/>
      <c r="HQK45" s="69"/>
      <c r="HQL45" s="69"/>
      <c r="HQM45" s="69"/>
      <c r="HQN45" s="69"/>
      <c r="HQO45" s="69"/>
      <c r="HQW45" s="68"/>
      <c r="HQX45" s="68"/>
      <c r="HQY45" s="68"/>
      <c r="HQZ45" s="68"/>
      <c r="HRA45" s="68"/>
      <c r="HRB45" s="68"/>
      <c r="HRC45" s="68"/>
      <c r="HRD45" s="68"/>
      <c r="HRE45" s="68"/>
      <c r="HRI45" s="68"/>
      <c r="HRM45" s="69"/>
      <c r="HRN45" s="69"/>
      <c r="HRO45" s="69"/>
      <c r="HRP45" s="69"/>
      <c r="HRQ45" s="69"/>
      <c r="HRR45" s="69"/>
      <c r="HRS45" s="69"/>
      <c r="HRT45" s="69"/>
      <c r="HSB45" s="68"/>
      <c r="HSC45" s="68"/>
      <c r="HSD45" s="68"/>
      <c r="HSE45" s="68"/>
      <c r="HSF45" s="68"/>
      <c r="HSG45" s="68"/>
      <c r="HSH45" s="68"/>
      <c r="HSI45" s="68"/>
      <c r="HSJ45" s="68"/>
      <c r="HSN45" s="68"/>
      <c r="HSR45" s="69"/>
      <c r="HSS45" s="69"/>
      <c r="HST45" s="69"/>
      <c r="HSU45" s="69"/>
      <c r="HSV45" s="69"/>
      <c r="HSW45" s="69"/>
      <c r="HSX45" s="69"/>
      <c r="HSY45" s="69"/>
      <c r="HTG45" s="68"/>
      <c r="HTH45" s="68"/>
      <c r="HTI45" s="68"/>
      <c r="HTJ45" s="68"/>
      <c r="HTK45" s="68"/>
      <c r="HTL45" s="68"/>
      <c r="HTM45" s="68"/>
      <c r="HTN45" s="68"/>
      <c r="HTO45" s="68"/>
      <c r="HTS45" s="68"/>
      <c r="HTW45" s="69"/>
      <c r="HTX45" s="69"/>
      <c r="HTY45" s="69"/>
      <c r="HTZ45" s="69"/>
      <c r="HUA45" s="69"/>
      <c r="HUB45" s="69"/>
      <c r="HUC45" s="69"/>
      <c r="HUD45" s="69"/>
      <c r="HUL45" s="68"/>
      <c r="HUM45" s="68"/>
      <c r="HUN45" s="68"/>
      <c r="HUO45" s="68"/>
      <c r="HUP45" s="68"/>
      <c r="HUQ45" s="68"/>
      <c r="HUR45" s="68"/>
      <c r="HUS45" s="68"/>
      <c r="HUT45" s="68"/>
      <c r="HUX45" s="68"/>
      <c r="HVB45" s="69"/>
      <c r="HVC45" s="69"/>
      <c r="HVD45" s="69"/>
      <c r="HVE45" s="69"/>
      <c r="HVF45" s="69"/>
      <c r="HVG45" s="69"/>
      <c r="HVH45" s="69"/>
      <c r="HVI45" s="69"/>
      <c r="HVQ45" s="68"/>
      <c r="HVR45" s="68"/>
      <c r="HVS45" s="68"/>
      <c r="HVT45" s="68"/>
      <c r="HVU45" s="68"/>
      <c r="HVV45" s="68"/>
      <c r="HVW45" s="68"/>
      <c r="HVX45" s="68"/>
      <c r="HVY45" s="68"/>
      <c r="HWC45" s="68"/>
      <c r="HWG45" s="69"/>
      <c r="HWH45" s="69"/>
      <c r="HWI45" s="69"/>
      <c r="HWJ45" s="69"/>
      <c r="HWK45" s="69"/>
      <c r="HWL45" s="69"/>
      <c r="HWM45" s="69"/>
      <c r="HWN45" s="69"/>
      <c r="HWV45" s="68"/>
      <c r="HWW45" s="68"/>
      <c r="HWX45" s="68"/>
      <c r="HWY45" s="68"/>
      <c r="HWZ45" s="68"/>
      <c r="HXA45" s="68"/>
      <c r="HXB45" s="68"/>
      <c r="HXC45" s="68"/>
      <c r="HXD45" s="68"/>
      <c r="HXH45" s="68"/>
      <c r="HXL45" s="69"/>
      <c r="HXM45" s="69"/>
      <c r="HXN45" s="69"/>
      <c r="HXO45" s="69"/>
      <c r="HXP45" s="69"/>
      <c r="HXQ45" s="69"/>
      <c r="HXR45" s="69"/>
      <c r="HXS45" s="69"/>
      <c r="HYA45" s="68"/>
      <c r="HYB45" s="68"/>
      <c r="HYC45" s="68"/>
      <c r="HYD45" s="68"/>
      <c r="HYE45" s="68"/>
      <c r="HYF45" s="68"/>
      <c r="HYG45" s="68"/>
      <c r="HYH45" s="68"/>
      <c r="HYI45" s="68"/>
      <c r="HYM45" s="68"/>
      <c r="HYQ45" s="69"/>
      <c r="HYR45" s="69"/>
      <c r="HYS45" s="69"/>
      <c r="HYT45" s="69"/>
      <c r="HYU45" s="69"/>
      <c r="HYV45" s="69"/>
      <c r="HYW45" s="69"/>
      <c r="HYX45" s="69"/>
      <c r="HZF45" s="68"/>
      <c r="HZG45" s="68"/>
      <c r="HZH45" s="68"/>
      <c r="HZI45" s="68"/>
      <c r="HZJ45" s="68"/>
      <c r="HZK45" s="68"/>
      <c r="HZL45" s="68"/>
      <c r="HZM45" s="68"/>
      <c r="HZN45" s="68"/>
      <c r="HZR45" s="68"/>
      <c r="HZV45" s="69"/>
      <c r="HZW45" s="69"/>
      <c r="HZX45" s="69"/>
      <c r="HZY45" s="69"/>
      <c r="HZZ45" s="69"/>
      <c r="IAA45" s="69"/>
      <c r="IAB45" s="69"/>
      <c r="IAC45" s="69"/>
      <c r="IAK45" s="68"/>
      <c r="IAL45" s="68"/>
      <c r="IAM45" s="68"/>
      <c r="IAN45" s="68"/>
      <c r="IAO45" s="68"/>
      <c r="IAP45" s="68"/>
      <c r="IAQ45" s="68"/>
      <c r="IAR45" s="68"/>
      <c r="IAS45" s="68"/>
      <c r="IAW45" s="68"/>
      <c r="IBA45" s="69"/>
      <c r="IBB45" s="69"/>
      <c r="IBC45" s="69"/>
      <c r="IBD45" s="69"/>
      <c r="IBE45" s="69"/>
      <c r="IBF45" s="69"/>
      <c r="IBG45" s="69"/>
      <c r="IBH45" s="69"/>
      <c r="IBP45" s="68"/>
      <c r="IBQ45" s="68"/>
      <c r="IBR45" s="68"/>
      <c r="IBS45" s="68"/>
      <c r="IBT45" s="68"/>
      <c r="IBU45" s="68"/>
      <c r="IBV45" s="68"/>
      <c r="IBW45" s="68"/>
      <c r="IBX45" s="68"/>
      <c r="ICB45" s="68"/>
      <c r="ICF45" s="69"/>
      <c r="ICG45" s="69"/>
      <c r="ICH45" s="69"/>
      <c r="ICI45" s="69"/>
      <c r="ICJ45" s="69"/>
      <c r="ICK45" s="69"/>
      <c r="ICL45" s="69"/>
      <c r="ICM45" s="69"/>
      <c r="ICU45" s="68"/>
      <c r="ICV45" s="68"/>
      <c r="ICW45" s="68"/>
      <c r="ICX45" s="68"/>
      <c r="ICY45" s="68"/>
      <c r="ICZ45" s="68"/>
      <c r="IDA45" s="68"/>
      <c r="IDB45" s="68"/>
      <c r="IDC45" s="68"/>
      <c r="IDG45" s="68"/>
      <c r="IDK45" s="69"/>
      <c r="IDL45" s="69"/>
      <c r="IDM45" s="69"/>
      <c r="IDN45" s="69"/>
      <c r="IDO45" s="69"/>
      <c r="IDP45" s="69"/>
      <c r="IDQ45" s="69"/>
      <c r="IDR45" s="69"/>
      <c r="IDZ45" s="68"/>
      <c r="IEA45" s="68"/>
      <c r="IEB45" s="68"/>
      <c r="IEC45" s="68"/>
      <c r="IED45" s="68"/>
      <c r="IEE45" s="68"/>
      <c r="IEF45" s="68"/>
      <c r="IEG45" s="68"/>
      <c r="IEH45" s="68"/>
      <c r="IEL45" s="68"/>
      <c r="IEP45" s="69"/>
      <c r="IEQ45" s="69"/>
      <c r="IER45" s="69"/>
      <c r="IES45" s="69"/>
      <c r="IET45" s="69"/>
      <c r="IEU45" s="69"/>
      <c r="IEV45" s="69"/>
      <c r="IEW45" s="69"/>
      <c r="IFE45" s="68"/>
      <c r="IFF45" s="68"/>
      <c r="IFG45" s="68"/>
      <c r="IFH45" s="68"/>
      <c r="IFI45" s="68"/>
      <c r="IFJ45" s="68"/>
      <c r="IFK45" s="68"/>
      <c r="IFL45" s="68"/>
      <c r="IFM45" s="68"/>
      <c r="IFQ45" s="68"/>
      <c r="IFU45" s="69"/>
      <c r="IFV45" s="69"/>
      <c r="IFW45" s="69"/>
      <c r="IFX45" s="69"/>
      <c r="IFY45" s="69"/>
      <c r="IFZ45" s="69"/>
      <c r="IGA45" s="69"/>
      <c r="IGB45" s="69"/>
      <c r="IGJ45" s="68"/>
      <c r="IGK45" s="68"/>
      <c r="IGL45" s="68"/>
      <c r="IGM45" s="68"/>
      <c r="IGN45" s="68"/>
      <c r="IGO45" s="68"/>
      <c r="IGP45" s="68"/>
      <c r="IGQ45" s="68"/>
      <c r="IGR45" s="68"/>
      <c r="IGV45" s="68"/>
      <c r="IGZ45" s="69"/>
      <c r="IHA45" s="69"/>
      <c r="IHB45" s="69"/>
      <c r="IHC45" s="69"/>
      <c r="IHD45" s="69"/>
      <c r="IHE45" s="69"/>
      <c r="IHF45" s="69"/>
      <c r="IHG45" s="69"/>
      <c r="IHO45" s="68"/>
      <c r="IHP45" s="68"/>
      <c r="IHQ45" s="68"/>
      <c r="IHR45" s="68"/>
      <c r="IHS45" s="68"/>
      <c r="IHT45" s="68"/>
      <c r="IHU45" s="68"/>
      <c r="IHV45" s="68"/>
      <c r="IHW45" s="68"/>
      <c r="IIA45" s="68"/>
      <c r="IIE45" s="69"/>
      <c r="IIF45" s="69"/>
      <c r="IIG45" s="69"/>
      <c r="IIH45" s="69"/>
      <c r="III45" s="69"/>
      <c r="IIJ45" s="69"/>
      <c r="IIK45" s="69"/>
      <c r="IIL45" s="69"/>
      <c r="IIT45" s="68"/>
      <c r="IIU45" s="68"/>
      <c r="IIV45" s="68"/>
      <c r="IIW45" s="68"/>
      <c r="IIX45" s="68"/>
      <c r="IIY45" s="68"/>
      <c r="IIZ45" s="68"/>
      <c r="IJA45" s="68"/>
      <c r="IJB45" s="68"/>
      <c r="IJF45" s="68"/>
      <c r="IJJ45" s="69"/>
      <c r="IJK45" s="69"/>
      <c r="IJL45" s="69"/>
      <c r="IJM45" s="69"/>
      <c r="IJN45" s="69"/>
      <c r="IJO45" s="69"/>
      <c r="IJP45" s="69"/>
      <c r="IJQ45" s="69"/>
      <c r="IJY45" s="68"/>
      <c r="IJZ45" s="68"/>
      <c r="IKA45" s="68"/>
      <c r="IKB45" s="68"/>
      <c r="IKC45" s="68"/>
      <c r="IKD45" s="68"/>
      <c r="IKE45" s="68"/>
      <c r="IKF45" s="68"/>
      <c r="IKG45" s="68"/>
      <c r="IKK45" s="68"/>
      <c r="IKO45" s="69"/>
      <c r="IKP45" s="69"/>
      <c r="IKQ45" s="69"/>
      <c r="IKR45" s="69"/>
      <c r="IKS45" s="69"/>
      <c r="IKT45" s="69"/>
      <c r="IKU45" s="69"/>
      <c r="IKV45" s="69"/>
      <c r="ILD45" s="68"/>
      <c r="ILE45" s="68"/>
      <c r="ILF45" s="68"/>
      <c r="ILG45" s="68"/>
      <c r="ILH45" s="68"/>
      <c r="ILI45" s="68"/>
      <c r="ILJ45" s="68"/>
      <c r="ILK45" s="68"/>
      <c r="ILL45" s="68"/>
      <c r="ILP45" s="68"/>
      <c r="ILT45" s="69"/>
      <c r="ILU45" s="69"/>
      <c r="ILV45" s="69"/>
      <c r="ILW45" s="69"/>
      <c r="ILX45" s="69"/>
      <c r="ILY45" s="69"/>
      <c r="ILZ45" s="69"/>
      <c r="IMA45" s="69"/>
      <c r="IMI45" s="68"/>
      <c r="IMJ45" s="68"/>
      <c r="IMK45" s="68"/>
      <c r="IML45" s="68"/>
      <c r="IMM45" s="68"/>
      <c r="IMN45" s="68"/>
      <c r="IMO45" s="68"/>
      <c r="IMP45" s="68"/>
      <c r="IMQ45" s="68"/>
      <c r="IMU45" s="68"/>
      <c r="IMY45" s="69"/>
      <c r="IMZ45" s="69"/>
      <c r="INA45" s="69"/>
      <c r="INB45" s="69"/>
      <c r="INC45" s="69"/>
      <c r="IND45" s="69"/>
      <c r="INE45" s="69"/>
      <c r="INF45" s="69"/>
      <c r="INN45" s="68"/>
      <c r="INO45" s="68"/>
      <c r="INP45" s="68"/>
      <c r="INQ45" s="68"/>
      <c r="INR45" s="68"/>
      <c r="INS45" s="68"/>
      <c r="INT45" s="68"/>
      <c r="INU45" s="68"/>
      <c r="INV45" s="68"/>
      <c r="INZ45" s="68"/>
      <c r="IOD45" s="69"/>
      <c r="IOE45" s="69"/>
      <c r="IOF45" s="69"/>
      <c r="IOG45" s="69"/>
      <c r="IOH45" s="69"/>
      <c r="IOI45" s="69"/>
      <c r="IOJ45" s="69"/>
      <c r="IOK45" s="69"/>
      <c r="IOS45" s="68"/>
      <c r="IOT45" s="68"/>
      <c r="IOU45" s="68"/>
      <c r="IOV45" s="68"/>
      <c r="IOW45" s="68"/>
      <c r="IOX45" s="68"/>
      <c r="IOY45" s="68"/>
      <c r="IOZ45" s="68"/>
      <c r="IPA45" s="68"/>
      <c r="IPE45" s="68"/>
      <c r="IPI45" s="69"/>
      <c r="IPJ45" s="69"/>
      <c r="IPK45" s="69"/>
      <c r="IPL45" s="69"/>
      <c r="IPM45" s="69"/>
      <c r="IPN45" s="69"/>
      <c r="IPO45" s="69"/>
      <c r="IPP45" s="69"/>
      <c r="IPX45" s="68"/>
      <c r="IPY45" s="68"/>
      <c r="IPZ45" s="68"/>
      <c r="IQA45" s="68"/>
      <c r="IQB45" s="68"/>
      <c r="IQC45" s="68"/>
      <c r="IQD45" s="68"/>
      <c r="IQE45" s="68"/>
      <c r="IQF45" s="68"/>
      <c r="IQJ45" s="68"/>
      <c r="IQN45" s="69"/>
      <c r="IQO45" s="69"/>
      <c r="IQP45" s="69"/>
      <c r="IQQ45" s="69"/>
      <c r="IQR45" s="69"/>
      <c r="IQS45" s="69"/>
      <c r="IQT45" s="69"/>
      <c r="IQU45" s="69"/>
      <c r="IRC45" s="68"/>
      <c r="IRD45" s="68"/>
      <c r="IRE45" s="68"/>
      <c r="IRF45" s="68"/>
      <c r="IRG45" s="68"/>
      <c r="IRH45" s="68"/>
      <c r="IRI45" s="68"/>
      <c r="IRJ45" s="68"/>
      <c r="IRK45" s="68"/>
      <c r="IRO45" s="68"/>
      <c r="IRS45" s="69"/>
      <c r="IRT45" s="69"/>
      <c r="IRU45" s="69"/>
      <c r="IRV45" s="69"/>
      <c r="IRW45" s="69"/>
      <c r="IRX45" s="69"/>
      <c r="IRY45" s="69"/>
      <c r="IRZ45" s="69"/>
      <c r="ISH45" s="68"/>
      <c r="ISI45" s="68"/>
      <c r="ISJ45" s="68"/>
      <c r="ISK45" s="68"/>
      <c r="ISL45" s="68"/>
      <c r="ISM45" s="68"/>
      <c r="ISN45" s="68"/>
      <c r="ISO45" s="68"/>
      <c r="ISP45" s="68"/>
      <c r="IST45" s="68"/>
      <c r="ISX45" s="69"/>
      <c r="ISY45" s="69"/>
      <c r="ISZ45" s="69"/>
      <c r="ITA45" s="69"/>
      <c r="ITB45" s="69"/>
      <c r="ITC45" s="69"/>
      <c r="ITD45" s="69"/>
      <c r="ITE45" s="69"/>
      <c r="ITM45" s="68"/>
      <c r="ITN45" s="68"/>
      <c r="ITO45" s="68"/>
      <c r="ITP45" s="68"/>
      <c r="ITQ45" s="68"/>
      <c r="ITR45" s="68"/>
      <c r="ITS45" s="68"/>
      <c r="ITT45" s="68"/>
      <c r="ITU45" s="68"/>
      <c r="ITY45" s="68"/>
      <c r="IUC45" s="69"/>
      <c r="IUD45" s="69"/>
      <c r="IUE45" s="69"/>
      <c r="IUF45" s="69"/>
      <c r="IUG45" s="69"/>
      <c r="IUH45" s="69"/>
      <c r="IUI45" s="69"/>
      <c r="IUJ45" s="69"/>
      <c r="IUR45" s="68"/>
      <c r="IUS45" s="68"/>
      <c r="IUT45" s="68"/>
      <c r="IUU45" s="68"/>
      <c r="IUV45" s="68"/>
      <c r="IUW45" s="68"/>
      <c r="IUX45" s="68"/>
      <c r="IUY45" s="68"/>
      <c r="IUZ45" s="68"/>
      <c r="IVD45" s="68"/>
      <c r="IVH45" s="69"/>
      <c r="IVI45" s="69"/>
      <c r="IVJ45" s="69"/>
      <c r="IVK45" s="69"/>
      <c r="IVL45" s="69"/>
      <c r="IVM45" s="69"/>
      <c r="IVN45" s="69"/>
      <c r="IVO45" s="69"/>
      <c r="IVW45" s="68"/>
      <c r="IVX45" s="68"/>
      <c r="IVY45" s="68"/>
      <c r="IVZ45" s="68"/>
      <c r="IWA45" s="68"/>
      <c r="IWB45" s="68"/>
      <c r="IWC45" s="68"/>
      <c r="IWD45" s="68"/>
      <c r="IWE45" s="68"/>
      <c r="IWI45" s="68"/>
      <c r="IWM45" s="69"/>
      <c r="IWN45" s="69"/>
      <c r="IWO45" s="69"/>
      <c r="IWP45" s="69"/>
      <c r="IWQ45" s="69"/>
      <c r="IWR45" s="69"/>
      <c r="IWS45" s="69"/>
      <c r="IWT45" s="69"/>
      <c r="IXB45" s="68"/>
      <c r="IXC45" s="68"/>
      <c r="IXD45" s="68"/>
      <c r="IXE45" s="68"/>
      <c r="IXF45" s="68"/>
      <c r="IXG45" s="68"/>
      <c r="IXH45" s="68"/>
      <c r="IXI45" s="68"/>
      <c r="IXJ45" s="68"/>
      <c r="IXN45" s="68"/>
      <c r="IXR45" s="69"/>
      <c r="IXS45" s="69"/>
      <c r="IXT45" s="69"/>
      <c r="IXU45" s="69"/>
      <c r="IXV45" s="69"/>
      <c r="IXW45" s="69"/>
      <c r="IXX45" s="69"/>
      <c r="IXY45" s="69"/>
      <c r="IYG45" s="68"/>
      <c r="IYH45" s="68"/>
      <c r="IYI45" s="68"/>
      <c r="IYJ45" s="68"/>
      <c r="IYK45" s="68"/>
      <c r="IYL45" s="68"/>
      <c r="IYM45" s="68"/>
      <c r="IYN45" s="68"/>
      <c r="IYO45" s="68"/>
      <c r="IYS45" s="68"/>
      <c r="IYW45" s="69"/>
      <c r="IYX45" s="69"/>
      <c r="IYY45" s="69"/>
      <c r="IYZ45" s="69"/>
      <c r="IZA45" s="69"/>
      <c r="IZB45" s="69"/>
      <c r="IZC45" s="69"/>
      <c r="IZD45" s="69"/>
      <c r="IZL45" s="68"/>
      <c r="IZM45" s="68"/>
      <c r="IZN45" s="68"/>
      <c r="IZO45" s="68"/>
      <c r="IZP45" s="68"/>
      <c r="IZQ45" s="68"/>
      <c r="IZR45" s="68"/>
      <c r="IZS45" s="68"/>
      <c r="IZT45" s="68"/>
      <c r="IZX45" s="68"/>
      <c r="JAB45" s="69"/>
      <c r="JAC45" s="69"/>
      <c r="JAD45" s="69"/>
      <c r="JAE45" s="69"/>
      <c r="JAF45" s="69"/>
      <c r="JAG45" s="69"/>
      <c r="JAH45" s="69"/>
      <c r="JAI45" s="69"/>
      <c r="JAQ45" s="68"/>
      <c r="JAR45" s="68"/>
      <c r="JAS45" s="68"/>
      <c r="JAT45" s="68"/>
      <c r="JAU45" s="68"/>
      <c r="JAV45" s="68"/>
      <c r="JAW45" s="68"/>
      <c r="JAX45" s="68"/>
      <c r="JAY45" s="68"/>
      <c r="JBC45" s="68"/>
      <c r="JBG45" s="69"/>
      <c r="JBH45" s="69"/>
      <c r="JBI45" s="69"/>
      <c r="JBJ45" s="69"/>
      <c r="JBK45" s="69"/>
      <c r="JBL45" s="69"/>
      <c r="JBM45" s="69"/>
      <c r="JBN45" s="69"/>
      <c r="JBV45" s="68"/>
      <c r="JBW45" s="68"/>
      <c r="JBX45" s="68"/>
      <c r="JBY45" s="68"/>
      <c r="JBZ45" s="68"/>
      <c r="JCA45" s="68"/>
      <c r="JCB45" s="68"/>
      <c r="JCC45" s="68"/>
      <c r="JCD45" s="68"/>
      <c r="JCH45" s="68"/>
      <c r="JCL45" s="69"/>
      <c r="JCM45" s="69"/>
      <c r="JCN45" s="69"/>
      <c r="JCO45" s="69"/>
      <c r="JCP45" s="69"/>
      <c r="JCQ45" s="69"/>
      <c r="JCR45" s="69"/>
      <c r="JCS45" s="69"/>
      <c r="JDA45" s="68"/>
      <c r="JDB45" s="68"/>
      <c r="JDC45" s="68"/>
      <c r="JDD45" s="68"/>
      <c r="JDE45" s="68"/>
      <c r="JDF45" s="68"/>
      <c r="JDG45" s="68"/>
      <c r="JDH45" s="68"/>
      <c r="JDI45" s="68"/>
      <c r="JDM45" s="68"/>
      <c r="JDQ45" s="69"/>
      <c r="JDR45" s="69"/>
      <c r="JDS45" s="69"/>
      <c r="JDT45" s="69"/>
      <c r="JDU45" s="69"/>
      <c r="JDV45" s="69"/>
      <c r="JDW45" s="69"/>
      <c r="JDX45" s="69"/>
      <c r="JEF45" s="68"/>
      <c r="JEG45" s="68"/>
      <c r="JEH45" s="68"/>
      <c r="JEI45" s="68"/>
      <c r="JEJ45" s="68"/>
      <c r="JEK45" s="68"/>
      <c r="JEL45" s="68"/>
      <c r="JEM45" s="68"/>
      <c r="JEN45" s="68"/>
      <c r="JER45" s="68"/>
      <c r="JEV45" s="69"/>
      <c r="JEW45" s="69"/>
      <c r="JEX45" s="69"/>
      <c r="JEY45" s="69"/>
      <c r="JEZ45" s="69"/>
      <c r="JFA45" s="69"/>
      <c r="JFB45" s="69"/>
      <c r="JFC45" s="69"/>
      <c r="JFK45" s="68"/>
      <c r="JFL45" s="68"/>
      <c r="JFM45" s="68"/>
      <c r="JFN45" s="68"/>
      <c r="JFO45" s="68"/>
      <c r="JFP45" s="68"/>
      <c r="JFQ45" s="68"/>
      <c r="JFR45" s="68"/>
      <c r="JFS45" s="68"/>
      <c r="JFW45" s="68"/>
      <c r="JGA45" s="69"/>
      <c r="JGB45" s="69"/>
      <c r="JGC45" s="69"/>
      <c r="JGD45" s="69"/>
      <c r="JGE45" s="69"/>
      <c r="JGF45" s="69"/>
      <c r="JGG45" s="69"/>
      <c r="JGH45" s="69"/>
      <c r="JGP45" s="68"/>
      <c r="JGQ45" s="68"/>
      <c r="JGR45" s="68"/>
      <c r="JGS45" s="68"/>
      <c r="JGT45" s="68"/>
      <c r="JGU45" s="68"/>
      <c r="JGV45" s="68"/>
      <c r="JGW45" s="68"/>
      <c r="JGX45" s="68"/>
      <c r="JHB45" s="68"/>
      <c r="JHF45" s="69"/>
      <c r="JHG45" s="69"/>
      <c r="JHH45" s="69"/>
      <c r="JHI45" s="69"/>
      <c r="JHJ45" s="69"/>
      <c r="JHK45" s="69"/>
      <c r="JHL45" s="69"/>
      <c r="JHM45" s="69"/>
      <c r="JHU45" s="68"/>
      <c r="JHV45" s="68"/>
      <c r="JHW45" s="68"/>
      <c r="JHX45" s="68"/>
      <c r="JHY45" s="68"/>
      <c r="JHZ45" s="68"/>
      <c r="JIA45" s="68"/>
      <c r="JIB45" s="68"/>
      <c r="JIC45" s="68"/>
      <c r="JIG45" s="68"/>
      <c r="JIK45" s="69"/>
      <c r="JIL45" s="69"/>
      <c r="JIM45" s="69"/>
      <c r="JIN45" s="69"/>
      <c r="JIO45" s="69"/>
      <c r="JIP45" s="69"/>
      <c r="JIQ45" s="69"/>
      <c r="JIR45" s="69"/>
      <c r="JIZ45" s="68"/>
      <c r="JJA45" s="68"/>
      <c r="JJB45" s="68"/>
      <c r="JJC45" s="68"/>
      <c r="JJD45" s="68"/>
      <c r="JJE45" s="68"/>
      <c r="JJF45" s="68"/>
      <c r="JJG45" s="68"/>
      <c r="JJH45" s="68"/>
      <c r="JJL45" s="68"/>
      <c r="JJP45" s="69"/>
      <c r="JJQ45" s="69"/>
      <c r="JJR45" s="69"/>
      <c r="JJS45" s="69"/>
      <c r="JJT45" s="69"/>
      <c r="JJU45" s="69"/>
      <c r="JJV45" s="69"/>
      <c r="JJW45" s="69"/>
      <c r="JKE45" s="68"/>
      <c r="JKF45" s="68"/>
      <c r="JKG45" s="68"/>
      <c r="JKH45" s="68"/>
      <c r="JKI45" s="68"/>
      <c r="JKJ45" s="68"/>
      <c r="JKK45" s="68"/>
      <c r="JKL45" s="68"/>
      <c r="JKM45" s="68"/>
      <c r="JKQ45" s="68"/>
      <c r="JKU45" s="69"/>
      <c r="JKV45" s="69"/>
      <c r="JKW45" s="69"/>
      <c r="JKX45" s="69"/>
      <c r="JKY45" s="69"/>
      <c r="JKZ45" s="69"/>
      <c r="JLA45" s="69"/>
      <c r="JLB45" s="69"/>
      <c r="JLJ45" s="68"/>
      <c r="JLK45" s="68"/>
      <c r="JLL45" s="68"/>
      <c r="JLM45" s="68"/>
      <c r="JLN45" s="68"/>
      <c r="JLO45" s="68"/>
      <c r="JLP45" s="68"/>
      <c r="JLQ45" s="68"/>
      <c r="JLR45" s="68"/>
      <c r="JLV45" s="68"/>
      <c r="JLZ45" s="69"/>
      <c r="JMA45" s="69"/>
      <c r="JMB45" s="69"/>
      <c r="JMC45" s="69"/>
      <c r="JMD45" s="69"/>
      <c r="JME45" s="69"/>
      <c r="JMF45" s="69"/>
      <c r="JMG45" s="69"/>
      <c r="JMO45" s="68"/>
      <c r="JMP45" s="68"/>
      <c r="JMQ45" s="68"/>
      <c r="JMR45" s="68"/>
      <c r="JMS45" s="68"/>
      <c r="JMT45" s="68"/>
      <c r="JMU45" s="68"/>
      <c r="JMV45" s="68"/>
      <c r="JMW45" s="68"/>
      <c r="JNA45" s="68"/>
      <c r="JNE45" s="69"/>
      <c r="JNF45" s="69"/>
      <c r="JNG45" s="69"/>
      <c r="JNH45" s="69"/>
      <c r="JNI45" s="69"/>
      <c r="JNJ45" s="69"/>
      <c r="JNK45" s="69"/>
      <c r="JNL45" s="69"/>
      <c r="JNT45" s="68"/>
      <c r="JNU45" s="68"/>
      <c r="JNV45" s="68"/>
      <c r="JNW45" s="68"/>
      <c r="JNX45" s="68"/>
      <c r="JNY45" s="68"/>
      <c r="JNZ45" s="68"/>
      <c r="JOA45" s="68"/>
      <c r="JOB45" s="68"/>
      <c r="JOF45" s="68"/>
      <c r="JOJ45" s="69"/>
      <c r="JOK45" s="69"/>
      <c r="JOL45" s="69"/>
      <c r="JOM45" s="69"/>
      <c r="JON45" s="69"/>
      <c r="JOO45" s="69"/>
      <c r="JOP45" s="69"/>
      <c r="JOQ45" s="69"/>
      <c r="JOY45" s="68"/>
      <c r="JOZ45" s="68"/>
      <c r="JPA45" s="68"/>
      <c r="JPB45" s="68"/>
      <c r="JPC45" s="68"/>
      <c r="JPD45" s="68"/>
      <c r="JPE45" s="68"/>
      <c r="JPF45" s="68"/>
      <c r="JPG45" s="68"/>
      <c r="JPK45" s="68"/>
      <c r="JPO45" s="69"/>
      <c r="JPP45" s="69"/>
      <c r="JPQ45" s="69"/>
      <c r="JPR45" s="69"/>
      <c r="JPS45" s="69"/>
      <c r="JPT45" s="69"/>
      <c r="JPU45" s="69"/>
      <c r="JPV45" s="69"/>
      <c r="JQD45" s="68"/>
      <c r="JQE45" s="68"/>
      <c r="JQF45" s="68"/>
      <c r="JQG45" s="68"/>
      <c r="JQH45" s="68"/>
      <c r="JQI45" s="68"/>
      <c r="JQJ45" s="68"/>
      <c r="JQK45" s="68"/>
      <c r="JQL45" s="68"/>
      <c r="JQP45" s="68"/>
      <c r="JQT45" s="69"/>
      <c r="JQU45" s="69"/>
      <c r="JQV45" s="69"/>
      <c r="JQW45" s="69"/>
      <c r="JQX45" s="69"/>
      <c r="JQY45" s="69"/>
      <c r="JQZ45" s="69"/>
      <c r="JRA45" s="69"/>
      <c r="JRI45" s="68"/>
      <c r="JRJ45" s="68"/>
      <c r="JRK45" s="68"/>
      <c r="JRL45" s="68"/>
      <c r="JRM45" s="68"/>
      <c r="JRN45" s="68"/>
      <c r="JRO45" s="68"/>
      <c r="JRP45" s="68"/>
      <c r="JRQ45" s="68"/>
      <c r="JRU45" s="68"/>
      <c r="JRY45" s="69"/>
      <c r="JRZ45" s="69"/>
      <c r="JSA45" s="69"/>
      <c r="JSB45" s="69"/>
      <c r="JSC45" s="69"/>
      <c r="JSD45" s="69"/>
      <c r="JSE45" s="69"/>
      <c r="JSF45" s="69"/>
      <c r="JSN45" s="68"/>
      <c r="JSO45" s="68"/>
      <c r="JSP45" s="68"/>
      <c r="JSQ45" s="68"/>
      <c r="JSR45" s="68"/>
      <c r="JSS45" s="68"/>
      <c r="JST45" s="68"/>
      <c r="JSU45" s="68"/>
      <c r="JSV45" s="68"/>
      <c r="JSZ45" s="68"/>
      <c r="JTD45" s="69"/>
      <c r="JTE45" s="69"/>
      <c r="JTF45" s="69"/>
      <c r="JTG45" s="69"/>
      <c r="JTH45" s="69"/>
      <c r="JTI45" s="69"/>
      <c r="JTJ45" s="69"/>
      <c r="JTK45" s="69"/>
      <c r="JTS45" s="68"/>
      <c r="JTT45" s="68"/>
      <c r="JTU45" s="68"/>
      <c r="JTV45" s="68"/>
      <c r="JTW45" s="68"/>
      <c r="JTX45" s="68"/>
      <c r="JTY45" s="68"/>
      <c r="JTZ45" s="68"/>
      <c r="JUA45" s="68"/>
      <c r="JUE45" s="68"/>
      <c r="JUI45" s="69"/>
      <c r="JUJ45" s="69"/>
      <c r="JUK45" s="69"/>
      <c r="JUL45" s="69"/>
      <c r="JUM45" s="69"/>
      <c r="JUN45" s="69"/>
      <c r="JUO45" s="69"/>
      <c r="JUP45" s="69"/>
      <c r="JUX45" s="68"/>
      <c r="JUY45" s="68"/>
      <c r="JUZ45" s="68"/>
      <c r="JVA45" s="68"/>
      <c r="JVB45" s="68"/>
      <c r="JVC45" s="68"/>
      <c r="JVD45" s="68"/>
      <c r="JVE45" s="68"/>
      <c r="JVF45" s="68"/>
      <c r="JVJ45" s="68"/>
      <c r="JVN45" s="69"/>
      <c r="JVO45" s="69"/>
      <c r="JVP45" s="69"/>
      <c r="JVQ45" s="69"/>
      <c r="JVR45" s="69"/>
      <c r="JVS45" s="69"/>
      <c r="JVT45" s="69"/>
      <c r="JVU45" s="69"/>
      <c r="JWC45" s="68"/>
      <c r="JWD45" s="68"/>
      <c r="JWE45" s="68"/>
      <c r="JWF45" s="68"/>
      <c r="JWG45" s="68"/>
      <c r="JWH45" s="68"/>
      <c r="JWI45" s="68"/>
      <c r="JWJ45" s="68"/>
      <c r="JWK45" s="68"/>
      <c r="JWO45" s="68"/>
      <c r="JWS45" s="69"/>
      <c r="JWT45" s="69"/>
      <c r="JWU45" s="69"/>
      <c r="JWV45" s="69"/>
      <c r="JWW45" s="69"/>
      <c r="JWX45" s="69"/>
      <c r="JWY45" s="69"/>
      <c r="JWZ45" s="69"/>
      <c r="JXH45" s="68"/>
      <c r="JXI45" s="68"/>
      <c r="JXJ45" s="68"/>
      <c r="JXK45" s="68"/>
      <c r="JXL45" s="68"/>
      <c r="JXM45" s="68"/>
      <c r="JXN45" s="68"/>
      <c r="JXO45" s="68"/>
      <c r="JXP45" s="68"/>
      <c r="JXT45" s="68"/>
      <c r="JXX45" s="69"/>
      <c r="JXY45" s="69"/>
      <c r="JXZ45" s="69"/>
      <c r="JYA45" s="69"/>
      <c r="JYB45" s="69"/>
      <c r="JYC45" s="69"/>
      <c r="JYD45" s="69"/>
      <c r="JYE45" s="69"/>
      <c r="JYM45" s="68"/>
      <c r="JYN45" s="68"/>
      <c r="JYO45" s="68"/>
      <c r="JYP45" s="68"/>
      <c r="JYQ45" s="68"/>
      <c r="JYR45" s="68"/>
      <c r="JYS45" s="68"/>
      <c r="JYT45" s="68"/>
      <c r="JYU45" s="68"/>
      <c r="JYY45" s="68"/>
      <c r="JZC45" s="69"/>
      <c r="JZD45" s="69"/>
      <c r="JZE45" s="69"/>
      <c r="JZF45" s="69"/>
      <c r="JZG45" s="69"/>
      <c r="JZH45" s="69"/>
      <c r="JZI45" s="69"/>
      <c r="JZJ45" s="69"/>
      <c r="JZR45" s="68"/>
      <c r="JZS45" s="68"/>
      <c r="JZT45" s="68"/>
      <c r="JZU45" s="68"/>
      <c r="JZV45" s="68"/>
      <c r="JZW45" s="68"/>
      <c r="JZX45" s="68"/>
      <c r="JZY45" s="68"/>
      <c r="JZZ45" s="68"/>
      <c r="KAD45" s="68"/>
      <c r="KAH45" s="69"/>
      <c r="KAI45" s="69"/>
      <c r="KAJ45" s="69"/>
      <c r="KAK45" s="69"/>
      <c r="KAL45" s="69"/>
      <c r="KAM45" s="69"/>
      <c r="KAN45" s="69"/>
      <c r="KAO45" s="69"/>
      <c r="KAW45" s="68"/>
      <c r="KAX45" s="68"/>
      <c r="KAY45" s="68"/>
      <c r="KAZ45" s="68"/>
      <c r="KBA45" s="68"/>
      <c r="KBB45" s="68"/>
      <c r="KBC45" s="68"/>
      <c r="KBD45" s="68"/>
      <c r="KBE45" s="68"/>
      <c r="KBI45" s="68"/>
      <c r="KBM45" s="69"/>
      <c r="KBN45" s="69"/>
      <c r="KBO45" s="69"/>
      <c r="KBP45" s="69"/>
      <c r="KBQ45" s="69"/>
      <c r="KBR45" s="69"/>
      <c r="KBS45" s="69"/>
      <c r="KBT45" s="69"/>
      <c r="KCB45" s="68"/>
      <c r="KCC45" s="68"/>
      <c r="KCD45" s="68"/>
      <c r="KCE45" s="68"/>
      <c r="KCF45" s="68"/>
      <c r="KCG45" s="68"/>
      <c r="KCH45" s="68"/>
      <c r="KCI45" s="68"/>
      <c r="KCJ45" s="68"/>
      <c r="KCN45" s="68"/>
      <c r="KCR45" s="69"/>
      <c r="KCS45" s="69"/>
      <c r="KCT45" s="69"/>
      <c r="KCU45" s="69"/>
      <c r="KCV45" s="69"/>
      <c r="KCW45" s="69"/>
      <c r="KCX45" s="69"/>
      <c r="KCY45" s="69"/>
      <c r="KDG45" s="68"/>
      <c r="KDH45" s="68"/>
      <c r="KDI45" s="68"/>
      <c r="KDJ45" s="68"/>
      <c r="KDK45" s="68"/>
      <c r="KDL45" s="68"/>
      <c r="KDM45" s="68"/>
      <c r="KDN45" s="68"/>
      <c r="KDO45" s="68"/>
      <c r="KDS45" s="68"/>
      <c r="KDW45" s="69"/>
      <c r="KDX45" s="69"/>
      <c r="KDY45" s="69"/>
      <c r="KDZ45" s="69"/>
      <c r="KEA45" s="69"/>
      <c r="KEB45" s="69"/>
      <c r="KEC45" s="69"/>
      <c r="KED45" s="69"/>
      <c r="KEL45" s="68"/>
      <c r="KEM45" s="68"/>
      <c r="KEN45" s="68"/>
      <c r="KEO45" s="68"/>
      <c r="KEP45" s="68"/>
      <c r="KEQ45" s="68"/>
      <c r="KER45" s="68"/>
      <c r="KES45" s="68"/>
      <c r="KET45" s="68"/>
      <c r="KEX45" s="68"/>
      <c r="KFB45" s="69"/>
      <c r="KFC45" s="69"/>
      <c r="KFD45" s="69"/>
      <c r="KFE45" s="69"/>
      <c r="KFF45" s="69"/>
      <c r="KFG45" s="69"/>
      <c r="KFH45" s="69"/>
      <c r="KFI45" s="69"/>
      <c r="KFQ45" s="68"/>
      <c r="KFR45" s="68"/>
      <c r="KFS45" s="68"/>
      <c r="KFT45" s="68"/>
      <c r="KFU45" s="68"/>
      <c r="KFV45" s="68"/>
      <c r="KFW45" s="68"/>
      <c r="KFX45" s="68"/>
      <c r="KFY45" s="68"/>
      <c r="KGC45" s="68"/>
      <c r="KGG45" s="69"/>
      <c r="KGH45" s="69"/>
      <c r="KGI45" s="69"/>
      <c r="KGJ45" s="69"/>
      <c r="KGK45" s="69"/>
      <c r="KGL45" s="69"/>
      <c r="KGM45" s="69"/>
      <c r="KGN45" s="69"/>
      <c r="KGV45" s="68"/>
      <c r="KGW45" s="68"/>
      <c r="KGX45" s="68"/>
      <c r="KGY45" s="68"/>
      <c r="KGZ45" s="68"/>
      <c r="KHA45" s="68"/>
      <c r="KHB45" s="68"/>
      <c r="KHC45" s="68"/>
      <c r="KHD45" s="68"/>
      <c r="KHH45" s="68"/>
      <c r="KHL45" s="69"/>
      <c r="KHM45" s="69"/>
      <c r="KHN45" s="69"/>
      <c r="KHO45" s="69"/>
      <c r="KHP45" s="69"/>
      <c r="KHQ45" s="69"/>
      <c r="KHR45" s="69"/>
      <c r="KHS45" s="69"/>
      <c r="KIA45" s="68"/>
      <c r="KIB45" s="68"/>
      <c r="KIC45" s="68"/>
      <c r="KID45" s="68"/>
      <c r="KIE45" s="68"/>
      <c r="KIF45" s="68"/>
      <c r="KIG45" s="68"/>
      <c r="KIH45" s="68"/>
      <c r="KII45" s="68"/>
      <c r="KIM45" s="68"/>
      <c r="KIQ45" s="69"/>
      <c r="KIR45" s="69"/>
      <c r="KIS45" s="69"/>
      <c r="KIT45" s="69"/>
      <c r="KIU45" s="69"/>
      <c r="KIV45" s="69"/>
      <c r="KIW45" s="69"/>
      <c r="KIX45" s="69"/>
      <c r="KJF45" s="68"/>
      <c r="KJG45" s="68"/>
      <c r="KJH45" s="68"/>
      <c r="KJI45" s="68"/>
      <c r="KJJ45" s="68"/>
      <c r="KJK45" s="68"/>
      <c r="KJL45" s="68"/>
      <c r="KJM45" s="68"/>
      <c r="KJN45" s="68"/>
      <c r="KJR45" s="68"/>
      <c r="KJV45" s="69"/>
      <c r="KJW45" s="69"/>
      <c r="KJX45" s="69"/>
      <c r="KJY45" s="69"/>
      <c r="KJZ45" s="69"/>
      <c r="KKA45" s="69"/>
      <c r="KKB45" s="69"/>
      <c r="KKC45" s="69"/>
      <c r="KKK45" s="68"/>
      <c r="KKL45" s="68"/>
      <c r="KKM45" s="68"/>
      <c r="KKN45" s="68"/>
      <c r="KKO45" s="68"/>
      <c r="KKP45" s="68"/>
      <c r="KKQ45" s="68"/>
      <c r="KKR45" s="68"/>
      <c r="KKS45" s="68"/>
      <c r="KKW45" s="68"/>
      <c r="KLA45" s="69"/>
      <c r="KLB45" s="69"/>
      <c r="KLC45" s="69"/>
      <c r="KLD45" s="69"/>
      <c r="KLE45" s="69"/>
      <c r="KLF45" s="69"/>
      <c r="KLG45" s="69"/>
      <c r="KLH45" s="69"/>
      <c r="KLP45" s="68"/>
      <c r="KLQ45" s="68"/>
      <c r="KLR45" s="68"/>
      <c r="KLS45" s="68"/>
      <c r="KLT45" s="68"/>
      <c r="KLU45" s="68"/>
      <c r="KLV45" s="68"/>
      <c r="KLW45" s="68"/>
      <c r="KLX45" s="68"/>
      <c r="KMB45" s="68"/>
      <c r="KMF45" s="69"/>
      <c r="KMG45" s="69"/>
      <c r="KMH45" s="69"/>
      <c r="KMI45" s="69"/>
      <c r="KMJ45" s="69"/>
      <c r="KMK45" s="69"/>
      <c r="KML45" s="69"/>
      <c r="KMM45" s="69"/>
      <c r="KMU45" s="68"/>
      <c r="KMV45" s="68"/>
      <c r="KMW45" s="68"/>
      <c r="KMX45" s="68"/>
      <c r="KMY45" s="68"/>
      <c r="KMZ45" s="68"/>
      <c r="KNA45" s="68"/>
      <c r="KNB45" s="68"/>
      <c r="KNC45" s="68"/>
      <c r="KNG45" s="68"/>
      <c r="KNK45" s="69"/>
      <c r="KNL45" s="69"/>
      <c r="KNM45" s="69"/>
      <c r="KNN45" s="69"/>
      <c r="KNO45" s="69"/>
      <c r="KNP45" s="69"/>
      <c r="KNQ45" s="69"/>
      <c r="KNR45" s="69"/>
      <c r="KNZ45" s="68"/>
      <c r="KOA45" s="68"/>
      <c r="KOB45" s="68"/>
      <c r="KOC45" s="68"/>
      <c r="KOD45" s="68"/>
      <c r="KOE45" s="68"/>
      <c r="KOF45" s="68"/>
      <c r="KOG45" s="68"/>
      <c r="KOH45" s="68"/>
      <c r="KOL45" s="68"/>
      <c r="KOP45" s="69"/>
      <c r="KOQ45" s="69"/>
      <c r="KOR45" s="69"/>
      <c r="KOS45" s="69"/>
      <c r="KOT45" s="69"/>
      <c r="KOU45" s="69"/>
      <c r="KOV45" s="69"/>
      <c r="KOW45" s="69"/>
      <c r="KPE45" s="68"/>
      <c r="KPF45" s="68"/>
      <c r="KPG45" s="68"/>
      <c r="KPH45" s="68"/>
      <c r="KPI45" s="68"/>
      <c r="KPJ45" s="68"/>
      <c r="KPK45" s="68"/>
      <c r="KPL45" s="68"/>
      <c r="KPM45" s="68"/>
      <c r="KPQ45" s="68"/>
      <c r="KPU45" s="69"/>
      <c r="KPV45" s="69"/>
      <c r="KPW45" s="69"/>
      <c r="KPX45" s="69"/>
      <c r="KPY45" s="69"/>
      <c r="KPZ45" s="69"/>
      <c r="KQA45" s="69"/>
      <c r="KQB45" s="69"/>
      <c r="KQJ45" s="68"/>
      <c r="KQK45" s="68"/>
      <c r="KQL45" s="68"/>
      <c r="KQM45" s="68"/>
      <c r="KQN45" s="68"/>
      <c r="KQO45" s="68"/>
      <c r="KQP45" s="68"/>
      <c r="KQQ45" s="68"/>
      <c r="KQR45" s="68"/>
      <c r="KQV45" s="68"/>
      <c r="KQZ45" s="69"/>
      <c r="KRA45" s="69"/>
      <c r="KRB45" s="69"/>
      <c r="KRC45" s="69"/>
      <c r="KRD45" s="69"/>
      <c r="KRE45" s="69"/>
      <c r="KRF45" s="69"/>
      <c r="KRG45" s="69"/>
      <c r="KRO45" s="68"/>
      <c r="KRP45" s="68"/>
      <c r="KRQ45" s="68"/>
      <c r="KRR45" s="68"/>
      <c r="KRS45" s="68"/>
      <c r="KRT45" s="68"/>
      <c r="KRU45" s="68"/>
      <c r="KRV45" s="68"/>
      <c r="KRW45" s="68"/>
      <c r="KSA45" s="68"/>
      <c r="KSE45" s="69"/>
      <c r="KSF45" s="69"/>
      <c r="KSG45" s="69"/>
      <c r="KSH45" s="69"/>
      <c r="KSI45" s="69"/>
      <c r="KSJ45" s="69"/>
      <c r="KSK45" s="69"/>
      <c r="KSL45" s="69"/>
      <c r="KST45" s="68"/>
      <c r="KSU45" s="68"/>
      <c r="KSV45" s="68"/>
      <c r="KSW45" s="68"/>
      <c r="KSX45" s="68"/>
      <c r="KSY45" s="68"/>
      <c r="KSZ45" s="68"/>
      <c r="KTA45" s="68"/>
      <c r="KTB45" s="68"/>
      <c r="KTF45" s="68"/>
      <c r="KTJ45" s="69"/>
      <c r="KTK45" s="69"/>
      <c r="KTL45" s="69"/>
      <c r="KTM45" s="69"/>
      <c r="KTN45" s="69"/>
      <c r="KTO45" s="69"/>
      <c r="KTP45" s="69"/>
      <c r="KTQ45" s="69"/>
      <c r="KTY45" s="68"/>
      <c r="KTZ45" s="68"/>
      <c r="KUA45" s="68"/>
      <c r="KUB45" s="68"/>
      <c r="KUC45" s="68"/>
      <c r="KUD45" s="68"/>
      <c r="KUE45" s="68"/>
      <c r="KUF45" s="68"/>
      <c r="KUG45" s="68"/>
      <c r="KUK45" s="68"/>
      <c r="KUO45" s="69"/>
      <c r="KUP45" s="69"/>
      <c r="KUQ45" s="69"/>
      <c r="KUR45" s="69"/>
      <c r="KUS45" s="69"/>
      <c r="KUT45" s="69"/>
      <c r="KUU45" s="69"/>
      <c r="KUV45" s="69"/>
      <c r="KVD45" s="68"/>
      <c r="KVE45" s="68"/>
      <c r="KVF45" s="68"/>
      <c r="KVG45" s="68"/>
      <c r="KVH45" s="68"/>
      <c r="KVI45" s="68"/>
      <c r="KVJ45" s="68"/>
      <c r="KVK45" s="68"/>
      <c r="KVL45" s="68"/>
      <c r="KVP45" s="68"/>
      <c r="KVT45" s="69"/>
      <c r="KVU45" s="69"/>
      <c r="KVV45" s="69"/>
      <c r="KVW45" s="69"/>
      <c r="KVX45" s="69"/>
      <c r="KVY45" s="69"/>
      <c r="KVZ45" s="69"/>
      <c r="KWA45" s="69"/>
      <c r="KWI45" s="68"/>
      <c r="KWJ45" s="68"/>
      <c r="KWK45" s="68"/>
      <c r="KWL45" s="68"/>
      <c r="KWM45" s="68"/>
      <c r="KWN45" s="68"/>
      <c r="KWO45" s="68"/>
      <c r="KWP45" s="68"/>
      <c r="KWQ45" s="68"/>
      <c r="KWU45" s="68"/>
      <c r="KWY45" s="69"/>
      <c r="KWZ45" s="69"/>
      <c r="KXA45" s="69"/>
      <c r="KXB45" s="69"/>
      <c r="KXC45" s="69"/>
      <c r="KXD45" s="69"/>
      <c r="KXE45" s="69"/>
      <c r="KXF45" s="69"/>
      <c r="KXN45" s="68"/>
      <c r="KXO45" s="68"/>
      <c r="KXP45" s="68"/>
      <c r="KXQ45" s="68"/>
      <c r="KXR45" s="68"/>
      <c r="KXS45" s="68"/>
      <c r="KXT45" s="68"/>
      <c r="KXU45" s="68"/>
      <c r="KXV45" s="68"/>
      <c r="KXZ45" s="68"/>
      <c r="KYD45" s="69"/>
      <c r="KYE45" s="69"/>
      <c r="KYF45" s="69"/>
      <c r="KYG45" s="69"/>
      <c r="KYH45" s="69"/>
      <c r="KYI45" s="69"/>
      <c r="KYJ45" s="69"/>
      <c r="KYK45" s="69"/>
      <c r="KYS45" s="68"/>
      <c r="KYT45" s="68"/>
      <c r="KYU45" s="68"/>
      <c r="KYV45" s="68"/>
      <c r="KYW45" s="68"/>
      <c r="KYX45" s="68"/>
      <c r="KYY45" s="68"/>
      <c r="KYZ45" s="68"/>
      <c r="KZA45" s="68"/>
      <c r="KZE45" s="68"/>
      <c r="KZI45" s="69"/>
      <c r="KZJ45" s="69"/>
      <c r="KZK45" s="69"/>
      <c r="KZL45" s="69"/>
      <c r="KZM45" s="69"/>
      <c r="KZN45" s="69"/>
      <c r="KZO45" s="69"/>
      <c r="KZP45" s="69"/>
      <c r="KZX45" s="68"/>
      <c r="KZY45" s="68"/>
      <c r="KZZ45" s="68"/>
      <c r="LAA45" s="68"/>
      <c r="LAB45" s="68"/>
      <c r="LAC45" s="68"/>
      <c r="LAD45" s="68"/>
      <c r="LAE45" s="68"/>
      <c r="LAF45" s="68"/>
      <c r="LAJ45" s="68"/>
      <c r="LAN45" s="69"/>
      <c r="LAO45" s="69"/>
      <c r="LAP45" s="69"/>
      <c r="LAQ45" s="69"/>
      <c r="LAR45" s="69"/>
      <c r="LAS45" s="69"/>
      <c r="LAT45" s="69"/>
      <c r="LAU45" s="69"/>
      <c r="LBC45" s="68"/>
      <c r="LBD45" s="68"/>
      <c r="LBE45" s="68"/>
      <c r="LBF45" s="68"/>
      <c r="LBG45" s="68"/>
      <c r="LBH45" s="68"/>
      <c r="LBI45" s="68"/>
      <c r="LBJ45" s="68"/>
      <c r="LBK45" s="68"/>
      <c r="LBO45" s="68"/>
      <c r="LBS45" s="69"/>
      <c r="LBT45" s="69"/>
      <c r="LBU45" s="69"/>
      <c r="LBV45" s="69"/>
      <c r="LBW45" s="69"/>
      <c r="LBX45" s="69"/>
      <c r="LBY45" s="69"/>
      <c r="LBZ45" s="69"/>
      <c r="LCH45" s="68"/>
      <c r="LCI45" s="68"/>
      <c r="LCJ45" s="68"/>
      <c r="LCK45" s="68"/>
      <c r="LCL45" s="68"/>
      <c r="LCM45" s="68"/>
      <c r="LCN45" s="68"/>
      <c r="LCO45" s="68"/>
      <c r="LCP45" s="68"/>
      <c r="LCT45" s="68"/>
      <c r="LCX45" s="69"/>
      <c r="LCY45" s="69"/>
      <c r="LCZ45" s="69"/>
      <c r="LDA45" s="69"/>
      <c r="LDB45" s="69"/>
      <c r="LDC45" s="69"/>
      <c r="LDD45" s="69"/>
      <c r="LDE45" s="69"/>
      <c r="LDM45" s="68"/>
      <c r="LDN45" s="68"/>
      <c r="LDO45" s="68"/>
      <c r="LDP45" s="68"/>
      <c r="LDQ45" s="68"/>
      <c r="LDR45" s="68"/>
      <c r="LDS45" s="68"/>
      <c r="LDT45" s="68"/>
      <c r="LDU45" s="68"/>
      <c r="LDY45" s="68"/>
      <c r="LEC45" s="69"/>
      <c r="LED45" s="69"/>
      <c r="LEE45" s="69"/>
      <c r="LEF45" s="69"/>
      <c r="LEG45" s="69"/>
      <c r="LEH45" s="69"/>
      <c r="LEI45" s="69"/>
      <c r="LEJ45" s="69"/>
      <c r="LER45" s="68"/>
      <c r="LES45" s="68"/>
      <c r="LET45" s="68"/>
      <c r="LEU45" s="68"/>
      <c r="LEV45" s="68"/>
      <c r="LEW45" s="68"/>
      <c r="LEX45" s="68"/>
      <c r="LEY45" s="68"/>
      <c r="LEZ45" s="68"/>
      <c r="LFD45" s="68"/>
      <c r="LFH45" s="69"/>
      <c r="LFI45" s="69"/>
      <c r="LFJ45" s="69"/>
      <c r="LFK45" s="69"/>
      <c r="LFL45" s="69"/>
      <c r="LFM45" s="69"/>
      <c r="LFN45" s="69"/>
      <c r="LFO45" s="69"/>
      <c r="LFW45" s="68"/>
      <c r="LFX45" s="68"/>
      <c r="LFY45" s="68"/>
      <c r="LFZ45" s="68"/>
      <c r="LGA45" s="68"/>
      <c r="LGB45" s="68"/>
      <c r="LGC45" s="68"/>
      <c r="LGD45" s="68"/>
      <c r="LGE45" s="68"/>
      <c r="LGI45" s="68"/>
      <c r="LGM45" s="69"/>
      <c r="LGN45" s="69"/>
      <c r="LGO45" s="69"/>
      <c r="LGP45" s="69"/>
      <c r="LGQ45" s="69"/>
      <c r="LGR45" s="69"/>
      <c r="LGS45" s="69"/>
      <c r="LGT45" s="69"/>
      <c r="LHB45" s="68"/>
      <c r="LHC45" s="68"/>
      <c r="LHD45" s="68"/>
      <c r="LHE45" s="68"/>
      <c r="LHF45" s="68"/>
      <c r="LHG45" s="68"/>
      <c r="LHH45" s="68"/>
      <c r="LHI45" s="68"/>
      <c r="LHJ45" s="68"/>
      <c r="LHN45" s="68"/>
      <c r="LHR45" s="69"/>
      <c r="LHS45" s="69"/>
      <c r="LHT45" s="69"/>
      <c r="LHU45" s="69"/>
      <c r="LHV45" s="69"/>
      <c r="LHW45" s="69"/>
      <c r="LHX45" s="69"/>
      <c r="LHY45" s="69"/>
      <c r="LIG45" s="68"/>
      <c r="LIH45" s="68"/>
      <c r="LII45" s="68"/>
      <c r="LIJ45" s="68"/>
      <c r="LIK45" s="68"/>
      <c r="LIL45" s="68"/>
      <c r="LIM45" s="68"/>
      <c r="LIN45" s="68"/>
      <c r="LIO45" s="68"/>
      <c r="LIS45" s="68"/>
      <c r="LIW45" s="69"/>
      <c r="LIX45" s="69"/>
      <c r="LIY45" s="69"/>
      <c r="LIZ45" s="69"/>
      <c r="LJA45" s="69"/>
      <c r="LJB45" s="69"/>
      <c r="LJC45" s="69"/>
      <c r="LJD45" s="69"/>
      <c r="LJL45" s="68"/>
      <c r="LJM45" s="68"/>
      <c r="LJN45" s="68"/>
      <c r="LJO45" s="68"/>
      <c r="LJP45" s="68"/>
      <c r="LJQ45" s="68"/>
      <c r="LJR45" s="68"/>
      <c r="LJS45" s="68"/>
      <c r="LJT45" s="68"/>
      <c r="LJX45" s="68"/>
      <c r="LKB45" s="69"/>
      <c r="LKC45" s="69"/>
      <c r="LKD45" s="69"/>
      <c r="LKE45" s="69"/>
      <c r="LKF45" s="69"/>
      <c r="LKG45" s="69"/>
      <c r="LKH45" s="69"/>
      <c r="LKI45" s="69"/>
      <c r="LKQ45" s="68"/>
      <c r="LKR45" s="68"/>
      <c r="LKS45" s="68"/>
      <c r="LKT45" s="68"/>
      <c r="LKU45" s="68"/>
      <c r="LKV45" s="68"/>
      <c r="LKW45" s="68"/>
      <c r="LKX45" s="68"/>
      <c r="LKY45" s="68"/>
      <c r="LLC45" s="68"/>
      <c r="LLG45" s="69"/>
      <c r="LLH45" s="69"/>
      <c r="LLI45" s="69"/>
      <c r="LLJ45" s="69"/>
      <c r="LLK45" s="69"/>
      <c r="LLL45" s="69"/>
      <c r="LLM45" s="69"/>
      <c r="LLN45" s="69"/>
      <c r="LLV45" s="68"/>
      <c r="LLW45" s="68"/>
      <c r="LLX45" s="68"/>
      <c r="LLY45" s="68"/>
      <c r="LLZ45" s="68"/>
      <c r="LMA45" s="68"/>
      <c r="LMB45" s="68"/>
      <c r="LMC45" s="68"/>
      <c r="LMD45" s="68"/>
      <c r="LMH45" s="68"/>
      <c r="LML45" s="69"/>
      <c r="LMM45" s="69"/>
      <c r="LMN45" s="69"/>
      <c r="LMO45" s="69"/>
      <c r="LMP45" s="69"/>
      <c r="LMQ45" s="69"/>
      <c r="LMR45" s="69"/>
      <c r="LMS45" s="69"/>
      <c r="LNA45" s="68"/>
      <c r="LNB45" s="68"/>
      <c r="LNC45" s="68"/>
      <c r="LND45" s="68"/>
      <c r="LNE45" s="68"/>
      <c r="LNF45" s="68"/>
      <c r="LNG45" s="68"/>
      <c r="LNH45" s="68"/>
      <c r="LNI45" s="68"/>
      <c r="LNM45" s="68"/>
      <c r="LNQ45" s="69"/>
      <c r="LNR45" s="69"/>
      <c r="LNS45" s="69"/>
      <c r="LNT45" s="69"/>
      <c r="LNU45" s="69"/>
      <c r="LNV45" s="69"/>
      <c r="LNW45" s="69"/>
      <c r="LNX45" s="69"/>
      <c r="LOF45" s="68"/>
      <c r="LOG45" s="68"/>
      <c r="LOH45" s="68"/>
      <c r="LOI45" s="68"/>
      <c r="LOJ45" s="68"/>
      <c r="LOK45" s="68"/>
      <c r="LOL45" s="68"/>
      <c r="LOM45" s="68"/>
      <c r="LON45" s="68"/>
      <c r="LOR45" s="68"/>
      <c r="LOV45" s="69"/>
      <c r="LOW45" s="69"/>
      <c r="LOX45" s="69"/>
      <c r="LOY45" s="69"/>
      <c r="LOZ45" s="69"/>
      <c r="LPA45" s="69"/>
      <c r="LPB45" s="69"/>
      <c r="LPC45" s="69"/>
      <c r="LPK45" s="68"/>
      <c r="LPL45" s="68"/>
      <c r="LPM45" s="68"/>
      <c r="LPN45" s="68"/>
      <c r="LPO45" s="68"/>
      <c r="LPP45" s="68"/>
      <c r="LPQ45" s="68"/>
      <c r="LPR45" s="68"/>
      <c r="LPS45" s="68"/>
      <c r="LPW45" s="68"/>
      <c r="LQA45" s="69"/>
      <c r="LQB45" s="69"/>
      <c r="LQC45" s="69"/>
      <c r="LQD45" s="69"/>
      <c r="LQE45" s="69"/>
      <c r="LQF45" s="69"/>
      <c r="LQG45" s="69"/>
      <c r="LQH45" s="69"/>
      <c r="LQP45" s="68"/>
      <c r="LQQ45" s="68"/>
      <c r="LQR45" s="68"/>
      <c r="LQS45" s="68"/>
      <c r="LQT45" s="68"/>
      <c r="LQU45" s="68"/>
      <c r="LQV45" s="68"/>
      <c r="LQW45" s="68"/>
      <c r="LQX45" s="68"/>
      <c r="LRB45" s="68"/>
      <c r="LRF45" s="69"/>
      <c r="LRG45" s="69"/>
      <c r="LRH45" s="69"/>
      <c r="LRI45" s="69"/>
      <c r="LRJ45" s="69"/>
      <c r="LRK45" s="69"/>
      <c r="LRL45" s="69"/>
      <c r="LRM45" s="69"/>
      <c r="LRU45" s="68"/>
      <c r="LRV45" s="68"/>
      <c r="LRW45" s="68"/>
      <c r="LRX45" s="68"/>
      <c r="LRY45" s="68"/>
      <c r="LRZ45" s="68"/>
      <c r="LSA45" s="68"/>
      <c r="LSB45" s="68"/>
      <c r="LSC45" s="68"/>
      <c r="LSG45" s="68"/>
      <c r="LSK45" s="69"/>
      <c r="LSL45" s="69"/>
      <c r="LSM45" s="69"/>
      <c r="LSN45" s="69"/>
      <c r="LSO45" s="69"/>
      <c r="LSP45" s="69"/>
      <c r="LSQ45" s="69"/>
      <c r="LSR45" s="69"/>
      <c r="LSZ45" s="68"/>
      <c r="LTA45" s="68"/>
      <c r="LTB45" s="68"/>
      <c r="LTC45" s="68"/>
      <c r="LTD45" s="68"/>
      <c r="LTE45" s="68"/>
      <c r="LTF45" s="68"/>
      <c r="LTG45" s="68"/>
      <c r="LTH45" s="68"/>
      <c r="LTL45" s="68"/>
      <c r="LTP45" s="69"/>
      <c r="LTQ45" s="69"/>
      <c r="LTR45" s="69"/>
      <c r="LTS45" s="69"/>
      <c r="LTT45" s="69"/>
      <c r="LTU45" s="69"/>
      <c r="LTV45" s="69"/>
      <c r="LTW45" s="69"/>
      <c r="LUE45" s="68"/>
      <c r="LUF45" s="68"/>
      <c r="LUG45" s="68"/>
      <c r="LUH45" s="68"/>
      <c r="LUI45" s="68"/>
      <c r="LUJ45" s="68"/>
      <c r="LUK45" s="68"/>
      <c r="LUL45" s="68"/>
      <c r="LUM45" s="68"/>
      <c r="LUQ45" s="68"/>
      <c r="LUU45" s="69"/>
      <c r="LUV45" s="69"/>
      <c r="LUW45" s="69"/>
      <c r="LUX45" s="69"/>
      <c r="LUY45" s="69"/>
      <c r="LUZ45" s="69"/>
      <c r="LVA45" s="69"/>
      <c r="LVB45" s="69"/>
      <c r="LVJ45" s="68"/>
      <c r="LVK45" s="68"/>
      <c r="LVL45" s="68"/>
      <c r="LVM45" s="68"/>
      <c r="LVN45" s="68"/>
      <c r="LVO45" s="68"/>
      <c r="LVP45" s="68"/>
      <c r="LVQ45" s="68"/>
      <c r="LVR45" s="68"/>
      <c r="LVV45" s="68"/>
      <c r="LVZ45" s="69"/>
      <c r="LWA45" s="69"/>
      <c r="LWB45" s="69"/>
      <c r="LWC45" s="69"/>
      <c r="LWD45" s="69"/>
      <c r="LWE45" s="69"/>
      <c r="LWF45" s="69"/>
      <c r="LWG45" s="69"/>
      <c r="LWO45" s="68"/>
      <c r="LWP45" s="68"/>
      <c r="LWQ45" s="68"/>
      <c r="LWR45" s="68"/>
      <c r="LWS45" s="68"/>
      <c r="LWT45" s="68"/>
      <c r="LWU45" s="68"/>
      <c r="LWV45" s="68"/>
      <c r="LWW45" s="68"/>
      <c r="LXA45" s="68"/>
      <c r="LXE45" s="69"/>
      <c r="LXF45" s="69"/>
      <c r="LXG45" s="69"/>
      <c r="LXH45" s="69"/>
      <c r="LXI45" s="69"/>
      <c r="LXJ45" s="69"/>
      <c r="LXK45" s="69"/>
      <c r="LXL45" s="69"/>
      <c r="LXT45" s="68"/>
      <c r="LXU45" s="68"/>
      <c r="LXV45" s="68"/>
      <c r="LXW45" s="68"/>
      <c r="LXX45" s="68"/>
      <c r="LXY45" s="68"/>
      <c r="LXZ45" s="68"/>
      <c r="LYA45" s="68"/>
      <c r="LYB45" s="68"/>
      <c r="LYF45" s="68"/>
      <c r="LYJ45" s="69"/>
      <c r="LYK45" s="69"/>
      <c r="LYL45" s="69"/>
      <c r="LYM45" s="69"/>
      <c r="LYN45" s="69"/>
      <c r="LYO45" s="69"/>
      <c r="LYP45" s="69"/>
      <c r="LYQ45" s="69"/>
      <c r="LYY45" s="68"/>
      <c r="LYZ45" s="68"/>
      <c r="LZA45" s="68"/>
      <c r="LZB45" s="68"/>
      <c r="LZC45" s="68"/>
      <c r="LZD45" s="68"/>
      <c r="LZE45" s="68"/>
      <c r="LZF45" s="68"/>
      <c r="LZG45" s="68"/>
      <c r="LZK45" s="68"/>
      <c r="LZO45" s="69"/>
      <c r="LZP45" s="69"/>
      <c r="LZQ45" s="69"/>
      <c r="LZR45" s="69"/>
      <c r="LZS45" s="69"/>
      <c r="LZT45" s="69"/>
      <c r="LZU45" s="69"/>
      <c r="LZV45" s="69"/>
      <c r="MAD45" s="68"/>
      <c r="MAE45" s="68"/>
      <c r="MAF45" s="68"/>
      <c r="MAG45" s="68"/>
      <c r="MAH45" s="68"/>
      <c r="MAI45" s="68"/>
      <c r="MAJ45" s="68"/>
      <c r="MAK45" s="68"/>
      <c r="MAL45" s="68"/>
      <c r="MAP45" s="68"/>
      <c r="MAT45" s="69"/>
      <c r="MAU45" s="69"/>
      <c r="MAV45" s="69"/>
      <c r="MAW45" s="69"/>
      <c r="MAX45" s="69"/>
      <c r="MAY45" s="69"/>
      <c r="MAZ45" s="69"/>
      <c r="MBA45" s="69"/>
      <c r="MBI45" s="68"/>
      <c r="MBJ45" s="68"/>
      <c r="MBK45" s="68"/>
      <c r="MBL45" s="68"/>
      <c r="MBM45" s="68"/>
      <c r="MBN45" s="68"/>
      <c r="MBO45" s="68"/>
      <c r="MBP45" s="68"/>
      <c r="MBQ45" s="68"/>
      <c r="MBU45" s="68"/>
      <c r="MBY45" s="69"/>
      <c r="MBZ45" s="69"/>
      <c r="MCA45" s="69"/>
      <c r="MCB45" s="69"/>
      <c r="MCC45" s="69"/>
      <c r="MCD45" s="69"/>
      <c r="MCE45" s="69"/>
      <c r="MCF45" s="69"/>
      <c r="MCN45" s="68"/>
      <c r="MCO45" s="68"/>
      <c r="MCP45" s="68"/>
      <c r="MCQ45" s="68"/>
      <c r="MCR45" s="68"/>
      <c r="MCS45" s="68"/>
      <c r="MCT45" s="68"/>
      <c r="MCU45" s="68"/>
      <c r="MCV45" s="68"/>
      <c r="MCZ45" s="68"/>
      <c r="MDD45" s="69"/>
      <c r="MDE45" s="69"/>
      <c r="MDF45" s="69"/>
      <c r="MDG45" s="69"/>
      <c r="MDH45" s="69"/>
      <c r="MDI45" s="69"/>
      <c r="MDJ45" s="69"/>
      <c r="MDK45" s="69"/>
      <c r="MDS45" s="68"/>
      <c r="MDT45" s="68"/>
      <c r="MDU45" s="68"/>
      <c r="MDV45" s="68"/>
      <c r="MDW45" s="68"/>
      <c r="MDX45" s="68"/>
      <c r="MDY45" s="68"/>
      <c r="MDZ45" s="68"/>
      <c r="MEA45" s="68"/>
      <c r="MEE45" s="68"/>
      <c r="MEI45" s="69"/>
      <c r="MEJ45" s="69"/>
      <c r="MEK45" s="69"/>
      <c r="MEL45" s="69"/>
      <c r="MEM45" s="69"/>
      <c r="MEN45" s="69"/>
      <c r="MEO45" s="69"/>
      <c r="MEP45" s="69"/>
      <c r="MEX45" s="68"/>
      <c r="MEY45" s="68"/>
      <c r="MEZ45" s="68"/>
      <c r="MFA45" s="68"/>
      <c r="MFB45" s="68"/>
      <c r="MFC45" s="68"/>
      <c r="MFD45" s="68"/>
      <c r="MFE45" s="68"/>
      <c r="MFF45" s="68"/>
      <c r="MFJ45" s="68"/>
      <c r="MFN45" s="69"/>
      <c r="MFO45" s="69"/>
      <c r="MFP45" s="69"/>
      <c r="MFQ45" s="69"/>
      <c r="MFR45" s="69"/>
      <c r="MFS45" s="69"/>
      <c r="MFT45" s="69"/>
      <c r="MFU45" s="69"/>
      <c r="MGC45" s="68"/>
      <c r="MGD45" s="68"/>
      <c r="MGE45" s="68"/>
      <c r="MGF45" s="68"/>
      <c r="MGG45" s="68"/>
      <c r="MGH45" s="68"/>
      <c r="MGI45" s="68"/>
      <c r="MGJ45" s="68"/>
      <c r="MGK45" s="68"/>
      <c r="MGO45" s="68"/>
      <c r="MGS45" s="69"/>
      <c r="MGT45" s="69"/>
      <c r="MGU45" s="69"/>
      <c r="MGV45" s="69"/>
      <c r="MGW45" s="69"/>
      <c r="MGX45" s="69"/>
      <c r="MGY45" s="69"/>
      <c r="MGZ45" s="69"/>
      <c r="MHH45" s="68"/>
      <c r="MHI45" s="68"/>
      <c r="MHJ45" s="68"/>
      <c r="MHK45" s="68"/>
      <c r="MHL45" s="68"/>
      <c r="MHM45" s="68"/>
      <c r="MHN45" s="68"/>
      <c r="MHO45" s="68"/>
      <c r="MHP45" s="68"/>
      <c r="MHT45" s="68"/>
      <c r="MHX45" s="69"/>
      <c r="MHY45" s="69"/>
      <c r="MHZ45" s="69"/>
      <c r="MIA45" s="69"/>
      <c r="MIB45" s="69"/>
      <c r="MIC45" s="69"/>
      <c r="MID45" s="69"/>
      <c r="MIE45" s="69"/>
      <c r="MIM45" s="68"/>
      <c r="MIN45" s="68"/>
      <c r="MIO45" s="68"/>
      <c r="MIP45" s="68"/>
      <c r="MIQ45" s="68"/>
      <c r="MIR45" s="68"/>
      <c r="MIS45" s="68"/>
      <c r="MIT45" s="68"/>
      <c r="MIU45" s="68"/>
      <c r="MIY45" s="68"/>
      <c r="MJC45" s="69"/>
      <c r="MJD45" s="69"/>
      <c r="MJE45" s="69"/>
      <c r="MJF45" s="69"/>
      <c r="MJG45" s="69"/>
      <c r="MJH45" s="69"/>
      <c r="MJI45" s="69"/>
      <c r="MJJ45" s="69"/>
      <c r="MJR45" s="68"/>
      <c r="MJS45" s="68"/>
      <c r="MJT45" s="68"/>
      <c r="MJU45" s="68"/>
      <c r="MJV45" s="68"/>
      <c r="MJW45" s="68"/>
      <c r="MJX45" s="68"/>
      <c r="MJY45" s="68"/>
      <c r="MJZ45" s="68"/>
      <c r="MKD45" s="68"/>
      <c r="MKH45" s="69"/>
      <c r="MKI45" s="69"/>
      <c r="MKJ45" s="69"/>
      <c r="MKK45" s="69"/>
      <c r="MKL45" s="69"/>
      <c r="MKM45" s="69"/>
      <c r="MKN45" s="69"/>
      <c r="MKO45" s="69"/>
      <c r="MKW45" s="68"/>
      <c r="MKX45" s="68"/>
      <c r="MKY45" s="68"/>
      <c r="MKZ45" s="68"/>
      <c r="MLA45" s="68"/>
      <c r="MLB45" s="68"/>
      <c r="MLC45" s="68"/>
      <c r="MLD45" s="68"/>
      <c r="MLE45" s="68"/>
      <c r="MLI45" s="68"/>
      <c r="MLM45" s="69"/>
      <c r="MLN45" s="69"/>
      <c r="MLO45" s="69"/>
      <c r="MLP45" s="69"/>
      <c r="MLQ45" s="69"/>
      <c r="MLR45" s="69"/>
      <c r="MLS45" s="69"/>
      <c r="MLT45" s="69"/>
      <c r="MMB45" s="68"/>
      <c r="MMC45" s="68"/>
      <c r="MMD45" s="68"/>
      <c r="MME45" s="68"/>
      <c r="MMF45" s="68"/>
      <c r="MMG45" s="68"/>
      <c r="MMH45" s="68"/>
      <c r="MMI45" s="68"/>
      <c r="MMJ45" s="68"/>
      <c r="MMN45" s="68"/>
      <c r="MMR45" s="69"/>
      <c r="MMS45" s="69"/>
      <c r="MMT45" s="69"/>
      <c r="MMU45" s="69"/>
      <c r="MMV45" s="69"/>
      <c r="MMW45" s="69"/>
      <c r="MMX45" s="69"/>
      <c r="MMY45" s="69"/>
      <c r="MNG45" s="68"/>
      <c r="MNH45" s="68"/>
      <c r="MNI45" s="68"/>
      <c r="MNJ45" s="68"/>
      <c r="MNK45" s="68"/>
      <c r="MNL45" s="68"/>
      <c r="MNM45" s="68"/>
      <c r="MNN45" s="68"/>
      <c r="MNO45" s="68"/>
      <c r="MNS45" s="68"/>
      <c r="MNW45" s="69"/>
      <c r="MNX45" s="69"/>
      <c r="MNY45" s="69"/>
      <c r="MNZ45" s="69"/>
      <c r="MOA45" s="69"/>
      <c r="MOB45" s="69"/>
      <c r="MOC45" s="69"/>
      <c r="MOD45" s="69"/>
      <c r="MOL45" s="68"/>
      <c r="MOM45" s="68"/>
      <c r="MON45" s="68"/>
      <c r="MOO45" s="68"/>
      <c r="MOP45" s="68"/>
      <c r="MOQ45" s="68"/>
      <c r="MOR45" s="68"/>
      <c r="MOS45" s="68"/>
      <c r="MOT45" s="68"/>
      <c r="MOX45" s="68"/>
      <c r="MPB45" s="69"/>
      <c r="MPC45" s="69"/>
      <c r="MPD45" s="69"/>
      <c r="MPE45" s="69"/>
      <c r="MPF45" s="69"/>
      <c r="MPG45" s="69"/>
      <c r="MPH45" s="69"/>
      <c r="MPI45" s="69"/>
      <c r="MPQ45" s="68"/>
      <c r="MPR45" s="68"/>
      <c r="MPS45" s="68"/>
      <c r="MPT45" s="68"/>
      <c r="MPU45" s="68"/>
      <c r="MPV45" s="68"/>
      <c r="MPW45" s="68"/>
      <c r="MPX45" s="68"/>
      <c r="MPY45" s="68"/>
      <c r="MQC45" s="68"/>
      <c r="MQG45" s="69"/>
      <c r="MQH45" s="69"/>
      <c r="MQI45" s="69"/>
      <c r="MQJ45" s="69"/>
      <c r="MQK45" s="69"/>
      <c r="MQL45" s="69"/>
      <c r="MQM45" s="69"/>
      <c r="MQN45" s="69"/>
      <c r="MQV45" s="68"/>
      <c r="MQW45" s="68"/>
      <c r="MQX45" s="68"/>
      <c r="MQY45" s="68"/>
      <c r="MQZ45" s="68"/>
      <c r="MRA45" s="68"/>
      <c r="MRB45" s="68"/>
      <c r="MRC45" s="68"/>
      <c r="MRD45" s="68"/>
      <c r="MRH45" s="68"/>
      <c r="MRL45" s="69"/>
      <c r="MRM45" s="69"/>
      <c r="MRN45" s="69"/>
      <c r="MRO45" s="69"/>
      <c r="MRP45" s="69"/>
      <c r="MRQ45" s="69"/>
      <c r="MRR45" s="69"/>
      <c r="MRS45" s="69"/>
      <c r="MSA45" s="68"/>
      <c r="MSB45" s="68"/>
      <c r="MSC45" s="68"/>
      <c r="MSD45" s="68"/>
      <c r="MSE45" s="68"/>
      <c r="MSF45" s="68"/>
      <c r="MSG45" s="68"/>
      <c r="MSH45" s="68"/>
      <c r="MSI45" s="68"/>
      <c r="MSM45" s="68"/>
      <c r="MSQ45" s="69"/>
      <c r="MSR45" s="69"/>
      <c r="MSS45" s="69"/>
      <c r="MST45" s="69"/>
      <c r="MSU45" s="69"/>
      <c r="MSV45" s="69"/>
      <c r="MSW45" s="69"/>
      <c r="MSX45" s="69"/>
      <c r="MTF45" s="68"/>
      <c r="MTG45" s="68"/>
      <c r="MTH45" s="68"/>
      <c r="MTI45" s="68"/>
      <c r="MTJ45" s="68"/>
      <c r="MTK45" s="68"/>
      <c r="MTL45" s="68"/>
      <c r="MTM45" s="68"/>
      <c r="MTN45" s="68"/>
      <c r="MTR45" s="68"/>
      <c r="MTV45" s="69"/>
      <c r="MTW45" s="69"/>
      <c r="MTX45" s="69"/>
      <c r="MTY45" s="69"/>
      <c r="MTZ45" s="69"/>
      <c r="MUA45" s="69"/>
      <c r="MUB45" s="69"/>
      <c r="MUC45" s="69"/>
      <c r="MUK45" s="68"/>
      <c r="MUL45" s="68"/>
      <c r="MUM45" s="68"/>
      <c r="MUN45" s="68"/>
      <c r="MUO45" s="68"/>
      <c r="MUP45" s="68"/>
      <c r="MUQ45" s="68"/>
      <c r="MUR45" s="68"/>
      <c r="MUS45" s="68"/>
      <c r="MUW45" s="68"/>
      <c r="MVA45" s="69"/>
      <c r="MVB45" s="69"/>
      <c r="MVC45" s="69"/>
      <c r="MVD45" s="69"/>
      <c r="MVE45" s="69"/>
      <c r="MVF45" s="69"/>
      <c r="MVG45" s="69"/>
      <c r="MVH45" s="69"/>
      <c r="MVP45" s="68"/>
      <c r="MVQ45" s="68"/>
      <c r="MVR45" s="68"/>
      <c r="MVS45" s="68"/>
      <c r="MVT45" s="68"/>
      <c r="MVU45" s="68"/>
      <c r="MVV45" s="68"/>
      <c r="MVW45" s="68"/>
      <c r="MVX45" s="68"/>
      <c r="MWB45" s="68"/>
      <c r="MWF45" s="69"/>
      <c r="MWG45" s="69"/>
      <c r="MWH45" s="69"/>
      <c r="MWI45" s="69"/>
      <c r="MWJ45" s="69"/>
      <c r="MWK45" s="69"/>
      <c r="MWL45" s="69"/>
      <c r="MWM45" s="69"/>
      <c r="MWU45" s="68"/>
      <c r="MWV45" s="68"/>
      <c r="MWW45" s="68"/>
      <c r="MWX45" s="68"/>
      <c r="MWY45" s="68"/>
      <c r="MWZ45" s="68"/>
      <c r="MXA45" s="68"/>
      <c r="MXB45" s="68"/>
      <c r="MXC45" s="68"/>
      <c r="MXG45" s="68"/>
      <c r="MXK45" s="69"/>
      <c r="MXL45" s="69"/>
      <c r="MXM45" s="69"/>
      <c r="MXN45" s="69"/>
      <c r="MXO45" s="69"/>
      <c r="MXP45" s="69"/>
      <c r="MXQ45" s="69"/>
      <c r="MXR45" s="69"/>
      <c r="MXZ45" s="68"/>
      <c r="MYA45" s="68"/>
      <c r="MYB45" s="68"/>
      <c r="MYC45" s="68"/>
      <c r="MYD45" s="68"/>
      <c r="MYE45" s="68"/>
      <c r="MYF45" s="68"/>
      <c r="MYG45" s="68"/>
      <c r="MYH45" s="68"/>
      <c r="MYL45" s="68"/>
      <c r="MYP45" s="69"/>
      <c r="MYQ45" s="69"/>
      <c r="MYR45" s="69"/>
      <c r="MYS45" s="69"/>
      <c r="MYT45" s="69"/>
      <c r="MYU45" s="69"/>
      <c r="MYV45" s="69"/>
      <c r="MYW45" s="69"/>
      <c r="MZE45" s="68"/>
      <c r="MZF45" s="68"/>
      <c r="MZG45" s="68"/>
      <c r="MZH45" s="68"/>
      <c r="MZI45" s="68"/>
      <c r="MZJ45" s="68"/>
      <c r="MZK45" s="68"/>
      <c r="MZL45" s="68"/>
      <c r="MZM45" s="68"/>
      <c r="MZQ45" s="68"/>
      <c r="MZU45" s="69"/>
      <c r="MZV45" s="69"/>
      <c r="MZW45" s="69"/>
      <c r="MZX45" s="69"/>
      <c r="MZY45" s="69"/>
      <c r="MZZ45" s="69"/>
      <c r="NAA45" s="69"/>
      <c r="NAB45" s="69"/>
      <c r="NAJ45" s="68"/>
      <c r="NAK45" s="68"/>
      <c r="NAL45" s="68"/>
      <c r="NAM45" s="68"/>
      <c r="NAN45" s="68"/>
      <c r="NAO45" s="68"/>
      <c r="NAP45" s="68"/>
      <c r="NAQ45" s="68"/>
      <c r="NAR45" s="68"/>
      <c r="NAV45" s="68"/>
      <c r="NAZ45" s="69"/>
      <c r="NBA45" s="69"/>
      <c r="NBB45" s="69"/>
      <c r="NBC45" s="69"/>
      <c r="NBD45" s="69"/>
      <c r="NBE45" s="69"/>
      <c r="NBF45" s="69"/>
      <c r="NBG45" s="69"/>
      <c r="NBO45" s="68"/>
      <c r="NBP45" s="68"/>
      <c r="NBQ45" s="68"/>
      <c r="NBR45" s="68"/>
      <c r="NBS45" s="68"/>
      <c r="NBT45" s="68"/>
      <c r="NBU45" s="68"/>
      <c r="NBV45" s="68"/>
      <c r="NBW45" s="68"/>
      <c r="NCA45" s="68"/>
      <c r="NCE45" s="69"/>
      <c r="NCF45" s="69"/>
      <c r="NCG45" s="69"/>
      <c r="NCH45" s="69"/>
      <c r="NCI45" s="69"/>
      <c r="NCJ45" s="69"/>
      <c r="NCK45" s="69"/>
      <c r="NCL45" s="69"/>
      <c r="NCT45" s="68"/>
      <c r="NCU45" s="68"/>
      <c r="NCV45" s="68"/>
      <c r="NCW45" s="68"/>
      <c r="NCX45" s="68"/>
      <c r="NCY45" s="68"/>
      <c r="NCZ45" s="68"/>
      <c r="NDA45" s="68"/>
      <c r="NDB45" s="68"/>
      <c r="NDF45" s="68"/>
      <c r="NDJ45" s="69"/>
      <c r="NDK45" s="69"/>
      <c r="NDL45" s="69"/>
      <c r="NDM45" s="69"/>
      <c r="NDN45" s="69"/>
      <c r="NDO45" s="69"/>
      <c r="NDP45" s="69"/>
      <c r="NDQ45" s="69"/>
      <c r="NDY45" s="68"/>
      <c r="NDZ45" s="68"/>
      <c r="NEA45" s="68"/>
      <c r="NEB45" s="68"/>
      <c r="NEC45" s="68"/>
      <c r="NED45" s="68"/>
      <c r="NEE45" s="68"/>
      <c r="NEF45" s="68"/>
      <c r="NEG45" s="68"/>
      <c r="NEK45" s="68"/>
      <c r="NEO45" s="69"/>
      <c r="NEP45" s="69"/>
      <c r="NEQ45" s="69"/>
      <c r="NER45" s="69"/>
      <c r="NES45" s="69"/>
      <c r="NET45" s="69"/>
      <c r="NEU45" s="69"/>
      <c r="NEV45" s="69"/>
      <c r="NFD45" s="68"/>
      <c r="NFE45" s="68"/>
      <c r="NFF45" s="68"/>
      <c r="NFG45" s="68"/>
      <c r="NFH45" s="68"/>
      <c r="NFI45" s="68"/>
      <c r="NFJ45" s="68"/>
      <c r="NFK45" s="68"/>
      <c r="NFL45" s="68"/>
      <c r="NFP45" s="68"/>
      <c r="NFT45" s="69"/>
      <c r="NFU45" s="69"/>
      <c r="NFV45" s="69"/>
      <c r="NFW45" s="69"/>
      <c r="NFX45" s="69"/>
      <c r="NFY45" s="69"/>
      <c r="NFZ45" s="69"/>
      <c r="NGA45" s="69"/>
      <c r="NGI45" s="68"/>
      <c r="NGJ45" s="68"/>
      <c r="NGK45" s="68"/>
      <c r="NGL45" s="68"/>
      <c r="NGM45" s="68"/>
      <c r="NGN45" s="68"/>
      <c r="NGO45" s="68"/>
      <c r="NGP45" s="68"/>
      <c r="NGQ45" s="68"/>
      <c r="NGU45" s="68"/>
      <c r="NGY45" s="69"/>
      <c r="NGZ45" s="69"/>
      <c r="NHA45" s="69"/>
      <c r="NHB45" s="69"/>
      <c r="NHC45" s="69"/>
      <c r="NHD45" s="69"/>
      <c r="NHE45" s="69"/>
      <c r="NHF45" s="69"/>
      <c r="NHN45" s="68"/>
      <c r="NHO45" s="68"/>
      <c r="NHP45" s="68"/>
      <c r="NHQ45" s="68"/>
      <c r="NHR45" s="68"/>
      <c r="NHS45" s="68"/>
      <c r="NHT45" s="68"/>
      <c r="NHU45" s="68"/>
      <c r="NHV45" s="68"/>
      <c r="NHZ45" s="68"/>
      <c r="NID45" s="69"/>
      <c r="NIE45" s="69"/>
      <c r="NIF45" s="69"/>
      <c r="NIG45" s="69"/>
      <c r="NIH45" s="69"/>
      <c r="NII45" s="69"/>
      <c r="NIJ45" s="69"/>
      <c r="NIK45" s="69"/>
      <c r="NIS45" s="68"/>
      <c r="NIT45" s="68"/>
      <c r="NIU45" s="68"/>
      <c r="NIV45" s="68"/>
      <c r="NIW45" s="68"/>
      <c r="NIX45" s="68"/>
      <c r="NIY45" s="68"/>
      <c r="NIZ45" s="68"/>
      <c r="NJA45" s="68"/>
      <c r="NJE45" s="68"/>
      <c r="NJI45" s="69"/>
      <c r="NJJ45" s="69"/>
      <c r="NJK45" s="69"/>
      <c r="NJL45" s="69"/>
      <c r="NJM45" s="69"/>
      <c r="NJN45" s="69"/>
      <c r="NJO45" s="69"/>
      <c r="NJP45" s="69"/>
      <c r="NJX45" s="68"/>
      <c r="NJY45" s="68"/>
      <c r="NJZ45" s="68"/>
      <c r="NKA45" s="68"/>
      <c r="NKB45" s="68"/>
      <c r="NKC45" s="68"/>
      <c r="NKD45" s="68"/>
      <c r="NKE45" s="68"/>
      <c r="NKF45" s="68"/>
      <c r="NKJ45" s="68"/>
      <c r="NKN45" s="69"/>
      <c r="NKO45" s="69"/>
      <c r="NKP45" s="69"/>
      <c r="NKQ45" s="69"/>
      <c r="NKR45" s="69"/>
      <c r="NKS45" s="69"/>
      <c r="NKT45" s="69"/>
      <c r="NKU45" s="69"/>
      <c r="NLC45" s="68"/>
      <c r="NLD45" s="68"/>
      <c r="NLE45" s="68"/>
      <c r="NLF45" s="68"/>
      <c r="NLG45" s="68"/>
      <c r="NLH45" s="68"/>
      <c r="NLI45" s="68"/>
      <c r="NLJ45" s="68"/>
      <c r="NLK45" s="68"/>
      <c r="NLO45" s="68"/>
      <c r="NLS45" s="69"/>
      <c r="NLT45" s="69"/>
      <c r="NLU45" s="69"/>
      <c r="NLV45" s="69"/>
      <c r="NLW45" s="69"/>
      <c r="NLX45" s="69"/>
      <c r="NLY45" s="69"/>
      <c r="NLZ45" s="69"/>
      <c r="NMH45" s="68"/>
      <c r="NMI45" s="68"/>
      <c r="NMJ45" s="68"/>
      <c r="NMK45" s="68"/>
      <c r="NML45" s="68"/>
      <c r="NMM45" s="68"/>
      <c r="NMN45" s="68"/>
      <c r="NMO45" s="68"/>
      <c r="NMP45" s="68"/>
      <c r="NMT45" s="68"/>
      <c r="NMX45" s="69"/>
      <c r="NMY45" s="69"/>
      <c r="NMZ45" s="69"/>
      <c r="NNA45" s="69"/>
      <c r="NNB45" s="69"/>
      <c r="NNC45" s="69"/>
      <c r="NND45" s="69"/>
      <c r="NNE45" s="69"/>
      <c r="NNM45" s="68"/>
      <c r="NNN45" s="68"/>
      <c r="NNO45" s="68"/>
      <c r="NNP45" s="68"/>
      <c r="NNQ45" s="68"/>
      <c r="NNR45" s="68"/>
      <c r="NNS45" s="68"/>
      <c r="NNT45" s="68"/>
      <c r="NNU45" s="68"/>
      <c r="NNY45" s="68"/>
      <c r="NOC45" s="69"/>
      <c r="NOD45" s="69"/>
      <c r="NOE45" s="69"/>
      <c r="NOF45" s="69"/>
      <c r="NOG45" s="69"/>
      <c r="NOH45" s="69"/>
      <c r="NOI45" s="69"/>
      <c r="NOJ45" s="69"/>
      <c r="NOR45" s="68"/>
      <c r="NOS45" s="68"/>
      <c r="NOT45" s="68"/>
      <c r="NOU45" s="68"/>
      <c r="NOV45" s="68"/>
      <c r="NOW45" s="68"/>
      <c r="NOX45" s="68"/>
      <c r="NOY45" s="68"/>
      <c r="NOZ45" s="68"/>
      <c r="NPD45" s="68"/>
      <c r="NPH45" s="69"/>
      <c r="NPI45" s="69"/>
      <c r="NPJ45" s="69"/>
      <c r="NPK45" s="69"/>
      <c r="NPL45" s="69"/>
      <c r="NPM45" s="69"/>
      <c r="NPN45" s="69"/>
      <c r="NPO45" s="69"/>
      <c r="NPW45" s="68"/>
      <c r="NPX45" s="68"/>
      <c r="NPY45" s="68"/>
      <c r="NPZ45" s="68"/>
      <c r="NQA45" s="68"/>
      <c r="NQB45" s="68"/>
      <c r="NQC45" s="68"/>
      <c r="NQD45" s="68"/>
      <c r="NQE45" s="68"/>
      <c r="NQI45" s="68"/>
      <c r="NQM45" s="69"/>
      <c r="NQN45" s="69"/>
      <c r="NQO45" s="69"/>
      <c r="NQP45" s="69"/>
      <c r="NQQ45" s="69"/>
      <c r="NQR45" s="69"/>
      <c r="NQS45" s="69"/>
      <c r="NQT45" s="69"/>
      <c r="NRB45" s="68"/>
      <c r="NRC45" s="68"/>
      <c r="NRD45" s="68"/>
      <c r="NRE45" s="68"/>
      <c r="NRF45" s="68"/>
      <c r="NRG45" s="68"/>
      <c r="NRH45" s="68"/>
      <c r="NRI45" s="68"/>
      <c r="NRJ45" s="68"/>
      <c r="NRN45" s="68"/>
      <c r="NRR45" s="69"/>
      <c r="NRS45" s="69"/>
      <c r="NRT45" s="69"/>
      <c r="NRU45" s="69"/>
      <c r="NRV45" s="69"/>
      <c r="NRW45" s="69"/>
      <c r="NRX45" s="69"/>
      <c r="NRY45" s="69"/>
      <c r="NSG45" s="68"/>
      <c r="NSH45" s="68"/>
      <c r="NSI45" s="68"/>
      <c r="NSJ45" s="68"/>
      <c r="NSK45" s="68"/>
      <c r="NSL45" s="68"/>
      <c r="NSM45" s="68"/>
      <c r="NSN45" s="68"/>
      <c r="NSO45" s="68"/>
      <c r="NSS45" s="68"/>
      <c r="NSW45" s="69"/>
      <c r="NSX45" s="69"/>
      <c r="NSY45" s="69"/>
      <c r="NSZ45" s="69"/>
      <c r="NTA45" s="69"/>
      <c r="NTB45" s="69"/>
      <c r="NTC45" s="69"/>
      <c r="NTD45" s="69"/>
      <c r="NTL45" s="68"/>
      <c r="NTM45" s="68"/>
      <c r="NTN45" s="68"/>
      <c r="NTO45" s="68"/>
      <c r="NTP45" s="68"/>
      <c r="NTQ45" s="68"/>
      <c r="NTR45" s="68"/>
      <c r="NTS45" s="68"/>
      <c r="NTT45" s="68"/>
      <c r="NTX45" s="68"/>
      <c r="NUB45" s="69"/>
      <c r="NUC45" s="69"/>
      <c r="NUD45" s="69"/>
      <c r="NUE45" s="69"/>
      <c r="NUF45" s="69"/>
      <c r="NUG45" s="69"/>
      <c r="NUH45" s="69"/>
      <c r="NUI45" s="69"/>
      <c r="NUQ45" s="68"/>
      <c r="NUR45" s="68"/>
      <c r="NUS45" s="68"/>
      <c r="NUT45" s="68"/>
      <c r="NUU45" s="68"/>
      <c r="NUV45" s="68"/>
      <c r="NUW45" s="68"/>
      <c r="NUX45" s="68"/>
      <c r="NUY45" s="68"/>
      <c r="NVC45" s="68"/>
      <c r="NVG45" s="69"/>
      <c r="NVH45" s="69"/>
      <c r="NVI45" s="69"/>
      <c r="NVJ45" s="69"/>
      <c r="NVK45" s="69"/>
      <c r="NVL45" s="69"/>
      <c r="NVM45" s="69"/>
      <c r="NVN45" s="69"/>
      <c r="NVV45" s="68"/>
      <c r="NVW45" s="68"/>
      <c r="NVX45" s="68"/>
      <c r="NVY45" s="68"/>
      <c r="NVZ45" s="68"/>
      <c r="NWA45" s="68"/>
      <c r="NWB45" s="68"/>
      <c r="NWC45" s="68"/>
      <c r="NWD45" s="68"/>
      <c r="NWH45" s="68"/>
      <c r="NWL45" s="69"/>
      <c r="NWM45" s="69"/>
      <c r="NWN45" s="69"/>
      <c r="NWO45" s="69"/>
      <c r="NWP45" s="69"/>
      <c r="NWQ45" s="69"/>
      <c r="NWR45" s="69"/>
      <c r="NWS45" s="69"/>
      <c r="NXA45" s="68"/>
      <c r="NXB45" s="68"/>
      <c r="NXC45" s="68"/>
      <c r="NXD45" s="68"/>
      <c r="NXE45" s="68"/>
      <c r="NXF45" s="68"/>
      <c r="NXG45" s="68"/>
      <c r="NXH45" s="68"/>
      <c r="NXI45" s="68"/>
      <c r="NXM45" s="68"/>
      <c r="NXQ45" s="69"/>
      <c r="NXR45" s="69"/>
      <c r="NXS45" s="69"/>
      <c r="NXT45" s="69"/>
      <c r="NXU45" s="69"/>
      <c r="NXV45" s="69"/>
      <c r="NXW45" s="69"/>
      <c r="NXX45" s="69"/>
      <c r="NYF45" s="68"/>
      <c r="NYG45" s="68"/>
      <c r="NYH45" s="68"/>
      <c r="NYI45" s="68"/>
      <c r="NYJ45" s="68"/>
      <c r="NYK45" s="68"/>
      <c r="NYL45" s="68"/>
      <c r="NYM45" s="68"/>
      <c r="NYN45" s="68"/>
      <c r="NYR45" s="68"/>
      <c r="NYV45" s="69"/>
      <c r="NYW45" s="69"/>
      <c r="NYX45" s="69"/>
      <c r="NYY45" s="69"/>
      <c r="NYZ45" s="69"/>
      <c r="NZA45" s="69"/>
      <c r="NZB45" s="69"/>
      <c r="NZC45" s="69"/>
      <c r="NZK45" s="68"/>
      <c r="NZL45" s="68"/>
      <c r="NZM45" s="68"/>
      <c r="NZN45" s="68"/>
      <c r="NZO45" s="68"/>
      <c r="NZP45" s="68"/>
      <c r="NZQ45" s="68"/>
      <c r="NZR45" s="68"/>
      <c r="NZS45" s="68"/>
      <c r="NZW45" s="68"/>
      <c r="OAA45" s="69"/>
      <c r="OAB45" s="69"/>
      <c r="OAC45" s="69"/>
      <c r="OAD45" s="69"/>
      <c r="OAE45" s="69"/>
      <c r="OAF45" s="69"/>
      <c r="OAG45" s="69"/>
      <c r="OAH45" s="69"/>
      <c r="OAP45" s="68"/>
      <c r="OAQ45" s="68"/>
      <c r="OAR45" s="68"/>
      <c r="OAS45" s="68"/>
      <c r="OAT45" s="68"/>
      <c r="OAU45" s="68"/>
      <c r="OAV45" s="68"/>
      <c r="OAW45" s="68"/>
      <c r="OAX45" s="68"/>
      <c r="OBB45" s="68"/>
      <c r="OBF45" s="69"/>
      <c r="OBG45" s="69"/>
      <c r="OBH45" s="69"/>
      <c r="OBI45" s="69"/>
      <c r="OBJ45" s="69"/>
      <c r="OBK45" s="69"/>
      <c r="OBL45" s="69"/>
      <c r="OBM45" s="69"/>
      <c r="OBU45" s="68"/>
      <c r="OBV45" s="68"/>
      <c r="OBW45" s="68"/>
      <c r="OBX45" s="68"/>
      <c r="OBY45" s="68"/>
      <c r="OBZ45" s="68"/>
      <c r="OCA45" s="68"/>
      <c r="OCB45" s="68"/>
      <c r="OCC45" s="68"/>
      <c r="OCG45" s="68"/>
      <c r="OCK45" s="69"/>
      <c r="OCL45" s="69"/>
      <c r="OCM45" s="69"/>
      <c r="OCN45" s="69"/>
      <c r="OCO45" s="69"/>
      <c r="OCP45" s="69"/>
      <c r="OCQ45" s="69"/>
      <c r="OCR45" s="69"/>
      <c r="OCZ45" s="68"/>
      <c r="ODA45" s="68"/>
      <c r="ODB45" s="68"/>
      <c r="ODC45" s="68"/>
      <c r="ODD45" s="68"/>
      <c r="ODE45" s="68"/>
      <c r="ODF45" s="68"/>
      <c r="ODG45" s="68"/>
      <c r="ODH45" s="68"/>
      <c r="ODL45" s="68"/>
      <c r="ODP45" s="69"/>
      <c r="ODQ45" s="69"/>
      <c r="ODR45" s="69"/>
      <c r="ODS45" s="69"/>
      <c r="ODT45" s="69"/>
      <c r="ODU45" s="69"/>
      <c r="ODV45" s="69"/>
      <c r="ODW45" s="69"/>
      <c r="OEE45" s="68"/>
      <c r="OEF45" s="68"/>
      <c r="OEG45" s="68"/>
      <c r="OEH45" s="68"/>
      <c r="OEI45" s="68"/>
      <c r="OEJ45" s="68"/>
      <c r="OEK45" s="68"/>
      <c r="OEL45" s="68"/>
      <c r="OEM45" s="68"/>
      <c r="OEQ45" s="68"/>
      <c r="OEU45" s="69"/>
      <c r="OEV45" s="69"/>
      <c r="OEW45" s="69"/>
      <c r="OEX45" s="69"/>
      <c r="OEY45" s="69"/>
      <c r="OEZ45" s="69"/>
      <c r="OFA45" s="69"/>
      <c r="OFB45" s="69"/>
      <c r="OFJ45" s="68"/>
      <c r="OFK45" s="68"/>
      <c r="OFL45" s="68"/>
      <c r="OFM45" s="68"/>
      <c r="OFN45" s="68"/>
      <c r="OFO45" s="68"/>
      <c r="OFP45" s="68"/>
      <c r="OFQ45" s="68"/>
      <c r="OFR45" s="68"/>
      <c r="OFV45" s="68"/>
      <c r="OFZ45" s="69"/>
      <c r="OGA45" s="69"/>
      <c r="OGB45" s="69"/>
      <c r="OGC45" s="69"/>
      <c r="OGD45" s="69"/>
      <c r="OGE45" s="69"/>
      <c r="OGF45" s="69"/>
      <c r="OGG45" s="69"/>
      <c r="OGO45" s="68"/>
      <c r="OGP45" s="68"/>
      <c r="OGQ45" s="68"/>
      <c r="OGR45" s="68"/>
      <c r="OGS45" s="68"/>
      <c r="OGT45" s="68"/>
      <c r="OGU45" s="68"/>
      <c r="OGV45" s="68"/>
      <c r="OGW45" s="68"/>
      <c r="OHA45" s="68"/>
      <c r="OHE45" s="69"/>
      <c r="OHF45" s="69"/>
      <c r="OHG45" s="69"/>
      <c r="OHH45" s="69"/>
      <c r="OHI45" s="69"/>
      <c r="OHJ45" s="69"/>
      <c r="OHK45" s="69"/>
      <c r="OHL45" s="69"/>
      <c r="OHT45" s="68"/>
      <c r="OHU45" s="68"/>
      <c r="OHV45" s="68"/>
      <c r="OHW45" s="68"/>
      <c r="OHX45" s="68"/>
      <c r="OHY45" s="68"/>
      <c r="OHZ45" s="68"/>
      <c r="OIA45" s="68"/>
      <c r="OIB45" s="68"/>
      <c r="OIF45" s="68"/>
      <c r="OIJ45" s="69"/>
      <c r="OIK45" s="69"/>
      <c r="OIL45" s="69"/>
      <c r="OIM45" s="69"/>
      <c r="OIN45" s="69"/>
      <c r="OIO45" s="69"/>
      <c r="OIP45" s="69"/>
      <c r="OIQ45" s="69"/>
      <c r="OIY45" s="68"/>
      <c r="OIZ45" s="68"/>
      <c r="OJA45" s="68"/>
      <c r="OJB45" s="68"/>
      <c r="OJC45" s="68"/>
      <c r="OJD45" s="68"/>
      <c r="OJE45" s="68"/>
      <c r="OJF45" s="68"/>
      <c r="OJG45" s="68"/>
      <c r="OJK45" s="68"/>
      <c r="OJO45" s="69"/>
      <c r="OJP45" s="69"/>
      <c r="OJQ45" s="69"/>
      <c r="OJR45" s="69"/>
      <c r="OJS45" s="69"/>
      <c r="OJT45" s="69"/>
      <c r="OJU45" s="69"/>
      <c r="OJV45" s="69"/>
      <c r="OKD45" s="68"/>
      <c r="OKE45" s="68"/>
      <c r="OKF45" s="68"/>
      <c r="OKG45" s="68"/>
      <c r="OKH45" s="68"/>
      <c r="OKI45" s="68"/>
      <c r="OKJ45" s="68"/>
      <c r="OKK45" s="68"/>
      <c r="OKL45" s="68"/>
      <c r="OKP45" s="68"/>
      <c r="OKT45" s="69"/>
      <c r="OKU45" s="69"/>
      <c r="OKV45" s="69"/>
      <c r="OKW45" s="69"/>
      <c r="OKX45" s="69"/>
      <c r="OKY45" s="69"/>
      <c r="OKZ45" s="69"/>
      <c r="OLA45" s="69"/>
      <c r="OLI45" s="68"/>
      <c r="OLJ45" s="68"/>
      <c r="OLK45" s="68"/>
      <c r="OLL45" s="68"/>
      <c r="OLM45" s="68"/>
      <c r="OLN45" s="68"/>
      <c r="OLO45" s="68"/>
      <c r="OLP45" s="68"/>
      <c r="OLQ45" s="68"/>
      <c r="OLU45" s="68"/>
      <c r="OLY45" s="69"/>
      <c r="OLZ45" s="69"/>
      <c r="OMA45" s="69"/>
      <c r="OMB45" s="69"/>
      <c r="OMC45" s="69"/>
      <c r="OMD45" s="69"/>
      <c r="OME45" s="69"/>
      <c r="OMF45" s="69"/>
      <c r="OMN45" s="68"/>
      <c r="OMO45" s="68"/>
      <c r="OMP45" s="68"/>
      <c r="OMQ45" s="68"/>
      <c r="OMR45" s="68"/>
      <c r="OMS45" s="68"/>
      <c r="OMT45" s="68"/>
      <c r="OMU45" s="68"/>
      <c r="OMV45" s="68"/>
      <c r="OMZ45" s="68"/>
      <c r="OND45" s="69"/>
      <c r="ONE45" s="69"/>
      <c r="ONF45" s="69"/>
      <c r="ONG45" s="69"/>
      <c r="ONH45" s="69"/>
      <c r="ONI45" s="69"/>
      <c r="ONJ45" s="69"/>
      <c r="ONK45" s="69"/>
      <c r="ONS45" s="68"/>
      <c r="ONT45" s="68"/>
      <c r="ONU45" s="68"/>
      <c r="ONV45" s="68"/>
      <c r="ONW45" s="68"/>
      <c r="ONX45" s="68"/>
      <c r="ONY45" s="68"/>
      <c r="ONZ45" s="68"/>
      <c r="OOA45" s="68"/>
      <c r="OOE45" s="68"/>
      <c r="OOI45" s="69"/>
      <c r="OOJ45" s="69"/>
      <c r="OOK45" s="69"/>
      <c r="OOL45" s="69"/>
      <c r="OOM45" s="69"/>
      <c r="OON45" s="69"/>
      <c r="OOO45" s="69"/>
      <c r="OOP45" s="69"/>
      <c r="OOX45" s="68"/>
      <c r="OOY45" s="68"/>
      <c r="OOZ45" s="68"/>
      <c r="OPA45" s="68"/>
      <c r="OPB45" s="68"/>
      <c r="OPC45" s="68"/>
      <c r="OPD45" s="68"/>
      <c r="OPE45" s="68"/>
      <c r="OPF45" s="68"/>
      <c r="OPJ45" s="68"/>
      <c r="OPN45" s="69"/>
      <c r="OPO45" s="69"/>
      <c r="OPP45" s="69"/>
      <c r="OPQ45" s="69"/>
      <c r="OPR45" s="69"/>
      <c r="OPS45" s="69"/>
      <c r="OPT45" s="69"/>
      <c r="OPU45" s="69"/>
      <c r="OQC45" s="68"/>
      <c r="OQD45" s="68"/>
      <c r="OQE45" s="68"/>
      <c r="OQF45" s="68"/>
      <c r="OQG45" s="68"/>
      <c r="OQH45" s="68"/>
      <c r="OQI45" s="68"/>
      <c r="OQJ45" s="68"/>
      <c r="OQK45" s="68"/>
      <c r="OQO45" s="68"/>
      <c r="OQS45" s="69"/>
      <c r="OQT45" s="69"/>
      <c r="OQU45" s="69"/>
      <c r="OQV45" s="69"/>
      <c r="OQW45" s="69"/>
      <c r="OQX45" s="69"/>
      <c r="OQY45" s="69"/>
      <c r="OQZ45" s="69"/>
      <c r="ORH45" s="68"/>
      <c r="ORI45" s="68"/>
      <c r="ORJ45" s="68"/>
      <c r="ORK45" s="68"/>
      <c r="ORL45" s="68"/>
      <c r="ORM45" s="68"/>
      <c r="ORN45" s="68"/>
      <c r="ORO45" s="68"/>
      <c r="ORP45" s="68"/>
      <c r="ORT45" s="68"/>
      <c r="ORX45" s="69"/>
      <c r="ORY45" s="69"/>
      <c r="ORZ45" s="69"/>
      <c r="OSA45" s="69"/>
      <c r="OSB45" s="69"/>
      <c r="OSC45" s="69"/>
      <c r="OSD45" s="69"/>
      <c r="OSE45" s="69"/>
      <c r="OSM45" s="68"/>
      <c r="OSN45" s="68"/>
      <c r="OSO45" s="68"/>
      <c r="OSP45" s="68"/>
      <c r="OSQ45" s="68"/>
      <c r="OSR45" s="68"/>
      <c r="OSS45" s="68"/>
      <c r="OST45" s="68"/>
      <c r="OSU45" s="68"/>
      <c r="OSY45" s="68"/>
      <c r="OTC45" s="69"/>
      <c r="OTD45" s="69"/>
      <c r="OTE45" s="69"/>
      <c r="OTF45" s="69"/>
      <c r="OTG45" s="69"/>
      <c r="OTH45" s="69"/>
      <c r="OTI45" s="69"/>
      <c r="OTJ45" s="69"/>
      <c r="OTR45" s="68"/>
      <c r="OTS45" s="68"/>
      <c r="OTT45" s="68"/>
      <c r="OTU45" s="68"/>
      <c r="OTV45" s="68"/>
      <c r="OTW45" s="68"/>
      <c r="OTX45" s="68"/>
      <c r="OTY45" s="68"/>
      <c r="OTZ45" s="68"/>
      <c r="OUD45" s="68"/>
      <c r="OUH45" s="69"/>
      <c r="OUI45" s="69"/>
      <c r="OUJ45" s="69"/>
      <c r="OUK45" s="69"/>
      <c r="OUL45" s="69"/>
      <c r="OUM45" s="69"/>
      <c r="OUN45" s="69"/>
      <c r="OUO45" s="69"/>
      <c r="OUW45" s="68"/>
      <c r="OUX45" s="68"/>
      <c r="OUY45" s="68"/>
      <c r="OUZ45" s="68"/>
      <c r="OVA45" s="68"/>
      <c r="OVB45" s="68"/>
      <c r="OVC45" s="68"/>
      <c r="OVD45" s="68"/>
      <c r="OVE45" s="68"/>
      <c r="OVI45" s="68"/>
      <c r="OVM45" s="69"/>
      <c r="OVN45" s="69"/>
      <c r="OVO45" s="69"/>
      <c r="OVP45" s="69"/>
      <c r="OVQ45" s="69"/>
      <c r="OVR45" s="69"/>
      <c r="OVS45" s="69"/>
      <c r="OVT45" s="69"/>
      <c r="OWB45" s="68"/>
      <c r="OWC45" s="68"/>
      <c r="OWD45" s="68"/>
      <c r="OWE45" s="68"/>
      <c r="OWF45" s="68"/>
      <c r="OWG45" s="68"/>
      <c r="OWH45" s="68"/>
      <c r="OWI45" s="68"/>
      <c r="OWJ45" s="68"/>
      <c r="OWN45" s="68"/>
      <c r="OWR45" s="69"/>
      <c r="OWS45" s="69"/>
      <c r="OWT45" s="69"/>
      <c r="OWU45" s="69"/>
      <c r="OWV45" s="69"/>
      <c r="OWW45" s="69"/>
      <c r="OWX45" s="69"/>
      <c r="OWY45" s="69"/>
      <c r="OXG45" s="68"/>
      <c r="OXH45" s="68"/>
      <c r="OXI45" s="68"/>
      <c r="OXJ45" s="68"/>
      <c r="OXK45" s="68"/>
      <c r="OXL45" s="68"/>
      <c r="OXM45" s="68"/>
      <c r="OXN45" s="68"/>
      <c r="OXO45" s="68"/>
      <c r="OXS45" s="68"/>
      <c r="OXW45" s="69"/>
      <c r="OXX45" s="69"/>
      <c r="OXY45" s="69"/>
      <c r="OXZ45" s="69"/>
      <c r="OYA45" s="69"/>
      <c r="OYB45" s="69"/>
      <c r="OYC45" s="69"/>
      <c r="OYD45" s="69"/>
      <c r="OYL45" s="68"/>
      <c r="OYM45" s="68"/>
      <c r="OYN45" s="68"/>
      <c r="OYO45" s="68"/>
      <c r="OYP45" s="68"/>
      <c r="OYQ45" s="68"/>
      <c r="OYR45" s="68"/>
      <c r="OYS45" s="68"/>
      <c r="OYT45" s="68"/>
      <c r="OYX45" s="68"/>
      <c r="OZB45" s="69"/>
      <c r="OZC45" s="69"/>
      <c r="OZD45" s="69"/>
      <c r="OZE45" s="69"/>
      <c r="OZF45" s="69"/>
      <c r="OZG45" s="69"/>
      <c r="OZH45" s="69"/>
      <c r="OZI45" s="69"/>
      <c r="OZQ45" s="68"/>
      <c r="OZR45" s="68"/>
      <c r="OZS45" s="68"/>
      <c r="OZT45" s="68"/>
      <c r="OZU45" s="68"/>
      <c r="OZV45" s="68"/>
      <c r="OZW45" s="68"/>
      <c r="OZX45" s="68"/>
      <c r="OZY45" s="68"/>
      <c r="PAC45" s="68"/>
      <c r="PAG45" s="69"/>
      <c r="PAH45" s="69"/>
      <c r="PAI45" s="69"/>
      <c r="PAJ45" s="69"/>
      <c r="PAK45" s="69"/>
      <c r="PAL45" s="69"/>
      <c r="PAM45" s="69"/>
      <c r="PAN45" s="69"/>
      <c r="PAV45" s="68"/>
      <c r="PAW45" s="68"/>
      <c r="PAX45" s="68"/>
      <c r="PAY45" s="68"/>
      <c r="PAZ45" s="68"/>
      <c r="PBA45" s="68"/>
      <c r="PBB45" s="68"/>
      <c r="PBC45" s="68"/>
      <c r="PBD45" s="68"/>
      <c r="PBH45" s="68"/>
      <c r="PBL45" s="69"/>
      <c r="PBM45" s="69"/>
      <c r="PBN45" s="69"/>
      <c r="PBO45" s="69"/>
      <c r="PBP45" s="69"/>
      <c r="PBQ45" s="69"/>
      <c r="PBR45" s="69"/>
      <c r="PBS45" s="69"/>
      <c r="PCA45" s="68"/>
      <c r="PCB45" s="68"/>
      <c r="PCC45" s="68"/>
      <c r="PCD45" s="68"/>
      <c r="PCE45" s="68"/>
      <c r="PCF45" s="68"/>
      <c r="PCG45" s="68"/>
      <c r="PCH45" s="68"/>
      <c r="PCI45" s="68"/>
      <c r="PCM45" s="68"/>
      <c r="PCQ45" s="69"/>
      <c r="PCR45" s="69"/>
      <c r="PCS45" s="69"/>
      <c r="PCT45" s="69"/>
      <c r="PCU45" s="69"/>
      <c r="PCV45" s="69"/>
      <c r="PCW45" s="69"/>
      <c r="PCX45" s="69"/>
      <c r="PDF45" s="68"/>
      <c r="PDG45" s="68"/>
      <c r="PDH45" s="68"/>
      <c r="PDI45" s="68"/>
      <c r="PDJ45" s="68"/>
      <c r="PDK45" s="68"/>
      <c r="PDL45" s="68"/>
      <c r="PDM45" s="68"/>
      <c r="PDN45" s="68"/>
      <c r="PDR45" s="68"/>
      <c r="PDV45" s="69"/>
      <c r="PDW45" s="69"/>
      <c r="PDX45" s="69"/>
      <c r="PDY45" s="69"/>
      <c r="PDZ45" s="69"/>
      <c r="PEA45" s="69"/>
      <c r="PEB45" s="69"/>
      <c r="PEC45" s="69"/>
      <c r="PEK45" s="68"/>
      <c r="PEL45" s="68"/>
      <c r="PEM45" s="68"/>
      <c r="PEN45" s="68"/>
      <c r="PEO45" s="68"/>
      <c r="PEP45" s="68"/>
      <c r="PEQ45" s="68"/>
      <c r="PER45" s="68"/>
      <c r="PES45" s="68"/>
      <c r="PEW45" s="68"/>
      <c r="PFA45" s="69"/>
      <c r="PFB45" s="69"/>
      <c r="PFC45" s="69"/>
      <c r="PFD45" s="69"/>
      <c r="PFE45" s="69"/>
      <c r="PFF45" s="69"/>
      <c r="PFG45" s="69"/>
      <c r="PFH45" s="69"/>
      <c r="PFP45" s="68"/>
      <c r="PFQ45" s="68"/>
      <c r="PFR45" s="68"/>
      <c r="PFS45" s="68"/>
      <c r="PFT45" s="68"/>
      <c r="PFU45" s="68"/>
      <c r="PFV45" s="68"/>
      <c r="PFW45" s="68"/>
      <c r="PFX45" s="68"/>
      <c r="PGB45" s="68"/>
      <c r="PGF45" s="69"/>
      <c r="PGG45" s="69"/>
      <c r="PGH45" s="69"/>
      <c r="PGI45" s="69"/>
      <c r="PGJ45" s="69"/>
      <c r="PGK45" s="69"/>
      <c r="PGL45" s="69"/>
      <c r="PGM45" s="69"/>
      <c r="PGU45" s="68"/>
      <c r="PGV45" s="68"/>
      <c r="PGW45" s="68"/>
      <c r="PGX45" s="68"/>
      <c r="PGY45" s="68"/>
      <c r="PGZ45" s="68"/>
      <c r="PHA45" s="68"/>
      <c r="PHB45" s="68"/>
      <c r="PHC45" s="68"/>
      <c r="PHG45" s="68"/>
      <c r="PHK45" s="69"/>
      <c r="PHL45" s="69"/>
      <c r="PHM45" s="69"/>
      <c r="PHN45" s="69"/>
      <c r="PHO45" s="69"/>
      <c r="PHP45" s="69"/>
      <c r="PHQ45" s="69"/>
      <c r="PHR45" s="69"/>
      <c r="PHZ45" s="68"/>
      <c r="PIA45" s="68"/>
      <c r="PIB45" s="68"/>
      <c r="PIC45" s="68"/>
      <c r="PID45" s="68"/>
      <c r="PIE45" s="68"/>
      <c r="PIF45" s="68"/>
      <c r="PIG45" s="68"/>
      <c r="PIH45" s="68"/>
      <c r="PIL45" s="68"/>
      <c r="PIP45" s="69"/>
      <c r="PIQ45" s="69"/>
      <c r="PIR45" s="69"/>
      <c r="PIS45" s="69"/>
      <c r="PIT45" s="69"/>
      <c r="PIU45" s="69"/>
      <c r="PIV45" s="69"/>
      <c r="PIW45" s="69"/>
      <c r="PJE45" s="68"/>
      <c r="PJF45" s="68"/>
      <c r="PJG45" s="68"/>
      <c r="PJH45" s="68"/>
      <c r="PJI45" s="68"/>
      <c r="PJJ45" s="68"/>
      <c r="PJK45" s="68"/>
      <c r="PJL45" s="68"/>
      <c r="PJM45" s="68"/>
      <c r="PJQ45" s="68"/>
      <c r="PJU45" s="69"/>
      <c r="PJV45" s="69"/>
      <c r="PJW45" s="69"/>
      <c r="PJX45" s="69"/>
      <c r="PJY45" s="69"/>
      <c r="PJZ45" s="69"/>
      <c r="PKA45" s="69"/>
      <c r="PKB45" s="69"/>
      <c r="PKJ45" s="68"/>
      <c r="PKK45" s="68"/>
      <c r="PKL45" s="68"/>
      <c r="PKM45" s="68"/>
      <c r="PKN45" s="68"/>
      <c r="PKO45" s="68"/>
      <c r="PKP45" s="68"/>
      <c r="PKQ45" s="68"/>
      <c r="PKR45" s="68"/>
      <c r="PKV45" s="68"/>
      <c r="PKZ45" s="69"/>
      <c r="PLA45" s="69"/>
      <c r="PLB45" s="69"/>
      <c r="PLC45" s="69"/>
      <c r="PLD45" s="69"/>
      <c r="PLE45" s="69"/>
      <c r="PLF45" s="69"/>
      <c r="PLG45" s="69"/>
      <c r="PLO45" s="68"/>
      <c r="PLP45" s="68"/>
      <c r="PLQ45" s="68"/>
      <c r="PLR45" s="68"/>
      <c r="PLS45" s="68"/>
      <c r="PLT45" s="68"/>
      <c r="PLU45" s="68"/>
      <c r="PLV45" s="68"/>
      <c r="PLW45" s="68"/>
      <c r="PMA45" s="68"/>
      <c r="PME45" s="69"/>
      <c r="PMF45" s="69"/>
      <c r="PMG45" s="69"/>
      <c r="PMH45" s="69"/>
      <c r="PMI45" s="69"/>
      <c r="PMJ45" s="69"/>
      <c r="PMK45" s="69"/>
      <c r="PML45" s="69"/>
      <c r="PMT45" s="68"/>
      <c r="PMU45" s="68"/>
      <c r="PMV45" s="68"/>
      <c r="PMW45" s="68"/>
      <c r="PMX45" s="68"/>
      <c r="PMY45" s="68"/>
      <c r="PMZ45" s="68"/>
      <c r="PNA45" s="68"/>
      <c r="PNB45" s="68"/>
      <c r="PNF45" s="68"/>
      <c r="PNJ45" s="69"/>
      <c r="PNK45" s="69"/>
      <c r="PNL45" s="69"/>
      <c r="PNM45" s="69"/>
      <c r="PNN45" s="69"/>
      <c r="PNO45" s="69"/>
      <c r="PNP45" s="69"/>
      <c r="PNQ45" s="69"/>
      <c r="PNY45" s="68"/>
      <c r="PNZ45" s="68"/>
      <c r="POA45" s="68"/>
      <c r="POB45" s="68"/>
      <c r="POC45" s="68"/>
      <c r="POD45" s="68"/>
      <c r="POE45" s="68"/>
      <c r="POF45" s="68"/>
      <c r="POG45" s="68"/>
      <c r="POK45" s="68"/>
      <c r="POO45" s="69"/>
      <c r="POP45" s="69"/>
      <c r="POQ45" s="69"/>
      <c r="POR45" s="69"/>
      <c r="POS45" s="69"/>
      <c r="POT45" s="69"/>
      <c r="POU45" s="69"/>
      <c r="POV45" s="69"/>
      <c r="PPD45" s="68"/>
      <c r="PPE45" s="68"/>
      <c r="PPF45" s="68"/>
      <c r="PPG45" s="68"/>
      <c r="PPH45" s="68"/>
      <c r="PPI45" s="68"/>
      <c r="PPJ45" s="68"/>
      <c r="PPK45" s="68"/>
      <c r="PPL45" s="68"/>
      <c r="PPP45" s="68"/>
      <c r="PPT45" s="69"/>
      <c r="PPU45" s="69"/>
      <c r="PPV45" s="69"/>
      <c r="PPW45" s="69"/>
      <c r="PPX45" s="69"/>
      <c r="PPY45" s="69"/>
      <c r="PPZ45" s="69"/>
      <c r="PQA45" s="69"/>
      <c r="PQI45" s="68"/>
      <c r="PQJ45" s="68"/>
      <c r="PQK45" s="68"/>
      <c r="PQL45" s="68"/>
      <c r="PQM45" s="68"/>
      <c r="PQN45" s="68"/>
      <c r="PQO45" s="68"/>
      <c r="PQP45" s="68"/>
      <c r="PQQ45" s="68"/>
      <c r="PQU45" s="68"/>
      <c r="PQY45" s="69"/>
      <c r="PQZ45" s="69"/>
      <c r="PRA45" s="69"/>
      <c r="PRB45" s="69"/>
      <c r="PRC45" s="69"/>
      <c r="PRD45" s="69"/>
      <c r="PRE45" s="69"/>
      <c r="PRF45" s="69"/>
      <c r="PRN45" s="68"/>
      <c r="PRO45" s="68"/>
      <c r="PRP45" s="68"/>
      <c r="PRQ45" s="68"/>
      <c r="PRR45" s="68"/>
      <c r="PRS45" s="68"/>
      <c r="PRT45" s="68"/>
      <c r="PRU45" s="68"/>
      <c r="PRV45" s="68"/>
      <c r="PRZ45" s="68"/>
      <c r="PSD45" s="69"/>
      <c r="PSE45" s="69"/>
      <c r="PSF45" s="69"/>
      <c r="PSG45" s="69"/>
      <c r="PSH45" s="69"/>
      <c r="PSI45" s="69"/>
      <c r="PSJ45" s="69"/>
      <c r="PSK45" s="69"/>
      <c r="PSS45" s="68"/>
      <c r="PST45" s="68"/>
      <c r="PSU45" s="68"/>
      <c r="PSV45" s="68"/>
      <c r="PSW45" s="68"/>
      <c r="PSX45" s="68"/>
      <c r="PSY45" s="68"/>
      <c r="PSZ45" s="68"/>
      <c r="PTA45" s="68"/>
      <c r="PTE45" s="68"/>
      <c r="PTI45" s="69"/>
      <c r="PTJ45" s="69"/>
      <c r="PTK45" s="69"/>
      <c r="PTL45" s="69"/>
      <c r="PTM45" s="69"/>
      <c r="PTN45" s="69"/>
      <c r="PTO45" s="69"/>
      <c r="PTP45" s="69"/>
      <c r="PTX45" s="68"/>
      <c r="PTY45" s="68"/>
      <c r="PTZ45" s="68"/>
      <c r="PUA45" s="68"/>
      <c r="PUB45" s="68"/>
      <c r="PUC45" s="68"/>
      <c r="PUD45" s="68"/>
      <c r="PUE45" s="68"/>
      <c r="PUF45" s="68"/>
      <c r="PUJ45" s="68"/>
      <c r="PUN45" s="69"/>
      <c r="PUO45" s="69"/>
      <c r="PUP45" s="69"/>
      <c r="PUQ45" s="69"/>
      <c r="PUR45" s="69"/>
      <c r="PUS45" s="69"/>
      <c r="PUT45" s="69"/>
      <c r="PUU45" s="69"/>
      <c r="PVC45" s="68"/>
      <c r="PVD45" s="68"/>
      <c r="PVE45" s="68"/>
      <c r="PVF45" s="68"/>
      <c r="PVG45" s="68"/>
      <c r="PVH45" s="68"/>
      <c r="PVI45" s="68"/>
      <c r="PVJ45" s="68"/>
      <c r="PVK45" s="68"/>
      <c r="PVO45" s="68"/>
      <c r="PVS45" s="69"/>
      <c r="PVT45" s="69"/>
      <c r="PVU45" s="69"/>
      <c r="PVV45" s="69"/>
      <c r="PVW45" s="69"/>
      <c r="PVX45" s="69"/>
      <c r="PVY45" s="69"/>
      <c r="PVZ45" s="69"/>
      <c r="PWH45" s="68"/>
      <c r="PWI45" s="68"/>
      <c r="PWJ45" s="68"/>
      <c r="PWK45" s="68"/>
      <c r="PWL45" s="68"/>
      <c r="PWM45" s="68"/>
      <c r="PWN45" s="68"/>
      <c r="PWO45" s="68"/>
      <c r="PWP45" s="68"/>
      <c r="PWT45" s="68"/>
      <c r="PWX45" s="69"/>
      <c r="PWY45" s="69"/>
      <c r="PWZ45" s="69"/>
      <c r="PXA45" s="69"/>
      <c r="PXB45" s="69"/>
      <c r="PXC45" s="69"/>
      <c r="PXD45" s="69"/>
      <c r="PXE45" s="69"/>
      <c r="PXM45" s="68"/>
      <c r="PXN45" s="68"/>
      <c r="PXO45" s="68"/>
      <c r="PXP45" s="68"/>
      <c r="PXQ45" s="68"/>
      <c r="PXR45" s="68"/>
      <c r="PXS45" s="68"/>
      <c r="PXT45" s="68"/>
      <c r="PXU45" s="68"/>
      <c r="PXY45" s="68"/>
      <c r="PYC45" s="69"/>
      <c r="PYD45" s="69"/>
      <c r="PYE45" s="69"/>
      <c r="PYF45" s="69"/>
      <c r="PYG45" s="69"/>
      <c r="PYH45" s="69"/>
      <c r="PYI45" s="69"/>
      <c r="PYJ45" s="69"/>
      <c r="PYR45" s="68"/>
      <c r="PYS45" s="68"/>
      <c r="PYT45" s="68"/>
      <c r="PYU45" s="68"/>
      <c r="PYV45" s="68"/>
      <c r="PYW45" s="68"/>
      <c r="PYX45" s="68"/>
      <c r="PYY45" s="68"/>
      <c r="PYZ45" s="68"/>
      <c r="PZD45" s="68"/>
      <c r="PZH45" s="69"/>
      <c r="PZI45" s="69"/>
      <c r="PZJ45" s="69"/>
      <c r="PZK45" s="69"/>
      <c r="PZL45" s="69"/>
      <c r="PZM45" s="69"/>
      <c r="PZN45" s="69"/>
      <c r="PZO45" s="69"/>
      <c r="PZW45" s="68"/>
      <c r="PZX45" s="68"/>
      <c r="PZY45" s="68"/>
      <c r="PZZ45" s="68"/>
      <c r="QAA45" s="68"/>
      <c r="QAB45" s="68"/>
      <c r="QAC45" s="68"/>
      <c r="QAD45" s="68"/>
      <c r="QAE45" s="68"/>
      <c r="QAI45" s="68"/>
      <c r="QAM45" s="69"/>
      <c r="QAN45" s="69"/>
      <c r="QAO45" s="69"/>
      <c r="QAP45" s="69"/>
      <c r="QAQ45" s="69"/>
      <c r="QAR45" s="69"/>
      <c r="QAS45" s="69"/>
      <c r="QAT45" s="69"/>
      <c r="QBB45" s="68"/>
      <c r="QBC45" s="68"/>
      <c r="QBD45" s="68"/>
      <c r="QBE45" s="68"/>
      <c r="QBF45" s="68"/>
      <c r="QBG45" s="68"/>
      <c r="QBH45" s="68"/>
      <c r="QBI45" s="68"/>
      <c r="QBJ45" s="68"/>
      <c r="QBN45" s="68"/>
      <c r="QBR45" s="69"/>
      <c r="QBS45" s="69"/>
      <c r="QBT45" s="69"/>
      <c r="QBU45" s="69"/>
      <c r="QBV45" s="69"/>
      <c r="QBW45" s="69"/>
      <c r="QBX45" s="69"/>
      <c r="QBY45" s="69"/>
      <c r="QCG45" s="68"/>
      <c r="QCH45" s="68"/>
      <c r="QCI45" s="68"/>
      <c r="QCJ45" s="68"/>
      <c r="QCK45" s="68"/>
      <c r="QCL45" s="68"/>
      <c r="QCM45" s="68"/>
      <c r="QCN45" s="68"/>
      <c r="QCO45" s="68"/>
      <c r="QCS45" s="68"/>
      <c r="QCW45" s="69"/>
      <c r="QCX45" s="69"/>
      <c r="QCY45" s="69"/>
      <c r="QCZ45" s="69"/>
      <c r="QDA45" s="69"/>
      <c r="QDB45" s="69"/>
      <c r="QDC45" s="69"/>
      <c r="QDD45" s="69"/>
      <c r="QDL45" s="68"/>
      <c r="QDM45" s="68"/>
      <c r="QDN45" s="68"/>
      <c r="QDO45" s="68"/>
      <c r="QDP45" s="68"/>
      <c r="QDQ45" s="68"/>
      <c r="QDR45" s="68"/>
      <c r="QDS45" s="68"/>
      <c r="QDT45" s="68"/>
      <c r="QDX45" s="68"/>
      <c r="QEB45" s="69"/>
      <c r="QEC45" s="69"/>
      <c r="QED45" s="69"/>
      <c r="QEE45" s="69"/>
      <c r="QEF45" s="69"/>
      <c r="QEG45" s="69"/>
      <c r="QEH45" s="69"/>
      <c r="QEI45" s="69"/>
      <c r="QEQ45" s="68"/>
      <c r="QER45" s="68"/>
      <c r="QES45" s="68"/>
      <c r="QET45" s="68"/>
      <c r="QEU45" s="68"/>
      <c r="QEV45" s="68"/>
      <c r="QEW45" s="68"/>
      <c r="QEX45" s="68"/>
      <c r="QEY45" s="68"/>
      <c r="QFC45" s="68"/>
      <c r="QFG45" s="69"/>
      <c r="QFH45" s="69"/>
      <c r="QFI45" s="69"/>
      <c r="QFJ45" s="69"/>
      <c r="QFK45" s="69"/>
      <c r="QFL45" s="69"/>
      <c r="QFM45" s="69"/>
      <c r="QFN45" s="69"/>
      <c r="QFV45" s="68"/>
      <c r="QFW45" s="68"/>
      <c r="QFX45" s="68"/>
      <c r="QFY45" s="68"/>
      <c r="QFZ45" s="68"/>
      <c r="QGA45" s="68"/>
      <c r="QGB45" s="68"/>
      <c r="QGC45" s="68"/>
      <c r="QGD45" s="68"/>
      <c r="QGH45" s="68"/>
      <c r="QGL45" s="69"/>
      <c r="QGM45" s="69"/>
      <c r="QGN45" s="69"/>
      <c r="QGO45" s="69"/>
      <c r="QGP45" s="69"/>
      <c r="QGQ45" s="69"/>
      <c r="QGR45" s="69"/>
      <c r="QGS45" s="69"/>
      <c r="QHA45" s="68"/>
      <c r="QHB45" s="68"/>
      <c r="QHC45" s="68"/>
      <c r="QHD45" s="68"/>
      <c r="QHE45" s="68"/>
      <c r="QHF45" s="68"/>
      <c r="QHG45" s="68"/>
      <c r="QHH45" s="68"/>
      <c r="QHI45" s="68"/>
      <c r="QHM45" s="68"/>
      <c r="QHQ45" s="69"/>
      <c r="QHR45" s="69"/>
      <c r="QHS45" s="69"/>
      <c r="QHT45" s="69"/>
      <c r="QHU45" s="69"/>
      <c r="QHV45" s="69"/>
      <c r="QHW45" s="69"/>
      <c r="QHX45" s="69"/>
      <c r="QIF45" s="68"/>
      <c r="QIG45" s="68"/>
      <c r="QIH45" s="68"/>
      <c r="QII45" s="68"/>
      <c r="QIJ45" s="68"/>
      <c r="QIK45" s="68"/>
      <c r="QIL45" s="68"/>
      <c r="QIM45" s="68"/>
      <c r="QIN45" s="68"/>
      <c r="QIR45" s="68"/>
      <c r="QIV45" s="69"/>
      <c r="QIW45" s="69"/>
      <c r="QIX45" s="69"/>
      <c r="QIY45" s="69"/>
      <c r="QIZ45" s="69"/>
      <c r="QJA45" s="69"/>
      <c r="QJB45" s="69"/>
      <c r="QJC45" s="69"/>
      <c r="QJK45" s="68"/>
      <c r="QJL45" s="68"/>
      <c r="QJM45" s="68"/>
      <c r="QJN45" s="68"/>
      <c r="QJO45" s="68"/>
      <c r="QJP45" s="68"/>
      <c r="QJQ45" s="68"/>
      <c r="QJR45" s="68"/>
      <c r="QJS45" s="68"/>
      <c r="QJW45" s="68"/>
      <c r="QKA45" s="69"/>
      <c r="QKB45" s="69"/>
      <c r="QKC45" s="69"/>
      <c r="QKD45" s="69"/>
      <c r="QKE45" s="69"/>
      <c r="QKF45" s="69"/>
      <c r="QKG45" s="69"/>
      <c r="QKH45" s="69"/>
      <c r="QKP45" s="68"/>
      <c r="QKQ45" s="68"/>
      <c r="QKR45" s="68"/>
      <c r="QKS45" s="68"/>
      <c r="QKT45" s="68"/>
      <c r="QKU45" s="68"/>
      <c r="QKV45" s="68"/>
      <c r="QKW45" s="68"/>
      <c r="QKX45" s="68"/>
      <c r="QLB45" s="68"/>
      <c r="QLF45" s="69"/>
      <c r="QLG45" s="69"/>
      <c r="QLH45" s="69"/>
      <c r="QLI45" s="69"/>
      <c r="QLJ45" s="69"/>
      <c r="QLK45" s="69"/>
      <c r="QLL45" s="69"/>
      <c r="QLM45" s="69"/>
      <c r="QLU45" s="68"/>
      <c r="QLV45" s="68"/>
      <c r="QLW45" s="68"/>
      <c r="QLX45" s="68"/>
      <c r="QLY45" s="68"/>
      <c r="QLZ45" s="68"/>
      <c r="QMA45" s="68"/>
      <c r="QMB45" s="68"/>
      <c r="QMC45" s="68"/>
      <c r="QMG45" s="68"/>
      <c r="QMK45" s="69"/>
      <c r="QML45" s="69"/>
      <c r="QMM45" s="69"/>
      <c r="QMN45" s="69"/>
      <c r="QMO45" s="69"/>
      <c r="QMP45" s="69"/>
      <c r="QMQ45" s="69"/>
      <c r="QMR45" s="69"/>
      <c r="QMZ45" s="68"/>
      <c r="QNA45" s="68"/>
      <c r="QNB45" s="68"/>
      <c r="QNC45" s="68"/>
      <c r="QND45" s="68"/>
      <c r="QNE45" s="68"/>
      <c r="QNF45" s="68"/>
      <c r="QNG45" s="68"/>
      <c r="QNH45" s="68"/>
      <c r="QNL45" s="68"/>
      <c r="QNP45" s="69"/>
      <c r="QNQ45" s="69"/>
      <c r="QNR45" s="69"/>
      <c r="QNS45" s="69"/>
      <c r="QNT45" s="69"/>
      <c r="QNU45" s="69"/>
      <c r="QNV45" s="69"/>
      <c r="QNW45" s="69"/>
      <c r="QOE45" s="68"/>
      <c r="QOF45" s="68"/>
      <c r="QOG45" s="68"/>
      <c r="QOH45" s="68"/>
      <c r="QOI45" s="68"/>
      <c r="QOJ45" s="68"/>
      <c r="QOK45" s="68"/>
      <c r="QOL45" s="68"/>
      <c r="QOM45" s="68"/>
      <c r="QOQ45" s="68"/>
      <c r="QOU45" s="69"/>
      <c r="QOV45" s="69"/>
      <c r="QOW45" s="69"/>
      <c r="QOX45" s="69"/>
      <c r="QOY45" s="69"/>
      <c r="QOZ45" s="69"/>
      <c r="QPA45" s="69"/>
      <c r="QPB45" s="69"/>
      <c r="QPJ45" s="68"/>
      <c r="QPK45" s="68"/>
      <c r="QPL45" s="68"/>
      <c r="QPM45" s="68"/>
      <c r="QPN45" s="68"/>
      <c r="QPO45" s="68"/>
      <c r="QPP45" s="68"/>
      <c r="QPQ45" s="68"/>
      <c r="QPR45" s="68"/>
      <c r="QPV45" s="68"/>
      <c r="QPZ45" s="69"/>
      <c r="QQA45" s="69"/>
      <c r="QQB45" s="69"/>
      <c r="QQC45" s="69"/>
      <c r="QQD45" s="69"/>
      <c r="QQE45" s="69"/>
      <c r="QQF45" s="69"/>
      <c r="QQG45" s="69"/>
      <c r="QQO45" s="68"/>
      <c r="QQP45" s="68"/>
      <c r="QQQ45" s="68"/>
      <c r="QQR45" s="68"/>
      <c r="QQS45" s="68"/>
      <c r="QQT45" s="68"/>
      <c r="QQU45" s="68"/>
      <c r="QQV45" s="68"/>
      <c r="QQW45" s="68"/>
      <c r="QRA45" s="68"/>
      <c r="QRE45" s="69"/>
      <c r="QRF45" s="69"/>
      <c r="QRG45" s="69"/>
      <c r="QRH45" s="69"/>
      <c r="QRI45" s="69"/>
      <c r="QRJ45" s="69"/>
      <c r="QRK45" s="69"/>
      <c r="QRL45" s="69"/>
      <c r="QRT45" s="68"/>
      <c r="QRU45" s="68"/>
      <c r="QRV45" s="68"/>
      <c r="QRW45" s="68"/>
      <c r="QRX45" s="68"/>
      <c r="QRY45" s="68"/>
      <c r="QRZ45" s="68"/>
      <c r="QSA45" s="68"/>
      <c r="QSB45" s="68"/>
      <c r="QSF45" s="68"/>
      <c r="QSJ45" s="69"/>
      <c r="QSK45" s="69"/>
      <c r="QSL45" s="69"/>
      <c r="QSM45" s="69"/>
      <c r="QSN45" s="69"/>
      <c r="QSO45" s="69"/>
      <c r="QSP45" s="69"/>
      <c r="QSQ45" s="69"/>
      <c r="QSY45" s="68"/>
      <c r="QSZ45" s="68"/>
      <c r="QTA45" s="68"/>
      <c r="QTB45" s="68"/>
      <c r="QTC45" s="68"/>
      <c r="QTD45" s="68"/>
      <c r="QTE45" s="68"/>
      <c r="QTF45" s="68"/>
      <c r="QTG45" s="68"/>
      <c r="QTK45" s="68"/>
      <c r="QTO45" s="69"/>
      <c r="QTP45" s="69"/>
      <c r="QTQ45" s="69"/>
      <c r="QTR45" s="69"/>
      <c r="QTS45" s="69"/>
      <c r="QTT45" s="69"/>
      <c r="QTU45" s="69"/>
      <c r="QTV45" s="69"/>
      <c r="QUD45" s="68"/>
      <c r="QUE45" s="68"/>
      <c r="QUF45" s="68"/>
      <c r="QUG45" s="68"/>
      <c r="QUH45" s="68"/>
      <c r="QUI45" s="68"/>
      <c r="QUJ45" s="68"/>
      <c r="QUK45" s="68"/>
      <c r="QUL45" s="68"/>
      <c r="QUP45" s="68"/>
      <c r="QUT45" s="69"/>
      <c r="QUU45" s="69"/>
      <c r="QUV45" s="69"/>
      <c r="QUW45" s="69"/>
      <c r="QUX45" s="69"/>
      <c r="QUY45" s="69"/>
      <c r="QUZ45" s="69"/>
      <c r="QVA45" s="69"/>
      <c r="QVI45" s="68"/>
      <c r="QVJ45" s="68"/>
      <c r="QVK45" s="68"/>
      <c r="QVL45" s="68"/>
      <c r="QVM45" s="68"/>
      <c r="QVN45" s="68"/>
      <c r="QVO45" s="68"/>
      <c r="QVP45" s="68"/>
      <c r="QVQ45" s="68"/>
      <c r="QVU45" s="68"/>
      <c r="QVY45" s="69"/>
      <c r="QVZ45" s="69"/>
      <c r="QWA45" s="69"/>
      <c r="QWB45" s="69"/>
      <c r="QWC45" s="69"/>
      <c r="QWD45" s="69"/>
      <c r="QWE45" s="69"/>
      <c r="QWF45" s="69"/>
      <c r="QWN45" s="68"/>
      <c r="QWO45" s="68"/>
      <c r="QWP45" s="68"/>
      <c r="QWQ45" s="68"/>
      <c r="QWR45" s="68"/>
      <c r="QWS45" s="68"/>
      <c r="QWT45" s="68"/>
      <c r="QWU45" s="68"/>
      <c r="QWV45" s="68"/>
      <c r="QWZ45" s="68"/>
      <c r="QXD45" s="69"/>
      <c r="QXE45" s="69"/>
      <c r="QXF45" s="69"/>
      <c r="QXG45" s="69"/>
      <c r="QXH45" s="69"/>
      <c r="QXI45" s="69"/>
      <c r="QXJ45" s="69"/>
      <c r="QXK45" s="69"/>
      <c r="QXS45" s="68"/>
      <c r="QXT45" s="68"/>
      <c r="QXU45" s="68"/>
      <c r="QXV45" s="68"/>
      <c r="QXW45" s="68"/>
      <c r="QXX45" s="68"/>
      <c r="QXY45" s="68"/>
      <c r="QXZ45" s="68"/>
      <c r="QYA45" s="68"/>
      <c r="QYE45" s="68"/>
      <c r="QYI45" s="69"/>
      <c r="QYJ45" s="69"/>
      <c r="QYK45" s="69"/>
      <c r="QYL45" s="69"/>
      <c r="QYM45" s="69"/>
      <c r="QYN45" s="69"/>
      <c r="QYO45" s="69"/>
      <c r="QYP45" s="69"/>
      <c r="QYX45" s="68"/>
      <c r="QYY45" s="68"/>
      <c r="QYZ45" s="68"/>
      <c r="QZA45" s="68"/>
      <c r="QZB45" s="68"/>
      <c r="QZC45" s="68"/>
      <c r="QZD45" s="68"/>
      <c r="QZE45" s="68"/>
      <c r="QZF45" s="68"/>
      <c r="QZJ45" s="68"/>
      <c r="QZN45" s="69"/>
      <c r="QZO45" s="69"/>
      <c r="QZP45" s="69"/>
      <c r="QZQ45" s="69"/>
      <c r="QZR45" s="69"/>
      <c r="QZS45" s="69"/>
      <c r="QZT45" s="69"/>
      <c r="QZU45" s="69"/>
      <c r="RAC45" s="68"/>
      <c r="RAD45" s="68"/>
      <c r="RAE45" s="68"/>
      <c r="RAF45" s="68"/>
      <c r="RAG45" s="68"/>
      <c r="RAH45" s="68"/>
      <c r="RAI45" s="68"/>
      <c r="RAJ45" s="68"/>
      <c r="RAK45" s="68"/>
      <c r="RAO45" s="68"/>
      <c r="RAS45" s="69"/>
      <c r="RAT45" s="69"/>
      <c r="RAU45" s="69"/>
      <c r="RAV45" s="69"/>
      <c r="RAW45" s="69"/>
      <c r="RAX45" s="69"/>
      <c r="RAY45" s="69"/>
      <c r="RAZ45" s="69"/>
      <c r="RBH45" s="68"/>
      <c r="RBI45" s="68"/>
      <c r="RBJ45" s="68"/>
      <c r="RBK45" s="68"/>
      <c r="RBL45" s="68"/>
      <c r="RBM45" s="68"/>
      <c r="RBN45" s="68"/>
      <c r="RBO45" s="68"/>
      <c r="RBP45" s="68"/>
      <c r="RBT45" s="68"/>
      <c r="RBX45" s="69"/>
      <c r="RBY45" s="69"/>
      <c r="RBZ45" s="69"/>
      <c r="RCA45" s="69"/>
      <c r="RCB45" s="69"/>
      <c r="RCC45" s="69"/>
      <c r="RCD45" s="69"/>
      <c r="RCE45" s="69"/>
      <c r="RCM45" s="68"/>
      <c r="RCN45" s="68"/>
      <c r="RCO45" s="68"/>
      <c r="RCP45" s="68"/>
      <c r="RCQ45" s="68"/>
      <c r="RCR45" s="68"/>
      <c r="RCS45" s="68"/>
      <c r="RCT45" s="68"/>
      <c r="RCU45" s="68"/>
      <c r="RCY45" s="68"/>
      <c r="RDC45" s="69"/>
      <c r="RDD45" s="69"/>
      <c r="RDE45" s="69"/>
      <c r="RDF45" s="69"/>
      <c r="RDG45" s="69"/>
      <c r="RDH45" s="69"/>
      <c r="RDI45" s="69"/>
      <c r="RDJ45" s="69"/>
      <c r="RDR45" s="68"/>
      <c r="RDS45" s="68"/>
      <c r="RDT45" s="68"/>
      <c r="RDU45" s="68"/>
      <c r="RDV45" s="68"/>
      <c r="RDW45" s="68"/>
      <c r="RDX45" s="68"/>
      <c r="RDY45" s="68"/>
      <c r="RDZ45" s="68"/>
      <c r="RED45" s="68"/>
      <c r="REH45" s="69"/>
      <c r="REI45" s="69"/>
      <c r="REJ45" s="69"/>
      <c r="REK45" s="69"/>
      <c r="REL45" s="69"/>
      <c r="REM45" s="69"/>
      <c r="REN45" s="69"/>
      <c r="REO45" s="69"/>
      <c r="REW45" s="68"/>
      <c r="REX45" s="68"/>
      <c r="REY45" s="68"/>
      <c r="REZ45" s="68"/>
      <c r="RFA45" s="68"/>
      <c r="RFB45" s="68"/>
      <c r="RFC45" s="68"/>
      <c r="RFD45" s="68"/>
      <c r="RFE45" s="68"/>
      <c r="RFI45" s="68"/>
      <c r="RFM45" s="69"/>
      <c r="RFN45" s="69"/>
      <c r="RFO45" s="69"/>
      <c r="RFP45" s="69"/>
      <c r="RFQ45" s="69"/>
      <c r="RFR45" s="69"/>
      <c r="RFS45" s="69"/>
      <c r="RFT45" s="69"/>
      <c r="RGB45" s="68"/>
      <c r="RGC45" s="68"/>
      <c r="RGD45" s="68"/>
      <c r="RGE45" s="68"/>
      <c r="RGF45" s="68"/>
      <c r="RGG45" s="68"/>
      <c r="RGH45" s="68"/>
      <c r="RGI45" s="68"/>
      <c r="RGJ45" s="68"/>
      <c r="RGN45" s="68"/>
      <c r="RGR45" s="69"/>
      <c r="RGS45" s="69"/>
      <c r="RGT45" s="69"/>
      <c r="RGU45" s="69"/>
      <c r="RGV45" s="69"/>
      <c r="RGW45" s="69"/>
      <c r="RGX45" s="69"/>
      <c r="RGY45" s="69"/>
      <c r="RHG45" s="68"/>
      <c r="RHH45" s="68"/>
      <c r="RHI45" s="68"/>
      <c r="RHJ45" s="68"/>
      <c r="RHK45" s="68"/>
      <c r="RHL45" s="68"/>
      <c r="RHM45" s="68"/>
      <c r="RHN45" s="68"/>
      <c r="RHO45" s="68"/>
      <c r="RHS45" s="68"/>
      <c r="RHW45" s="69"/>
      <c r="RHX45" s="69"/>
      <c r="RHY45" s="69"/>
      <c r="RHZ45" s="69"/>
      <c r="RIA45" s="69"/>
      <c r="RIB45" s="69"/>
      <c r="RIC45" s="69"/>
      <c r="RID45" s="69"/>
      <c r="RIL45" s="68"/>
      <c r="RIM45" s="68"/>
      <c r="RIN45" s="68"/>
      <c r="RIO45" s="68"/>
      <c r="RIP45" s="68"/>
      <c r="RIQ45" s="68"/>
      <c r="RIR45" s="68"/>
      <c r="RIS45" s="68"/>
      <c r="RIT45" s="68"/>
      <c r="RIX45" s="68"/>
      <c r="RJB45" s="69"/>
      <c r="RJC45" s="69"/>
      <c r="RJD45" s="69"/>
      <c r="RJE45" s="69"/>
      <c r="RJF45" s="69"/>
      <c r="RJG45" s="69"/>
      <c r="RJH45" s="69"/>
      <c r="RJI45" s="69"/>
      <c r="RJQ45" s="68"/>
      <c r="RJR45" s="68"/>
      <c r="RJS45" s="68"/>
      <c r="RJT45" s="68"/>
      <c r="RJU45" s="68"/>
      <c r="RJV45" s="68"/>
      <c r="RJW45" s="68"/>
      <c r="RJX45" s="68"/>
      <c r="RJY45" s="68"/>
      <c r="RKC45" s="68"/>
      <c r="RKG45" s="69"/>
      <c r="RKH45" s="69"/>
      <c r="RKI45" s="69"/>
      <c r="RKJ45" s="69"/>
      <c r="RKK45" s="69"/>
      <c r="RKL45" s="69"/>
      <c r="RKM45" s="69"/>
      <c r="RKN45" s="69"/>
      <c r="RKV45" s="68"/>
      <c r="RKW45" s="68"/>
      <c r="RKX45" s="68"/>
      <c r="RKY45" s="68"/>
      <c r="RKZ45" s="68"/>
      <c r="RLA45" s="68"/>
      <c r="RLB45" s="68"/>
      <c r="RLC45" s="68"/>
      <c r="RLD45" s="68"/>
      <c r="RLH45" s="68"/>
      <c r="RLL45" s="69"/>
      <c r="RLM45" s="69"/>
      <c r="RLN45" s="69"/>
      <c r="RLO45" s="69"/>
      <c r="RLP45" s="69"/>
      <c r="RLQ45" s="69"/>
      <c r="RLR45" s="69"/>
      <c r="RLS45" s="69"/>
      <c r="RMA45" s="68"/>
      <c r="RMB45" s="68"/>
      <c r="RMC45" s="68"/>
      <c r="RMD45" s="68"/>
      <c r="RME45" s="68"/>
      <c r="RMF45" s="68"/>
      <c r="RMG45" s="68"/>
      <c r="RMH45" s="68"/>
      <c r="RMI45" s="68"/>
      <c r="RMM45" s="68"/>
      <c r="RMQ45" s="69"/>
      <c r="RMR45" s="69"/>
      <c r="RMS45" s="69"/>
      <c r="RMT45" s="69"/>
      <c r="RMU45" s="69"/>
      <c r="RMV45" s="69"/>
      <c r="RMW45" s="69"/>
      <c r="RMX45" s="69"/>
      <c r="RNF45" s="68"/>
      <c r="RNG45" s="68"/>
      <c r="RNH45" s="68"/>
      <c r="RNI45" s="68"/>
      <c r="RNJ45" s="68"/>
      <c r="RNK45" s="68"/>
      <c r="RNL45" s="68"/>
      <c r="RNM45" s="68"/>
      <c r="RNN45" s="68"/>
      <c r="RNR45" s="68"/>
      <c r="RNV45" s="69"/>
      <c r="RNW45" s="69"/>
      <c r="RNX45" s="69"/>
      <c r="RNY45" s="69"/>
      <c r="RNZ45" s="69"/>
      <c r="ROA45" s="69"/>
      <c r="ROB45" s="69"/>
      <c r="ROC45" s="69"/>
      <c r="ROK45" s="68"/>
      <c r="ROL45" s="68"/>
      <c r="ROM45" s="68"/>
      <c r="RON45" s="68"/>
      <c r="ROO45" s="68"/>
      <c r="ROP45" s="68"/>
      <c r="ROQ45" s="68"/>
      <c r="ROR45" s="68"/>
      <c r="ROS45" s="68"/>
      <c r="ROW45" s="68"/>
      <c r="RPA45" s="69"/>
      <c r="RPB45" s="69"/>
      <c r="RPC45" s="69"/>
      <c r="RPD45" s="69"/>
      <c r="RPE45" s="69"/>
      <c r="RPF45" s="69"/>
      <c r="RPG45" s="69"/>
      <c r="RPH45" s="69"/>
      <c r="RPP45" s="68"/>
      <c r="RPQ45" s="68"/>
      <c r="RPR45" s="68"/>
      <c r="RPS45" s="68"/>
      <c r="RPT45" s="68"/>
      <c r="RPU45" s="68"/>
      <c r="RPV45" s="68"/>
      <c r="RPW45" s="68"/>
      <c r="RPX45" s="68"/>
      <c r="RQB45" s="68"/>
      <c r="RQF45" s="69"/>
      <c r="RQG45" s="69"/>
      <c r="RQH45" s="69"/>
      <c r="RQI45" s="69"/>
      <c r="RQJ45" s="69"/>
      <c r="RQK45" s="69"/>
      <c r="RQL45" s="69"/>
      <c r="RQM45" s="69"/>
      <c r="RQU45" s="68"/>
      <c r="RQV45" s="68"/>
      <c r="RQW45" s="68"/>
      <c r="RQX45" s="68"/>
      <c r="RQY45" s="68"/>
      <c r="RQZ45" s="68"/>
      <c r="RRA45" s="68"/>
      <c r="RRB45" s="68"/>
      <c r="RRC45" s="68"/>
      <c r="RRG45" s="68"/>
      <c r="RRK45" s="69"/>
      <c r="RRL45" s="69"/>
      <c r="RRM45" s="69"/>
      <c r="RRN45" s="69"/>
      <c r="RRO45" s="69"/>
      <c r="RRP45" s="69"/>
      <c r="RRQ45" s="69"/>
      <c r="RRR45" s="69"/>
      <c r="RRZ45" s="68"/>
      <c r="RSA45" s="68"/>
      <c r="RSB45" s="68"/>
      <c r="RSC45" s="68"/>
      <c r="RSD45" s="68"/>
      <c r="RSE45" s="68"/>
      <c r="RSF45" s="68"/>
      <c r="RSG45" s="68"/>
      <c r="RSH45" s="68"/>
      <c r="RSL45" s="68"/>
      <c r="RSP45" s="69"/>
      <c r="RSQ45" s="69"/>
      <c r="RSR45" s="69"/>
      <c r="RSS45" s="69"/>
      <c r="RST45" s="69"/>
      <c r="RSU45" s="69"/>
      <c r="RSV45" s="69"/>
      <c r="RSW45" s="69"/>
      <c r="RTE45" s="68"/>
      <c r="RTF45" s="68"/>
      <c r="RTG45" s="68"/>
      <c r="RTH45" s="68"/>
      <c r="RTI45" s="68"/>
      <c r="RTJ45" s="68"/>
      <c r="RTK45" s="68"/>
      <c r="RTL45" s="68"/>
      <c r="RTM45" s="68"/>
      <c r="RTQ45" s="68"/>
      <c r="RTU45" s="69"/>
      <c r="RTV45" s="69"/>
      <c r="RTW45" s="69"/>
      <c r="RTX45" s="69"/>
      <c r="RTY45" s="69"/>
      <c r="RTZ45" s="69"/>
      <c r="RUA45" s="69"/>
      <c r="RUB45" s="69"/>
      <c r="RUJ45" s="68"/>
      <c r="RUK45" s="68"/>
      <c r="RUL45" s="68"/>
      <c r="RUM45" s="68"/>
      <c r="RUN45" s="68"/>
      <c r="RUO45" s="68"/>
      <c r="RUP45" s="68"/>
      <c r="RUQ45" s="68"/>
      <c r="RUR45" s="68"/>
      <c r="RUV45" s="68"/>
      <c r="RUZ45" s="69"/>
      <c r="RVA45" s="69"/>
      <c r="RVB45" s="69"/>
      <c r="RVC45" s="69"/>
      <c r="RVD45" s="69"/>
      <c r="RVE45" s="69"/>
      <c r="RVF45" s="69"/>
      <c r="RVG45" s="69"/>
      <c r="RVO45" s="68"/>
      <c r="RVP45" s="68"/>
      <c r="RVQ45" s="68"/>
      <c r="RVR45" s="68"/>
      <c r="RVS45" s="68"/>
      <c r="RVT45" s="68"/>
      <c r="RVU45" s="68"/>
      <c r="RVV45" s="68"/>
      <c r="RVW45" s="68"/>
      <c r="RWA45" s="68"/>
      <c r="RWE45" s="69"/>
      <c r="RWF45" s="69"/>
      <c r="RWG45" s="69"/>
      <c r="RWH45" s="69"/>
      <c r="RWI45" s="69"/>
      <c r="RWJ45" s="69"/>
      <c r="RWK45" s="69"/>
      <c r="RWL45" s="69"/>
      <c r="RWT45" s="68"/>
      <c r="RWU45" s="68"/>
      <c r="RWV45" s="68"/>
      <c r="RWW45" s="68"/>
      <c r="RWX45" s="68"/>
      <c r="RWY45" s="68"/>
      <c r="RWZ45" s="68"/>
      <c r="RXA45" s="68"/>
      <c r="RXB45" s="68"/>
      <c r="RXF45" s="68"/>
      <c r="RXJ45" s="69"/>
      <c r="RXK45" s="69"/>
      <c r="RXL45" s="69"/>
      <c r="RXM45" s="69"/>
      <c r="RXN45" s="69"/>
      <c r="RXO45" s="69"/>
      <c r="RXP45" s="69"/>
      <c r="RXQ45" s="69"/>
      <c r="RXY45" s="68"/>
      <c r="RXZ45" s="68"/>
      <c r="RYA45" s="68"/>
      <c r="RYB45" s="68"/>
      <c r="RYC45" s="68"/>
      <c r="RYD45" s="68"/>
      <c r="RYE45" s="68"/>
      <c r="RYF45" s="68"/>
      <c r="RYG45" s="68"/>
      <c r="RYK45" s="68"/>
      <c r="RYO45" s="69"/>
      <c r="RYP45" s="69"/>
      <c r="RYQ45" s="69"/>
      <c r="RYR45" s="69"/>
      <c r="RYS45" s="69"/>
      <c r="RYT45" s="69"/>
      <c r="RYU45" s="69"/>
      <c r="RYV45" s="69"/>
      <c r="RZD45" s="68"/>
      <c r="RZE45" s="68"/>
      <c r="RZF45" s="68"/>
      <c r="RZG45" s="68"/>
      <c r="RZH45" s="68"/>
      <c r="RZI45" s="68"/>
      <c r="RZJ45" s="68"/>
      <c r="RZK45" s="68"/>
      <c r="RZL45" s="68"/>
      <c r="RZP45" s="68"/>
      <c r="RZT45" s="69"/>
      <c r="RZU45" s="69"/>
      <c r="RZV45" s="69"/>
      <c r="RZW45" s="69"/>
      <c r="RZX45" s="69"/>
      <c r="RZY45" s="69"/>
      <c r="RZZ45" s="69"/>
      <c r="SAA45" s="69"/>
      <c r="SAI45" s="68"/>
      <c r="SAJ45" s="68"/>
      <c r="SAK45" s="68"/>
      <c r="SAL45" s="68"/>
      <c r="SAM45" s="68"/>
      <c r="SAN45" s="68"/>
      <c r="SAO45" s="68"/>
      <c r="SAP45" s="68"/>
      <c r="SAQ45" s="68"/>
      <c r="SAU45" s="68"/>
      <c r="SAY45" s="69"/>
      <c r="SAZ45" s="69"/>
      <c r="SBA45" s="69"/>
      <c r="SBB45" s="69"/>
      <c r="SBC45" s="69"/>
      <c r="SBD45" s="69"/>
      <c r="SBE45" s="69"/>
      <c r="SBF45" s="69"/>
      <c r="SBN45" s="68"/>
      <c r="SBO45" s="68"/>
      <c r="SBP45" s="68"/>
      <c r="SBQ45" s="68"/>
      <c r="SBR45" s="68"/>
      <c r="SBS45" s="68"/>
      <c r="SBT45" s="68"/>
      <c r="SBU45" s="68"/>
      <c r="SBV45" s="68"/>
      <c r="SBZ45" s="68"/>
      <c r="SCD45" s="69"/>
      <c r="SCE45" s="69"/>
      <c r="SCF45" s="69"/>
      <c r="SCG45" s="69"/>
      <c r="SCH45" s="69"/>
      <c r="SCI45" s="69"/>
      <c r="SCJ45" s="69"/>
      <c r="SCK45" s="69"/>
      <c r="SCS45" s="68"/>
      <c r="SCT45" s="68"/>
      <c r="SCU45" s="68"/>
      <c r="SCV45" s="68"/>
      <c r="SCW45" s="68"/>
      <c r="SCX45" s="68"/>
      <c r="SCY45" s="68"/>
      <c r="SCZ45" s="68"/>
      <c r="SDA45" s="68"/>
      <c r="SDE45" s="68"/>
      <c r="SDI45" s="69"/>
      <c r="SDJ45" s="69"/>
      <c r="SDK45" s="69"/>
      <c r="SDL45" s="69"/>
      <c r="SDM45" s="69"/>
      <c r="SDN45" s="69"/>
      <c r="SDO45" s="69"/>
      <c r="SDP45" s="69"/>
      <c r="SDX45" s="68"/>
      <c r="SDY45" s="68"/>
      <c r="SDZ45" s="68"/>
      <c r="SEA45" s="68"/>
      <c r="SEB45" s="68"/>
      <c r="SEC45" s="68"/>
      <c r="SED45" s="68"/>
      <c r="SEE45" s="68"/>
      <c r="SEF45" s="68"/>
      <c r="SEJ45" s="68"/>
      <c r="SEN45" s="69"/>
      <c r="SEO45" s="69"/>
      <c r="SEP45" s="69"/>
      <c r="SEQ45" s="69"/>
      <c r="SER45" s="69"/>
      <c r="SES45" s="69"/>
      <c r="SET45" s="69"/>
      <c r="SEU45" s="69"/>
      <c r="SFC45" s="68"/>
      <c r="SFD45" s="68"/>
      <c r="SFE45" s="68"/>
      <c r="SFF45" s="68"/>
      <c r="SFG45" s="68"/>
      <c r="SFH45" s="68"/>
      <c r="SFI45" s="68"/>
      <c r="SFJ45" s="68"/>
      <c r="SFK45" s="68"/>
      <c r="SFO45" s="68"/>
      <c r="SFS45" s="69"/>
      <c r="SFT45" s="69"/>
      <c r="SFU45" s="69"/>
      <c r="SFV45" s="69"/>
      <c r="SFW45" s="69"/>
      <c r="SFX45" s="69"/>
      <c r="SFY45" s="69"/>
      <c r="SFZ45" s="69"/>
      <c r="SGH45" s="68"/>
      <c r="SGI45" s="68"/>
      <c r="SGJ45" s="68"/>
      <c r="SGK45" s="68"/>
      <c r="SGL45" s="68"/>
      <c r="SGM45" s="68"/>
      <c r="SGN45" s="68"/>
      <c r="SGO45" s="68"/>
      <c r="SGP45" s="68"/>
      <c r="SGT45" s="68"/>
      <c r="SGX45" s="69"/>
      <c r="SGY45" s="69"/>
      <c r="SGZ45" s="69"/>
      <c r="SHA45" s="69"/>
      <c r="SHB45" s="69"/>
      <c r="SHC45" s="69"/>
      <c r="SHD45" s="69"/>
      <c r="SHE45" s="69"/>
      <c r="SHM45" s="68"/>
      <c r="SHN45" s="68"/>
      <c r="SHO45" s="68"/>
      <c r="SHP45" s="68"/>
      <c r="SHQ45" s="68"/>
      <c r="SHR45" s="68"/>
      <c r="SHS45" s="68"/>
      <c r="SHT45" s="68"/>
      <c r="SHU45" s="68"/>
      <c r="SHY45" s="68"/>
      <c r="SIC45" s="69"/>
      <c r="SID45" s="69"/>
      <c r="SIE45" s="69"/>
      <c r="SIF45" s="69"/>
      <c r="SIG45" s="69"/>
      <c r="SIH45" s="69"/>
      <c r="SII45" s="69"/>
      <c r="SIJ45" s="69"/>
      <c r="SIR45" s="68"/>
      <c r="SIS45" s="68"/>
      <c r="SIT45" s="68"/>
      <c r="SIU45" s="68"/>
      <c r="SIV45" s="68"/>
      <c r="SIW45" s="68"/>
      <c r="SIX45" s="68"/>
      <c r="SIY45" s="68"/>
      <c r="SIZ45" s="68"/>
      <c r="SJD45" s="68"/>
      <c r="SJH45" s="69"/>
      <c r="SJI45" s="69"/>
      <c r="SJJ45" s="69"/>
      <c r="SJK45" s="69"/>
      <c r="SJL45" s="69"/>
      <c r="SJM45" s="69"/>
      <c r="SJN45" s="69"/>
      <c r="SJO45" s="69"/>
      <c r="SJW45" s="68"/>
      <c r="SJX45" s="68"/>
      <c r="SJY45" s="68"/>
      <c r="SJZ45" s="68"/>
      <c r="SKA45" s="68"/>
      <c r="SKB45" s="68"/>
      <c r="SKC45" s="68"/>
      <c r="SKD45" s="68"/>
      <c r="SKE45" s="68"/>
      <c r="SKI45" s="68"/>
      <c r="SKM45" s="69"/>
      <c r="SKN45" s="69"/>
      <c r="SKO45" s="69"/>
      <c r="SKP45" s="69"/>
      <c r="SKQ45" s="69"/>
      <c r="SKR45" s="69"/>
      <c r="SKS45" s="69"/>
      <c r="SKT45" s="69"/>
      <c r="SLB45" s="68"/>
      <c r="SLC45" s="68"/>
      <c r="SLD45" s="68"/>
      <c r="SLE45" s="68"/>
      <c r="SLF45" s="68"/>
      <c r="SLG45" s="68"/>
      <c r="SLH45" s="68"/>
      <c r="SLI45" s="68"/>
      <c r="SLJ45" s="68"/>
      <c r="SLN45" s="68"/>
      <c r="SLR45" s="69"/>
      <c r="SLS45" s="69"/>
      <c r="SLT45" s="69"/>
      <c r="SLU45" s="69"/>
      <c r="SLV45" s="69"/>
      <c r="SLW45" s="69"/>
      <c r="SLX45" s="69"/>
      <c r="SLY45" s="69"/>
      <c r="SMG45" s="68"/>
      <c r="SMH45" s="68"/>
      <c r="SMI45" s="68"/>
      <c r="SMJ45" s="68"/>
      <c r="SMK45" s="68"/>
      <c r="SML45" s="68"/>
      <c r="SMM45" s="68"/>
      <c r="SMN45" s="68"/>
      <c r="SMO45" s="68"/>
      <c r="SMS45" s="68"/>
      <c r="SMW45" s="69"/>
      <c r="SMX45" s="69"/>
      <c r="SMY45" s="69"/>
      <c r="SMZ45" s="69"/>
      <c r="SNA45" s="69"/>
      <c r="SNB45" s="69"/>
      <c r="SNC45" s="69"/>
      <c r="SND45" s="69"/>
      <c r="SNL45" s="68"/>
      <c r="SNM45" s="68"/>
      <c r="SNN45" s="68"/>
      <c r="SNO45" s="68"/>
      <c r="SNP45" s="68"/>
      <c r="SNQ45" s="68"/>
      <c r="SNR45" s="68"/>
      <c r="SNS45" s="68"/>
      <c r="SNT45" s="68"/>
      <c r="SNX45" s="68"/>
      <c r="SOB45" s="69"/>
      <c r="SOC45" s="69"/>
      <c r="SOD45" s="69"/>
      <c r="SOE45" s="69"/>
      <c r="SOF45" s="69"/>
      <c r="SOG45" s="69"/>
      <c r="SOH45" s="69"/>
      <c r="SOI45" s="69"/>
      <c r="SOQ45" s="68"/>
      <c r="SOR45" s="68"/>
      <c r="SOS45" s="68"/>
      <c r="SOT45" s="68"/>
      <c r="SOU45" s="68"/>
      <c r="SOV45" s="68"/>
      <c r="SOW45" s="68"/>
      <c r="SOX45" s="68"/>
      <c r="SOY45" s="68"/>
      <c r="SPC45" s="68"/>
      <c r="SPG45" s="69"/>
      <c r="SPH45" s="69"/>
      <c r="SPI45" s="69"/>
      <c r="SPJ45" s="69"/>
      <c r="SPK45" s="69"/>
      <c r="SPL45" s="69"/>
      <c r="SPM45" s="69"/>
      <c r="SPN45" s="69"/>
      <c r="SPV45" s="68"/>
      <c r="SPW45" s="68"/>
      <c r="SPX45" s="68"/>
      <c r="SPY45" s="68"/>
      <c r="SPZ45" s="68"/>
      <c r="SQA45" s="68"/>
      <c r="SQB45" s="68"/>
      <c r="SQC45" s="68"/>
      <c r="SQD45" s="68"/>
      <c r="SQH45" s="68"/>
      <c r="SQL45" s="69"/>
      <c r="SQM45" s="69"/>
      <c r="SQN45" s="69"/>
      <c r="SQO45" s="69"/>
      <c r="SQP45" s="69"/>
      <c r="SQQ45" s="69"/>
      <c r="SQR45" s="69"/>
      <c r="SQS45" s="69"/>
      <c r="SRA45" s="68"/>
      <c r="SRB45" s="68"/>
      <c r="SRC45" s="68"/>
      <c r="SRD45" s="68"/>
      <c r="SRE45" s="68"/>
      <c r="SRF45" s="68"/>
      <c r="SRG45" s="68"/>
      <c r="SRH45" s="68"/>
      <c r="SRI45" s="68"/>
      <c r="SRM45" s="68"/>
      <c r="SRQ45" s="69"/>
      <c r="SRR45" s="69"/>
      <c r="SRS45" s="69"/>
      <c r="SRT45" s="69"/>
      <c r="SRU45" s="69"/>
      <c r="SRV45" s="69"/>
      <c r="SRW45" s="69"/>
      <c r="SRX45" s="69"/>
      <c r="SSF45" s="68"/>
      <c r="SSG45" s="68"/>
      <c r="SSH45" s="68"/>
      <c r="SSI45" s="68"/>
      <c r="SSJ45" s="68"/>
      <c r="SSK45" s="68"/>
      <c r="SSL45" s="68"/>
      <c r="SSM45" s="68"/>
      <c r="SSN45" s="68"/>
      <c r="SSR45" s="68"/>
      <c r="SSV45" s="69"/>
      <c r="SSW45" s="69"/>
      <c r="SSX45" s="69"/>
      <c r="SSY45" s="69"/>
      <c r="SSZ45" s="69"/>
      <c r="STA45" s="69"/>
      <c r="STB45" s="69"/>
      <c r="STC45" s="69"/>
      <c r="STK45" s="68"/>
      <c r="STL45" s="68"/>
      <c r="STM45" s="68"/>
      <c r="STN45" s="68"/>
      <c r="STO45" s="68"/>
      <c r="STP45" s="68"/>
      <c r="STQ45" s="68"/>
      <c r="STR45" s="68"/>
      <c r="STS45" s="68"/>
      <c r="STW45" s="68"/>
      <c r="SUA45" s="69"/>
      <c r="SUB45" s="69"/>
      <c r="SUC45" s="69"/>
      <c r="SUD45" s="69"/>
      <c r="SUE45" s="69"/>
      <c r="SUF45" s="69"/>
      <c r="SUG45" s="69"/>
      <c r="SUH45" s="69"/>
      <c r="SUP45" s="68"/>
      <c r="SUQ45" s="68"/>
      <c r="SUR45" s="68"/>
      <c r="SUS45" s="68"/>
      <c r="SUT45" s="68"/>
      <c r="SUU45" s="68"/>
      <c r="SUV45" s="68"/>
      <c r="SUW45" s="68"/>
      <c r="SUX45" s="68"/>
      <c r="SVB45" s="68"/>
      <c r="SVF45" s="69"/>
      <c r="SVG45" s="69"/>
      <c r="SVH45" s="69"/>
      <c r="SVI45" s="69"/>
      <c r="SVJ45" s="69"/>
      <c r="SVK45" s="69"/>
      <c r="SVL45" s="69"/>
      <c r="SVM45" s="69"/>
      <c r="SVU45" s="68"/>
      <c r="SVV45" s="68"/>
      <c r="SVW45" s="68"/>
      <c r="SVX45" s="68"/>
      <c r="SVY45" s="68"/>
      <c r="SVZ45" s="68"/>
      <c r="SWA45" s="68"/>
      <c r="SWB45" s="68"/>
      <c r="SWC45" s="68"/>
      <c r="SWG45" s="68"/>
      <c r="SWK45" s="69"/>
      <c r="SWL45" s="69"/>
      <c r="SWM45" s="69"/>
      <c r="SWN45" s="69"/>
      <c r="SWO45" s="69"/>
      <c r="SWP45" s="69"/>
      <c r="SWQ45" s="69"/>
      <c r="SWR45" s="69"/>
      <c r="SWZ45" s="68"/>
      <c r="SXA45" s="68"/>
      <c r="SXB45" s="68"/>
      <c r="SXC45" s="68"/>
      <c r="SXD45" s="68"/>
      <c r="SXE45" s="68"/>
      <c r="SXF45" s="68"/>
      <c r="SXG45" s="68"/>
      <c r="SXH45" s="68"/>
      <c r="SXL45" s="68"/>
      <c r="SXP45" s="69"/>
      <c r="SXQ45" s="69"/>
      <c r="SXR45" s="69"/>
      <c r="SXS45" s="69"/>
      <c r="SXT45" s="69"/>
      <c r="SXU45" s="69"/>
      <c r="SXV45" s="69"/>
      <c r="SXW45" s="69"/>
      <c r="SYE45" s="68"/>
      <c r="SYF45" s="68"/>
      <c r="SYG45" s="68"/>
      <c r="SYH45" s="68"/>
      <c r="SYI45" s="68"/>
      <c r="SYJ45" s="68"/>
      <c r="SYK45" s="68"/>
      <c r="SYL45" s="68"/>
      <c r="SYM45" s="68"/>
      <c r="SYQ45" s="68"/>
      <c r="SYU45" s="69"/>
      <c r="SYV45" s="69"/>
      <c r="SYW45" s="69"/>
      <c r="SYX45" s="69"/>
      <c r="SYY45" s="69"/>
      <c r="SYZ45" s="69"/>
      <c r="SZA45" s="69"/>
      <c r="SZB45" s="69"/>
      <c r="SZJ45" s="68"/>
      <c r="SZK45" s="68"/>
      <c r="SZL45" s="68"/>
      <c r="SZM45" s="68"/>
      <c r="SZN45" s="68"/>
      <c r="SZO45" s="68"/>
      <c r="SZP45" s="68"/>
      <c r="SZQ45" s="68"/>
      <c r="SZR45" s="68"/>
      <c r="SZV45" s="68"/>
      <c r="SZZ45" s="69"/>
      <c r="TAA45" s="69"/>
      <c r="TAB45" s="69"/>
      <c r="TAC45" s="69"/>
      <c r="TAD45" s="69"/>
      <c r="TAE45" s="69"/>
      <c r="TAF45" s="69"/>
      <c r="TAG45" s="69"/>
      <c r="TAO45" s="68"/>
      <c r="TAP45" s="68"/>
      <c r="TAQ45" s="68"/>
      <c r="TAR45" s="68"/>
      <c r="TAS45" s="68"/>
      <c r="TAT45" s="68"/>
      <c r="TAU45" s="68"/>
      <c r="TAV45" s="68"/>
      <c r="TAW45" s="68"/>
      <c r="TBA45" s="68"/>
      <c r="TBE45" s="69"/>
      <c r="TBF45" s="69"/>
      <c r="TBG45" s="69"/>
      <c r="TBH45" s="69"/>
      <c r="TBI45" s="69"/>
      <c r="TBJ45" s="69"/>
      <c r="TBK45" s="69"/>
      <c r="TBL45" s="69"/>
      <c r="TBT45" s="68"/>
      <c r="TBU45" s="68"/>
      <c r="TBV45" s="68"/>
      <c r="TBW45" s="68"/>
      <c r="TBX45" s="68"/>
      <c r="TBY45" s="68"/>
      <c r="TBZ45" s="68"/>
      <c r="TCA45" s="68"/>
      <c r="TCB45" s="68"/>
      <c r="TCF45" s="68"/>
      <c r="TCJ45" s="69"/>
      <c r="TCK45" s="69"/>
      <c r="TCL45" s="69"/>
      <c r="TCM45" s="69"/>
      <c r="TCN45" s="69"/>
      <c r="TCO45" s="69"/>
      <c r="TCP45" s="69"/>
      <c r="TCQ45" s="69"/>
      <c r="TCY45" s="68"/>
      <c r="TCZ45" s="68"/>
      <c r="TDA45" s="68"/>
      <c r="TDB45" s="68"/>
      <c r="TDC45" s="68"/>
      <c r="TDD45" s="68"/>
      <c r="TDE45" s="68"/>
      <c r="TDF45" s="68"/>
      <c r="TDG45" s="68"/>
      <c r="TDK45" s="68"/>
      <c r="TDO45" s="69"/>
      <c r="TDP45" s="69"/>
      <c r="TDQ45" s="69"/>
      <c r="TDR45" s="69"/>
      <c r="TDS45" s="69"/>
      <c r="TDT45" s="69"/>
      <c r="TDU45" s="69"/>
      <c r="TDV45" s="69"/>
      <c r="TED45" s="68"/>
      <c r="TEE45" s="68"/>
      <c r="TEF45" s="68"/>
      <c r="TEG45" s="68"/>
      <c r="TEH45" s="68"/>
      <c r="TEI45" s="68"/>
      <c r="TEJ45" s="68"/>
      <c r="TEK45" s="68"/>
      <c r="TEL45" s="68"/>
      <c r="TEP45" s="68"/>
      <c r="TET45" s="69"/>
      <c r="TEU45" s="69"/>
      <c r="TEV45" s="69"/>
      <c r="TEW45" s="69"/>
      <c r="TEX45" s="69"/>
      <c r="TEY45" s="69"/>
      <c r="TEZ45" s="69"/>
      <c r="TFA45" s="69"/>
      <c r="TFI45" s="68"/>
      <c r="TFJ45" s="68"/>
      <c r="TFK45" s="68"/>
      <c r="TFL45" s="68"/>
      <c r="TFM45" s="68"/>
      <c r="TFN45" s="68"/>
      <c r="TFO45" s="68"/>
      <c r="TFP45" s="68"/>
      <c r="TFQ45" s="68"/>
      <c r="TFU45" s="68"/>
      <c r="TFY45" s="69"/>
      <c r="TFZ45" s="69"/>
      <c r="TGA45" s="69"/>
      <c r="TGB45" s="69"/>
      <c r="TGC45" s="69"/>
      <c r="TGD45" s="69"/>
      <c r="TGE45" s="69"/>
      <c r="TGF45" s="69"/>
      <c r="TGN45" s="68"/>
      <c r="TGO45" s="68"/>
      <c r="TGP45" s="68"/>
      <c r="TGQ45" s="68"/>
      <c r="TGR45" s="68"/>
      <c r="TGS45" s="68"/>
      <c r="TGT45" s="68"/>
      <c r="TGU45" s="68"/>
      <c r="TGV45" s="68"/>
      <c r="TGZ45" s="68"/>
      <c r="THD45" s="69"/>
      <c r="THE45" s="69"/>
      <c r="THF45" s="69"/>
      <c r="THG45" s="69"/>
      <c r="THH45" s="69"/>
      <c r="THI45" s="69"/>
      <c r="THJ45" s="69"/>
      <c r="THK45" s="69"/>
      <c r="THS45" s="68"/>
      <c r="THT45" s="68"/>
      <c r="THU45" s="68"/>
      <c r="THV45" s="68"/>
      <c r="THW45" s="68"/>
      <c r="THX45" s="68"/>
      <c r="THY45" s="68"/>
      <c r="THZ45" s="68"/>
      <c r="TIA45" s="68"/>
      <c r="TIE45" s="68"/>
      <c r="TII45" s="69"/>
      <c r="TIJ45" s="69"/>
      <c r="TIK45" s="69"/>
      <c r="TIL45" s="69"/>
      <c r="TIM45" s="69"/>
      <c r="TIN45" s="69"/>
      <c r="TIO45" s="69"/>
      <c r="TIP45" s="69"/>
      <c r="TIX45" s="68"/>
      <c r="TIY45" s="68"/>
      <c r="TIZ45" s="68"/>
      <c r="TJA45" s="68"/>
      <c r="TJB45" s="68"/>
      <c r="TJC45" s="68"/>
      <c r="TJD45" s="68"/>
      <c r="TJE45" s="68"/>
      <c r="TJF45" s="68"/>
      <c r="TJJ45" s="68"/>
      <c r="TJN45" s="69"/>
      <c r="TJO45" s="69"/>
      <c r="TJP45" s="69"/>
      <c r="TJQ45" s="69"/>
      <c r="TJR45" s="69"/>
      <c r="TJS45" s="69"/>
      <c r="TJT45" s="69"/>
      <c r="TJU45" s="69"/>
      <c r="TKC45" s="68"/>
      <c r="TKD45" s="68"/>
      <c r="TKE45" s="68"/>
      <c r="TKF45" s="68"/>
      <c r="TKG45" s="68"/>
      <c r="TKH45" s="68"/>
      <c r="TKI45" s="68"/>
      <c r="TKJ45" s="68"/>
      <c r="TKK45" s="68"/>
      <c r="TKO45" s="68"/>
      <c r="TKS45" s="69"/>
      <c r="TKT45" s="69"/>
      <c r="TKU45" s="69"/>
      <c r="TKV45" s="69"/>
      <c r="TKW45" s="69"/>
      <c r="TKX45" s="69"/>
      <c r="TKY45" s="69"/>
      <c r="TKZ45" s="69"/>
      <c r="TLH45" s="68"/>
      <c r="TLI45" s="68"/>
      <c r="TLJ45" s="68"/>
      <c r="TLK45" s="68"/>
      <c r="TLL45" s="68"/>
      <c r="TLM45" s="68"/>
      <c r="TLN45" s="68"/>
      <c r="TLO45" s="68"/>
      <c r="TLP45" s="68"/>
      <c r="TLT45" s="68"/>
      <c r="TLX45" s="69"/>
      <c r="TLY45" s="69"/>
      <c r="TLZ45" s="69"/>
      <c r="TMA45" s="69"/>
      <c r="TMB45" s="69"/>
      <c r="TMC45" s="69"/>
      <c r="TMD45" s="69"/>
      <c r="TME45" s="69"/>
      <c r="TMM45" s="68"/>
      <c r="TMN45" s="68"/>
      <c r="TMO45" s="68"/>
      <c r="TMP45" s="68"/>
      <c r="TMQ45" s="68"/>
      <c r="TMR45" s="68"/>
      <c r="TMS45" s="68"/>
      <c r="TMT45" s="68"/>
      <c r="TMU45" s="68"/>
      <c r="TMY45" s="68"/>
      <c r="TNC45" s="69"/>
      <c r="TND45" s="69"/>
      <c r="TNE45" s="69"/>
      <c r="TNF45" s="69"/>
      <c r="TNG45" s="69"/>
      <c r="TNH45" s="69"/>
      <c r="TNI45" s="69"/>
      <c r="TNJ45" s="69"/>
      <c r="TNR45" s="68"/>
      <c r="TNS45" s="68"/>
      <c r="TNT45" s="68"/>
      <c r="TNU45" s="68"/>
      <c r="TNV45" s="68"/>
      <c r="TNW45" s="68"/>
      <c r="TNX45" s="68"/>
      <c r="TNY45" s="68"/>
      <c r="TNZ45" s="68"/>
      <c r="TOD45" s="68"/>
      <c r="TOH45" s="69"/>
      <c r="TOI45" s="69"/>
      <c r="TOJ45" s="69"/>
      <c r="TOK45" s="69"/>
      <c r="TOL45" s="69"/>
      <c r="TOM45" s="69"/>
      <c r="TON45" s="69"/>
      <c r="TOO45" s="69"/>
      <c r="TOW45" s="68"/>
      <c r="TOX45" s="68"/>
      <c r="TOY45" s="68"/>
      <c r="TOZ45" s="68"/>
      <c r="TPA45" s="68"/>
      <c r="TPB45" s="68"/>
      <c r="TPC45" s="68"/>
      <c r="TPD45" s="68"/>
      <c r="TPE45" s="68"/>
      <c r="TPI45" s="68"/>
      <c r="TPM45" s="69"/>
      <c r="TPN45" s="69"/>
      <c r="TPO45" s="69"/>
      <c r="TPP45" s="69"/>
      <c r="TPQ45" s="69"/>
      <c r="TPR45" s="69"/>
      <c r="TPS45" s="69"/>
      <c r="TPT45" s="69"/>
      <c r="TQB45" s="68"/>
      <c r="TQC45" s="68"/>
      <c r="TQD45" s="68"/>
      <c r="TQE45" s="68"/>
      <c r="TQF45" s="68"/>
      <c r="TQG45" s="68"/>
      <c r="TQH45" s="68"/>
      <c r="TQI45" s="68"/>
      <c r="TQJ45" s="68"/>
      <c r="TQN45" s="68"/>
      <c r="TQR45" s="69"/>
      <c r="TQS45" s="69"/>
      <c r="TQT45" s="69"/>
      <c r="TQU45" s="69"/>
      <c r="TQV45" s="69"/>
      <c r="TQW45" s="69"/>
      <c r="TQX45" s="69"/>
      <c r="TQY45" s="69"/>
      <c r="TRG45" s="68"/>
      <c r="TRH45" s="68"/>
      <c r="TRI45" s="68"/>
      <c r="TRJ45" s="68"/>
      <c r="TRK45" s="68"/>
      <c r="TRL45" s="68"/>
      <c r="TRM45" s="68"/>
      <c r="TRN45" s="68"/>
      <c r="TRO45" s="68"/>
      <c r="TRS45" s="68"/>
      <c r="TRW45" s="69"/>
      <c r="TRX45" s="69"/>
      <c r="TRY45" s="69"/>
      <c r="TRZ45" s="69"/>
      <c r="TSA45" s="69"/>
      <c r="TSB45" s="69"/>
      <c r="TSC45" s="69"/>
      <c r="TSD45" s="69"/>
      <c r="TSL45" s="68"/>
      <c r="TSM45" s="68"/>
      <c r="TSN45" s="68"/>
      <c r="TSO45" s="68"/>
      <c r="TSP45" s="68"/>
      <c r="TSQ45" s="68"/>
      <c r="TSR45" s="68"/>
      <c r="TSS45" s="68"/>
      <c r="TST45" s="68"/>
      <c r="TSX45" s="68"/>
      <c r="TTB45" s="69"/>
      <c r="TTC45" s="69"/>
      <c r="TTD45" s="69"/>
      <c r="TTE45" s="69"/>
      <c r="TTF45" s="69"/>
      <c r="TTG45" s="69"/>
      <c r="TTH45" s="69"/>
      <c r="TTI45" s="69"/>
      <c r="TTQ45" s="68"/>
      <c r="TTR45" s="68"/>
      <c r="TTS45" s="68"/>
      <c r="TTT45" s="68"/>
      <c r="TTU45" s="68"/>
      <c r="TTV45" s="68"/>
      <c r="TTW45" s="68"/>
      <c r="TTX45" s="68"/>
      <c r="TTY45" s="68"/>
      <c r="TUC45" s="68"/>
      <c r="TUG45" s="69"/>
      <c r="TUH45" s="69"/>
      <c r="TUI45" s="69"/>
      <c r="TUJ45" s="69"/>
      <c r="TUK45" s="69"/>
      <c r="TUL45" s="69"/>
      <c r="TUM45" s="69"/>
      <c r="TUN45" s="69"/>
      <c r="TUV45" s="68"/>
      <c r="TUW45" s="68"/>
      <c r="TUX45" s="68"/>
      <c r="TUY45" s="68"/>
      <c r="TUZ45" s="68"/>
      <c r="TVA45" s="68"/>
      <c r="TVB45" s="68"/>
      <c r="TVC45" s="68"/>
      <c r="TVD45" s="68"/>
      <c r="TVH45" s="68"/>
      <c r="TVL45" s="69"/>
      <c r="TVM45" s="69"/>
      <c r="TVN45" s="69"/>
      <c r="TVO45" s="69"/>
      <c r="TVP45" s="69"/>
      <c r="TVQ45" s="69"/>
      <c r="TVR45" s="69"/>
      <c r="TVS45" s="69"/>
      <c r="TWA45" s="68"/>
      <c r="TWB45" s="68"/>
      <c r="TWC45" s="68"/>
      <c r="TWD45" s="68"/>
      <c r="TWE45" s="68"/>
      <c r="TWF45" s="68"/>
      <c r="TWG45" s="68"/>
      <c r="TWH45" s="68"/>
      <c r="TWI45" s="68"/>
      <c r="TWM45" s="68"/>
      <c r="TWQ45" s="69"/>
      <c r="TWR45" s="69"/>
      <c r="TWS45" s="69"/>
      <c r="TWT45" s="69"/>
      <c r="TWU45" s="69"/>
      <c r="TWV45" s="69"/>
      <c r="TWW45" s="69"/>
      <c r="TWX45" s="69"/>
      <c r="TXF45" s="68"/>
      <c r="TXG45" s="68"/>
      <c r="TXH45" s="68"/>
      <c r="TXI45" s="68"/>
      <c r="TXJ45" s="68"/>
      <c r="TXK45" s="68"/>
      <c r="TXL45" s="68"/>
      <c r="TXM45" s="68"/>
      <c r="TXN45" s="68"/>
      <c r="TXR45" s="68"/>
      <c r="TXV45" s="69"/>
      <c r="TXW45" s="69"/>
      <c r="TXX45" s="69"/>
      <c r="TXY45" s="69"/>
      <c r="TXZ45" s="69"/>
      <c r="TYA45" s="69"/>
      <c r="TYB45" s="69"/>
      <c r="TYC45" s="69"/>
      <c r="TYK45" s="68"/>
      <c r="TYL45" s="68"/>
      <c r="TYM45" s="68"/>
      <c r="TYN45" s="68"/>
      <c r="TYO45" s="68"/>
      <c r="TYP45" s="68"/>
      <c r="TYQ45" s="68"/>
      <c r="TYR45" s="68"/>
      <c r="TYS45" s="68"/>
      <c r="TYW45" s="68"/>
      <c r="TZA45" s="69"/>
      <c r="TZB45" s="69"/>
      <c r="TZC45" s="69"/>
      <c r="TZD45" s="69"/>
      <c r="TZE45" s="69"/>
      <c r="TZF45" s="69"/>
      <c r="TZG45" s="69"/>
      <c r="TZH45" s="69"/>
      <c r="TZP45" s="68"/>
      <c r="TZQ45" s="68"/>
      <c r="TZR45" s="68"/>
      <c r="TZS45" s="68"/>
      <c r="TZT45" s="68"/>
      <c r="TZU45" s="68"/>
      <c r="TZV45" s="68"/>
      <c r="TZW45" s="68"/>
      <c r="TZX45" s="68"/>
      <c r="UAB45" s="68"/>
      <c r="UAF45" s="69"/>
      <c r="UAG45" s="69"/>
      <c r="UAH45" s="69"/>
      <c r="UAI45" s="69"/>
      <c r="UAJ45" s="69"/>
      <c r="UAK45" s="69"/>
      <c r="UAL45" s="69"/>
      <c r="UAM45" s="69"/>
      <c r="UAU45" s="68"/>
      <c r="UAV45" s="68"/>
      <c r="UAW45" s="68"/>
      <c r="UAX45" s="68"/>
      <c r="UAY45" s="68"/>
      <c r="UAZ45" s="68"/>
      <c r="UBA45" s="68"/>
      <c r="UBB45" s="68"/>
      <c r="UBC45" s="68"/>
      <c r="UBG45" s="68"/>
      <c r="UBK45" s="69"/>
      <c r="UBL45" s="69"/>
      <c r="UBM45" s="69"/>
      <c r="UBN45" s="69"/>
      <c r="UBO45" s="69"/>
      <c r="UBP45" s="69"/>
      <c r="UBQ45" s="69"/>
      <c r="UBR45" s="69"/>
      <c r="UBZ45" s="68"/>
      <c r="UCA45" s="68"/>
      <c r="UCB45" s="68"/>
      <c r="UCC45" s="68"/>
      <c r="UCD45" s="68"/>
      <c r="UCE45" s="68"/>
      <c r="UCF45" s="68"/>
      <c r="UCG45" s="68"/>
      <c r="UCH45" s="68"/>
      <c r="UCL45" s="68"/>
      <c r="UCP45" s="69"/>
      <c r="UCQ45" s="69"/>
      <c r="UCR45" s="69"/>
      <c r="UCS45" s="69"/>
      <c r="UCT45" s="69"/>
      <c r="UCU45" s="69"/>
      <c r="UCV45" s="69"/>
      <c r="UCW45" s="69"/>
      <c r="UDE45" s="68"/>
      <c r="UDF45" s="68"/>
      <c r="UDG45" s="68"/>
      <c r="UDH45" s="68"/>
      <c r="UDI45" s="68"/>
      <c r="UDJ45" s="68"/>
      <c r="UDK45" s="68"/>
      <c r="UDL45" s="68"/>
      <c r="UDM45" s="68"/>
      <c r="UDQ45" s="68"/>
      <c r="UDU45" s="69"/>
      <c r="UDV45" s="69"/>
      <c r="UDW45" s="69"/>
      <c r="UDX45" s="69"/>
      <c r="UDY45" s="69"/>
      <c r="UDZ45" s="69"/>
      <c r="UEA45" s="69"/>
      <c r="UEB45" s="69"/>
      <c r="UEJ45" s="68"/>
      <c r="UEK45" s="68"/>
      <c r="UEL45" s="68"/>
      <c r="UEM45" s="68"/>
      <c r="UEN45" s="68"/>
      <c r="UEO45" s="68"/>
      <c r="UEP45" s="68"/>
      <c r="UEQ45" s="68"/>
      <c r="UER45" s="68"/>
      <c r="UEV45" s="68"/>
      <c r="UEZ45" s="69"/>
      <c r="UFA45" s="69"/>
      <c r="UFB45" s="69"/>
      <c r="UFC45" s="69"/>
      <c r="UFD45" s="69"/>
      <c r="UFE45" s="69"/>
      <c r="UFF45" s="69"/>
      <c r="UFG45" s="69"/>
      <c r="UFO45" s="68"/>
      <c r="UFP45" s="68"/>
      <c r="UFQ45" s="68"/>
      <c r="UFR45" s="68"/>
      <c r="UFS45" s="68"/>
      <c r="UFT45" s="68"/>
      <c r="UFU45" s="68"/>
      <c r="UFV45" s="68"/>
      <c r="UFW45" s="68"/>
      <c r="UGA45" s="68"/>
      <c r="UGE45" s="69"/>
      <c r="UGF45" s="69"/>
      <c r="UGG45" s="69"/>
      <c r="UGH45" s="69"/>
      <c r="UGI45" s="69"/>
      <c r="UGJ45" s="69"/>
      <c r="UGK45" s="69"/>
      <c r="UGL45" s="69"/>
      <c r="UGT45" s="68"/>
      <c r="UGU45" s="68"/>
      <c r="UGV45" s="68"/>
      <c r="UGW45" s="68"/>
      <c r="UGX45" s="68"/>
      <c r="UGY45" s="68"/>
      <c r="UGZ45" s="68"/>
      <c r="UHA45" s="68"/>
      <c r="UHB45" s="68"/>
      <c r="UHF45" s="68"/>
      <c r="UHJ45" s="69"/>
      <c r="UHK45" s="69"/>
      <c r="UHL45" s="69"/>
      <c r="UHM45" s="69"/>
      <c r="UHN45" s="69"/>
      <c r="UHO45" s="69"/>
      <c r="UHP45" s="69"/>
      <c r="UHQ45" s="69"/>
      <c r="UHY45" s="68"/>
      <c r="UHZ45" s="68"/>
      <c r="UIA45" s="68"/>
      <c r="UIB45" s="68"/>
      <c r="UIC45" s="68"/>
      <c r="UID45" s="68"/>
      <c r="UIE45" s="68"/>
      <c r="UIF45" s="68"/>
      <c r="UIG45" s="68"/>
      <c r="UIK45" s="68"/>
      <c r="UIO45" s="69"/>
      <c r="UIP45" s="69"/>
      <c r="UIQ45" s="69"/>
      <c r="UIR45" s="69"/>
      <c r="UIS45" s="69"/>
      <c r="UIT45" s="69"/>
      <c r="UIU45" s="69"/>
      <c r="UIV45" s="69"/>
      <c r="UJD45" s="68"/>
      <c r="UJE45" s="68"/>
      <c r="UJF45" s="68"/>
      <c r="UJG45" s="68"/>
      <c r="UJH45" s="68"/>
      <c r="UJI45" s="68"/>
      <c r="UJJ45" s="68"/>
      <c r="UJK45" s="68"/>
      <c r="UJL45" s="68"/>
      <c r="UJP45" s="68"/>
      <c r="UJT45" s="69"/>
      <c r="UJU45" s="69"/>
      <c r="UJV45" s="69"/>
      <c r="UJW45" s="69"/>
      <c r="UJX45" s="69"/>
      <c r="UJY45" s="69"/>
      <c r="UJZ45" s="69"/>
      <c r="UKA45" s="69"/>
      <c r="UKI45" s="68"/>
      <c r="UKJ45" s="68"/>
      <c r="UKK45" s="68"/>
      <c r="UKL45" s="68"/>
      <c r="UKM45" s="68"/>
      <c r="UKN45" s="68"/>
      <c r="UKO45" s="68"/>
      <c r="UKP45" s="68"/>
      <c r="UKQ45" s="68"/>
      <c r="UKU45" s="68"/>
      <c r="UKY45" s="69"/>
      <c r="UKZ45" s="69"/>
      <c r="ULA45" s="69"/>
      <c r="ULB45" s="69"/>
      <c r="ULC45" s="69"/>
      <c r="ULD45" s="69"/>
      <c r="ULE45" s="69"/>
      <c r="ULF45" s="69"/>
      <c r="ULN45" s="68"/>
      <c r="ULO45" s="68"/>
      <c r="ULP45" s="68"/>
      <c r="ULQ45" s="68"/>
      <c r="ULR45" s="68"/>
      <c r="ULS45" s="68"/>
      <c r="ULT45" s="68"/>
      <c r="ULU45" s="68"/>
      <c r="ULV45" s="68"/>
      <c r="ULZ45" s="68"/>
      <c r="UMD45" s="69"/>
      <c r="UME45" s="69"/>
      <c r="UMF45" s="69"/>
      <c r="UMG45" s="69"/>
      <c r="UMH45" s="69"/>
      <c r="UMI45" s="69"/>
      <c r="UMJ45" s="69"/>
      <c r="UMK45" s="69"/>
      <c r="UMS45" s="68"/>
      <c r="UMT45" s="68"/>
      <c r="UMU45" s="68"/>
      <c r="UMV45" s="68"/>
      <c r="UMW45" s="68"/>
      <c r="UMX45" s="68"/>
      <c r="UMY45" s="68"/>
      <c r="UMZ45" s="68"/>
      <c r="UNA45" s="68"/>
      <c r="UNE45" s="68"/>
      <c r="UNI45" s="69"/>
      <c r="UNJ45" s="69"/>
      <c r="UNK45" s="69"/>
      <c r="UNL45" s="69"/>
      <c r="UNM45" s="69"/>
      <c r="UNN45" s="69"/>
      <c r="UNO45" s="69"/>
      <c r="UNP45" s="69"/>
      <c r="UNX45" s="68"/>
      <c r="UNY45" s="68"/>
      <c r="UNZ45" s="68"/>
      <c r="UOA45" s="68"/>
      <c r="UOB45" s="68"/>
      <c r="UOC45" s="68"/>
      <c r="UOD45" s="68"/>
      <c r="UOE45" s="68"/>
      <c r="UOF45" s="68"/>
      <c r="UOJ45" s="68"/>
      <c r="UON45" s="69"/>
      <c r="UOO45" s="69"/>
      <c r="UOP45" s="69"/>
      <c r="UOQ45" s="69"/>
      <c r="UOR45" s="69"/>
      <c r="UOS45" s="69"/>
      <c r="UOT45" s="69"/>
      <c r="UOU45" s="69"/>
      <c r="UPC45" s="68"/>
      <c r="UPD45" s="68"/>
      <c r="UPE45" s="68"/>
      <c r="UPF45" s="68"/>
      <c r="UPG45" s="68"/>
      <c r="UPH45" s="68"/>
      <c r="UPI45" s="68"/>
      <c r="UPJ45" s="68"/>
      <c r="UPK45" s="68"/>
      <c r="UPO45" s="68"/>
      <c r="UPS45" s="69"/>
      <c r="UPT45" s="69"/>
      <c r="UPU45" s="69"/>
      <c r="UPV45" s="69"/>
      <c r="UPW45" s="69"/>
      <c r="UPX45" s="69"/>
      <c r="UPY45" s="69"/>
      <c r="UPZ45" s="69"/>
      <c r="UQH45" s="68"/>
      <c r="UQI45" s="68"/>
      <c r="UQJ45" s="68"/>
      <c r="UQK45" s="68"/>
      <c r="UQL45" s="68"/>
      <c r="UQM45" s="68"/>
      <c r="UQN45" s="68"/>
      <c r="UQO45" s="68"/>
      <c r="UQP45" s="68"/>
      <c r="UQT45" s="68"/>
      <c r="UQX45" s="69"/>
      <c r="UQY45" s="69"/>
      <c r="UQZ45" s="69"/>
      <c r="URA45" s="69"/>
      <c r="URB45" s="69"/>
      <c r="URC45" s="69"/>
      <c r="URD45" s="69"/>
      <c r="URE45" s="69"/>
      <c r="URM45" s="68"/>
      <c r="URN45" s="68"/>
      <c r="URO45" s="68"/>
      <c r="URP45" s="68"/>
      <c r="URQ45" s="68"/>
      <c r="URR45" s="68"/>
      <c r="URS45" s="68"/>
      <c r="URT45" s="68"/>
      <c r="URU45" s="68"/>
      <c r="URY45" s="68"/>
      <c r="USC45" s="69"/>
      <c r="USD45" s="69"/>
      <c r="USE45" s="69"/>
      <c r="USF45" s="69"/>
      <c r="USG45" s="69"/>
      <c r="USH45" s="69"/>
      <c r="USI45" s="69"/>
      <c r="USJ45" s="69"/>
      <c r="USR45" s="68"/>
      <c r="USS45" s="68"/>
      <c r="UST45" s="68"/>
      <c r="USU45" s="68"/>
      <c r="USV45" s="68"/>
      <c r="USW45" s="68"/>
      <c r="USX45" s="68"/>
      <c r="USY45" s="68"/>
      <c r="USZ45" s="68"/>
      <c r="UTD45" s="68"/>
      <c r="UTH45" s="69"/>
      <c r="UTI45" s="69"/>
      <c r="UTJ45" s="69"/>
      <c r="UTK45" s="69"/>
      <c r="UTL45" s="69"/>
      <c r="UTM45" s="69"/>
      <c r="UTN45" s="69"/>
      <c r="UTO45" s="69"/>
      <c r="UTW45" s="68"/>
      <c r="UTX45" s="68"/>
      <c r="UTY45" s="68"/>
      <c r="UTZ45" s="68"/>
      <c r="UUA45" s="68"/>
      <c r="UUB45" s="68"/>
      <c r="UUC45" s="68"/>
      <c r="UUD45" s="68"/>
      <c r="UUE45" s="68"/>
      <c r="UUI45" s="68"/>
      <c r="UUM45" s="69"/>
      <c r="UUN45" s="69"/>
      <c r="UUO45" s="69"/>
      <c r="UUP45" s="69"/>
      <c r="UUQ45" s="69"/>
      <c r="UUR45" s="69"/>
      <c r="UUS45" s="69"/>
      <c r="UUT45" s="69"/>
      <c r="UVB45" s="68"/>
      <c r="UVC45" s="68"/>
      <c r="UVD45" s="68"/>
      <c r="UVE45" s="68"/>
      <c r="UVF45" s="68"/>
      <c r="UVG45" s="68"/>
      <c r="UVH45" s="68"/>
      <c r="UVI45" s="68"/>
      <c r="UVJ45" s="68"/>
      <c r="UVN45" s="68"/>
      <c r="UVR45" s="69"/>
      <c r="UVS45" s="69"/>
      <c r="UVT45" s="69"/>
      <c r="UVU45" s="69"/>
      <c r="UVV45" s="69"/>
      <c r="UVW45" s="69"/>
      <c r="UVX45" s="69"/>
      <c r="UVY45" s="69"/>
      <c r="UWG45" s="68"/>
      <c r="UWH45" s="68"/>
      <c r="UWI45" s="68"/>
      <c r="UWJ45" s="68"/>
      <c r="UWK45" s="68"/>
      <c r="UWL45" s="68"/>
      <c r="UWM45" s="68"/>
      <c r="UWN45" s="68"/>
      <c r="UWO45" s="68"/>
      <c r="UWS45" s="68"/>
      <c r="UWW45" s="69"/>
      <c r="UWX45" s="69"/>
      <c r="UWY45" s="69"/>
      <c r="UWZ45" s="69"/>
      <c r="UXA45" s="69"/>
      <c r="UXB45" s="69"/>
      <c r="UXC45" s="69"/>
      <c r="UXD45" s="69"/>
      <c r="UXL45" s="68"/>
      <c r="UXM45" s="68"/>
      <c r="UXN45" s="68"/>
      <c r="UXO45" s="68"/>
      <c r="UXP45" s="68"/>
      <c r="UXQ45" s="68"/>
      <c r="UXR45" s="68"/>
      <c r="UXS45" s="68"/>
      <c r="UXT45" s="68"/>
      <c r="UXX45" s="68"/>
      <c r="UYB45" s="69"/>
      <c r="UYC45" s="69"/>
      <c r="UYD45" s="69"/>
      <c r="UYE45" s="69"/>
      <c r="UYF45" s="69"/>
      <c r="UYG45" s="69"/>
      <c r="UYH45" s="69"/>
      <c r="UYI45" s="69"/>
      <c r="UYQ45" s="68"/>
      <c r="UYR45" s="68"/>
      <c r="UYS45" s="68"/>
      <c r="UYT45" s="68"/>
      <c r="UYU45" s="68"/>
      <c r="UYV45" s="68"/>
      <c r="UYW45" s="68"/>
      <c r="UYX45" s="68"/>
      <c r="UYY45" s="68"/>
      <c r="UZC45" s="68"/>
      <c r="UZG45" s="69"/>
      <c r="UZH45" s="69"/>
      <c r="UZI45" s="69"/>
      <c r="UZJ45" s="69"/>
      <c r="UZK45" s="69"/>
      <c r="UZL45" s="69"/>
      <c r="UZM45" s="69"/>
      <c r="UZN45" s="69"/>
      <c r="UZV45" s="68"/>
      <c r="UZW45" s="68"/>
      <c r="UZX45" s="68"/>
      <c r="UZY45" s="68"/>
      <c r="UZZ45" s="68"/>
      <c r="VAA45" s="68"/>
      <c r="VAB45" s="68"/>
      <c r="VAC45" s="68"/>
      <c r="VAD45" s="68"/>
      <c r="VAH45" s="68"/>
      <c r="VAL45" s="69"/>
      <c r="VAM45" s="69"/>
      <c r="VAN45" s="69"/>
      <c r="VAO45" s="69"/>
      <c r="VAP45" s="69"/>
      <c r="VAQ45" s="69"/>
      <c r="VAR45" s="69"/>
      <c r="VAS45" s="69"/>
      <c r="VBA45" s="68"/>
      <c r="VBB45" s="68"/>
      <c r="VBC45" s="68"/>
      <c r="VBD45" s="68"/>
      <c r="VBE45" s="68"/>
      <c r="VBF45" s="68"/>
      <c r="VBG45" s="68"/>
      <c r="VBH45" s="68"/>
      <c r="VBI45" s="68"/>
      <c r="VBM45" s="68"/>
      <c r="VBQ45" s="69"/>
      <c r="VBR45" s="69"/>
      <c r="VBS45" s="69"/>
      <c r="VBT45" s="69"/>
      <c r="VBU45" s="69"/>
      <c r="VBV45" s="69"/>
      <c r="VBW45" s="69"/>
      <c r="VBX45" s="69"/>
      <c r="VCF45" s="68"/>
      <c r="VCG45" s="68"/>
      <c r="VCH45" s="68"/>
      <c r="VCI45" s="68"/>
      <c r="VCJ45" s="68"/>
      <c r="VCK45" s="68"/>
      <c r="VCL45" s="68"/>
      <c r="VCM45" s="68"/>
      <c r="VCN45" s="68"/>
      <c r="VCR45" s="68"/>
      <c r="VCV45" s="69"/>
      <c r="VCW45" s="69"/>
      <c r="VCX45" s="69"/>
      <c r="VCY45" s="69"/>
      <c r="VCZ45" s="69"/>
      <c r="VDA45" s="69"/>
      <c r="VDB45" s="69"/>
      <c r="VDC45" s="69"/>
      <c r="VDK45" s="68"/>
      <c r="VDL45" s="68"/>
      <c r="VDM45" s="68"/>
      <c r="VDN45" s="68"/>
      <c r="VDO45" s="68"/>
      <c r="VDP45" s="68"/>
      <c r="VDQ45" s="68"/>
      <c r="VDR45" s="68"/>
      <c r="VDS45" s="68"/>
      <c r="VDW45" s="68"/>
      <c r="VEA45" s="69"/>
      <c r="VEB45" s="69"/>
      <c r="VEC45" s="69"/>
      <c r="VED45" s="69"/>
      <c r="VEE45" s="69"/>
      <c r="VEF45" s="69"/>
      <c r="VEG45" s="69"/>
      <c r="VEH45" s="69"/>
      <c r="VEP45" s="68"/>
      <c r="VEQ45" s="68"/>
      <c r="VER45" s="68"/>
      <c r="VES45" s="68"/>
      <c r="VET45" s="68"/>
      <c r="VEU45" s="68"/>
      <c r="VEV45" s="68"/>
      <c r="VEW45" s="68"/>
      <c r="VEX45" s="68"/>
      <c r="VFB45" s="68"/>
      <c r="VFF45" s="69"/>
      <c r="VFG45" s="69"/>
      <c r="VFH45" s="69"/>
      <c r="VFI45" s="69"/>
      <c r="VFJ45" s="69"/>
      <c r="VFK45" s="69"/>
      <c r="VFL45" s="69"/>
      <c r="VFM45" s="69"/>
      <c r="VFU45" s="68"/>
      <c r="VFV45" s="68"/>
      <c r="VFW45" s="68"/>
      <c r="VFX45" s="68"/>
      <c r="VFY45" s="68"/>
      <c r="VFZ45" s="68"/>
      <c r="VGA45" s="68"/>
      <c r="VGB45" s="68"/>
      <c r="VGC45" s="68"/>
      <c r="VGG45" s="68"/>
      <c r="VGK45" s="69"/>
      <c r="VGL45" s="69"/>
      <c r="VGM45" s="69"/>
      <c r="VGN45" s="69"/>
      <c r="VGO45" s="69"/>
      <c r="VGP45" s="69"/>
      <c r="VGQ45" s="69"/>
      <c r="VGR45" s="69"/>
      <c r="VGZ45" s="68"/>
      <c r="VHA45" s="68"/>
      <c r="VHB45" s="68"/>
      <c r="VHC45" s="68"/>
      <c r="VHD45" s="68"/>
      <c r="VHE45" s="68"/>
      <c r="VHF45" s="68"/>
      <c r="VHG45" s="68"/>
      <c r="VHH45" s="68"/>
      <c r="VHL45" s="68"/>
      <c r="VHP45" s="69"/>
      <c r="VHQ45" s="69"/>
      <c r="VHR45" s="69"/>
      <c r="VHS45" s="69"/>
      <c r="VHT45" s="69"/>
      <c r="VHU45" s="69"/>
      <c r="VHV45" s="69"/>
      <c r="VHW45" s="69"/>
      <c r="VIE45" s="68"/>
      <c r="VIF45" s="68"/>
      <c r="VIG45" s="68"/>
      <c r="VIH45" s="68"/>
      <c r="VII45" s="68"/>
      <c r="VIJ45" s="68"/>
      <c r="VIK45" s="68"/>
      <c r="VIL45" s="68"/>
      <c r="VIM45" s="68"/>
      <c r="VIQ45" s="68"/>
      <c r="VIU45" s="69"/>
      <c r="VIV45" s="69"/>
      <c r="VIW45" s="69"/>
      <c r="VIX45" s="69"/>
      <c r="VIY45" s="69"/>
      <c r="VIZ45" s="69"/>
      <c r="VJA45" s="69"/>
      <c r="VJB45" s="69"/>
      <c r="VJJ45" s="68"/>
      <c r="VJK45" s="68"/>
      <c r="VJL45" s="68"/>
      <c r="VJM45" s="68"/>
      <c r="VJN45" s="68"/>
      <c r="VJO45" s="68"/>
      <c r="VJP45" s="68"/>
      <c r="VJQ45" s="68"/>
      <c r="VJR45" s="68"/>
      <c r="VJV45" s="68"/>
      <c r="VJZ45" s="69"/>
      <c r="VKA45" s="69"/>
      <c r="VKB45" s="69"/>
      <c r="VKC45" s="69"/>
      <c r="VKD45" s="69"/>
      <c r="VKE45" s="69"/>
      <c r="VKF45" s="69"/>
      <c r="VKG45" s="69"/>
      <c r="VKO45" s="68"/>
      <c r="VKP45" s="68"/>
      <c r="VKQ45" s="68"/>
      <c r="VKR45" s="68"/>
      <c r="VKS45" s="68"/>
      <c r="VKT45" s="68"/>
      <c r="VKU45" s="68"/>
      <c r="VKV45" s="68"/>
      <c r="VKW45" s="68"/>
      <c r="VLA45" s="68"/>
      <c r="VLE45" s="69"/>
      <c r="VLF45" s="69"/>
      <c r="VLG45" s="69"/>
      <c r="VLH45" s="69"/>
      <c r="VLI45" s="69"/>
      <c r="VLJ45" s="69"/>
      <c r="VLK45" s="69"/>
      <c r="VLL45" s="69"/>
      <c r="VLT45" s="68"/>
      <c r="VLU45" s="68"/>
      <c r="VLV45" s="68"/>
      <c r="VLW45" s="68"/>
      <c r="VLX45" s="68"/>
      <c r="VLY45" s="68"/>
      <c r="VLZ45" s="68"/>
      <c r="VMA45" s="68"/>
      <c r="VMB45" s="68"/>
      <c r="VMF45" s="68"/>
      <c r="VMJ45" s="69"/>
      <c r="VMK45" s="69"/>
      <c r="VML45" s="69"/>
      <c r="VMM45" s="69"/>
      <c r="VMN45" s="69"/>
      <c r="VMO45" s="69"/>
      <c r="VMP45" s="69"/>
      <c r="VMQ45" s="69"/>
      <c r="VMY45" s="68"/>
      <c r="VMZ45" s="68"/>
      <c r="VNA45" s="68"/>
      <c r="VNB45" s="68"/>
      <c r="VNC45" s="68"/>
      <c r="VND45" s="68"/>
      <c r="VNE45" s="68"/>
      <c r="VNF45" s="68"/>
      <c r="VNG45" s="68"/>
      <c r="VNK45" s="68"/>
      <c r="VNO45" s="69"/>
      <c r="VNP45" s="69"/>
      <c r="VNQ45" s="69"/>
      <c r="VNR45" s="69"/>
      <c r="VNS45" s="69"/>
      <c r="VNT45" s="69"/>
      <c r="VNU45" s="69"/>
      <c r="VNV45" s="69"/>
      <c r="VOD45" s="68"/>
      <c r="VOE45" s="68"/>
      <c r="VOF45" s="68"/>
      <c r="VOG45" s="68"/>
      <c r="VOH45" s="68"/>
      <c r="VOI45" s="68"/>
      <c r="VOJ45" s="68"/>
      <c r="VOK45" s="68"/>
      <c r="VOL45" s="68"/>
      <c r="VOP45" s="68"/>
      <c r="VOT45" s="69"/>
      <c r="VOU45" s="69"/>
      <c r="VOV45" s="69"/>
      <c r="VOW45" s="69"/>
      <c r="VOX45" s="69"/>
      <c r="VOY45" s="69"/>
      <c r="VOZ45" s="69"/>
      <c r="VPA45" s="69"/>
      <c r="VPI45" s="68"/>
      <c r="VPJ45" s="68"/>
      <c r="VPK45" s="68"/>
      <c r="VPL45" s="68"/>
      <c r="VPM45" s="68"/>
      <c r="VPN45" s="68"/>
      <c r="VPO45" s="68"/>
      <c r="VPP45" s="68"/>
      <c r="VPQ45" s="68"/>
      <c r="VPU45" s="68"/>
      <c r="VPY45" s="69"/>
      <c r="VPZ45" s="69"/>
      <c r="VQA45" s="69"/>
      <c r="VQB45" s="69"/>
      <c r="VQC45" s="69"/>
      <c r="VQD45" s="69"/>
      <c r="VQE45" s="69"/>
      <c r="VQF45" s="69"/>
      <c r="VQN45" s="68"/>
      <c r="VQO45" s="68"/>
      <c r="VQP45" s="68"/>
      <c r="VQQ45" s="68"/>
      <c r="VQR45" s="68"/>
      <c r="VQS45" s="68"/>
      <c r="VQT45" s="68"/>
      <c r="VQU45" s="68"/>
      <c r="VQV45" s="68"/>
      <c r="VQZ45" s="68"/>
      <c r="VRD45" s="69"/>
      <c r="VRE45" s="69"/>
      <c r="VRF45" s="69"/>
      <c r="VRG45" s="69"/>
      <c r="VRH45" s="69"/>
      <c r="VRI45" s="69"/>
      <c r="VRJ45" s="69"/>
      <c r="VRK45" s="69"/>
      <c r="VRS45" s="68"/>
      <c r="VRT45" s="68"/>
      <c r="VRU45" s="68"/>
      <c r="VRV45" s="68"/>
      <c r="VRW45" s="68"/>
      <c r="VRX45" s="68"/>
      <c r="VRY45" s="68"/>
      <c r="VRZ45" s="68"/>
      <c r="VSA45" s="68"/>
      <c r="VSE45" s="68"/>
      <c r="VSI45" s="69"/>
      <c r="VSJ45" s="69"/>
      <c r="VSK45" s="69"/>
      <c r="VSL45" s="69"/>
      <c r="VSM45" s="69"/>
      <c r="VSN45" s="69"/>
      <c r="VSO45" s="69"/>
      <c r="VSP45" s="69"/>
      <c r="VSX45" s="68"/>
      <c r="VSY45" s="68"/>
      <c r="VSZ45" s="68"/>
      <c r="VTA45" s="68"/>
      <c r="VTB45" s="68"/>
      <c r="VTC45" s="68"/>
      <c r="VTD45" s="68"/>
      <c r="VTE45" s="68"/>
      <c r="VTF45" s="68"/>
      <c r="VTJ45" s="68"/>
      <c r="VTN45" s="69"/>
      <c r="VTO45" s="69"/>
      <c r="VTP45" s="69"/>
      <c r="VTQ45" s="69"/>
      <c r="VTR45" s="69"/>
      <c r="VTS45" s="69"/>
      <c r="VTT45" s="69"/>
      <c r="VTU45" s="69"/>
      <c r="VUC45" s="68"/>
      <c r="VUD45" s="68"/>
      <c r="VUE45" s="68"/>
      <c r="VUF45" s="68"/>
      <c r="VUG45" s="68"/>
      <c r="VUH45" s="68"/>
      <c r="VUI45" s="68"/>
      <c r="VUJ45" s="68"/>
      <c r="VUK45" s="68"/>
      <c r="VUO45" s="68"/>
      <c r="VUS45" s="69"/>
      <c r="VUT45" s="69"/>
      <c r="VUU45" s="69"/>
      <c r="VUV45" s="69"/>
      <c r="VUW45" s="69"/>
      <c r="VUX45" s="69"/>
      <c r="VUY45" s="69"/>
      <c r="VUZ45" s="69"/>
      <c r="VVH45" s="68"/>
      <c r="VVI45" s="68"/>
      <c r="VVJ45" s="68"/>
      <c r="VVK45" s="68"/>
      <c r="VVL45" s="68"/>
      <c r="VVM45" s="68"/>
      <c r="VVN45" s="68"/>
      <c r="VVO45" s="68"/>
      <c r="VVP45" s="68"/>
      <c r="VVT45" s="68"/>
      <c r="VVX45" s="69"/>
      <c r="VVY45" s="69"/>
      <c r="VVZ45" s="69"/>
      <c r="VWA45" s="69"/>
      <c r="VWB45" s="69"/>
      <c r="VWC45" s="69"/>
      <c r="VWD45" s="69"/>
      <c r="VWE45" s="69"/>
      <c r="VWM45" s="68"/>
      <c r="VWN45" s="68"/>
      <c r="VWO45" s="68"/>
      <c r="VWP45" s="68"/>
      <c r="VWQ45" s="68"/>
      <c r="VWR45" s="68"/>
      <c r="VWS45" s="68"/>
      <c r="VWT45" s="68"/>
      <c r="VWU45" s="68"/>
      <c r="VWY45" s="68"/>
      <c r="VXC45" s="69"/>
      <c r="VXD45" s="69"/>
      <c r="VXE45" s="69"/>
      <c r="VXF45" s="69"/>
      <c r="VXG45" s="69"/>
      <c r="VXH45" s="69"/>
      <c r="VXI45" s="69"/>
      <c r="VXJ45" s="69"/>
      <c r="VXR45" s="68"/>
      <c r="VXS45" s="68"/>
      <c r="VXT45" s="68"/>
      <c r="VXU45" s="68"/>
      <c r="VXV45" s="68"/>
      <c r="VXW45" s="68"/>
      <c r="VXX45" s="68"/>
      <c r="VXY45" s="68"/>
      <c r="VXZ45" s="68"/>
      <c r="VYD45" s="68"/>
      <c r="VYH45" s="69"/>
      <c r="VYI45" s="69"/>
      <c r="VYJ45" s="69"/>
      <c r="VYK45" s="69"/>
      <c r="VYL45" s="69"/>
      <c r="VYM45" s="69"/>
      <c r="VYN45" s="69"/>
      <c r="VYO45" s="69"/>
      <c r="VYW45" s="68"/>
      <c r="VYX45" s="68"/>
      <c r="VYY45" s="68"/>
      <c r="VYZ45" s="68"/>
      <c r="VZA45" s="68"/>
      <c r="VZB45" s="68"/>
      <c r="VZC45" s="68"/>
      <c r="VZD45" s="68"/>
      <c r="VZE45" s="68"/>
      <c r="VZI45" s="68"/>
      <c r="VZM45" s="69"/>
      <c r="VZN45" s="69"/>
      <c r="VZO45" s="69"/>
      <c r="VZP45" s="69"/>
      <c r="VZQ45" s="69"/>
      <c r="VZR45" s="69"/>
      <c r="VZS45" s="69"/>
      <c r="VZT45" s="69"/>
      <c r="WAB45" s="68"/>
      <c r="WAC45" s="68"/>
      <c r="WAD45" s="68"/>
      <c r="WAE45" s="68"/>
      <c r="WAF45" s="68"/>
      <c r="WAG45" s="68"/>
      <c r="WAH45" s="68"/>
      <c r="WAI45" s="68"/>
      <c r="WAJ45" s="68"/>
      <c r="WAN45" s="68"/>
      <c r="WAR45" s="69"/>
      <c r="WAS45" s="69"/>
      <c r="WAT45" s="69"/>
      <c r="WAU45" s="69"/>
      <c r="WAV45" s="69"/>
      <c r="WAW45" s="69"/>
      <c r="WAX45" s="69"/>
      <c r="WAY45" s="69"/>
      <c r="WBG45" s="68"/>
      <c r="WBH45" s="68"/>
      <c r="WBI45" s="68"/>
      <c r="WBJ45" s="68"/>
      <c r="WBK45" s="68"/>
      <c r="WBL45" s="68"/>
      <c r="WBM45" s="68"/>
      <c r="WBN45" s="68"/>
      <c r="WBO45" s="68"/>
      <c r="WBS45" s="68"/>
      <c r="WBW45" s="69"/>
      <c r="WBX45" s="69"/>
      <c r="WBY45" s="69"/>
      <c r="WBZ45" s="69"/>
      <c r="WCA45" s="69"/>
      <c r="WCB45" s="69"/>
      <c r="WCC45" s="69"/>
      <c r="WCD45" s="69"/>
      <c r="WCL45" s="68"/>
      <c r="WCM45" s="68"/>
      <c r="WCN45" s="68"/>
      <c r="WCO45" s="68"/>
      <c r="WCP45" s="68"/>
      <c r="WCQ45" s="68"/>
      <c r="WCR45" s="68"/>
      <c r="WCS45" s="68"/>
      <c r="WCT45" s="68"/>
      <c r="WCX45" s="68"/>
      <c r="WDB45" s="69"/>
      <c r="WDC45" s="69"/>
      <c r="WDD45" s="69"/>
      <c r="WDE45" s="69"/>
      <c r="WDF45" s="69"/>
      <c r="WDG45" s="69"/>
      <c r="WDH45" s="69"/>
      <c r="WDI45" s="69"/>
      <c r="WDQ45" s="68"/>
      <c r="WDR45" s="68"/>
      <c r="WDS45" s="68"/>
      <c r="WDT45" s="68"/>
      <c r="WDU45" s="68"/>
      <c r="WDV45" s="68"/>
      <c r="WDW45" s="68"/>
      <c r="WDX45" s="68"/>
      <c r="WDY45" s="68"/>
      <c r="WEC45" s="68"/>
      <c r="WEG45" s="69"/>
      <c r="WEH45" s="69"/>
      <c r="WEI45" s="69"/>
      <c r="WEJ45" s="69"/>
      <c r="WEK45" s="69"/>
      <c r="WEL45" s="69"/>
      <c r="WEM45" s="69"/>
      <c r="WEN45" s="69"/>
      <c r="WEV45" s="68"/>
      <c r="WEW45" s="68"/>
      <c r="WEX45" s="68"/>
      <c r="WEY45" s="68"/>
      <c r="WEZ45" s="68"/>
      <c r="WFA45" s="68"/>
      <c r="WFB45" s="68"/>
      <c r="WFC45" s="68"/>
      <c r="WFD45" s="68"/>
      <c r="WFH45" s="68"/>
      <c r="WFL45" s="69"/>
      <c r="WFM45" s="69"/>
      <c r="WFN45" s="69"/>
      <c r="WFO45" s="69"/>
      <c r="WFP45" s="69"/>
      <c r="WFQ45" s="69"/>
      <c r="WFR45" s="69"/>
      <c r="WFS45" s="69"/>
      <c r="WGA45" s="68"/>
      <c r="WGB45" s="68"/>
      <c r="WGC45" s="68"/>
      <c r="WGD45" s="68"/>
      <c r="WGE45" s="68"/>
      <c r="WGF45" s="68"/>
      <c r="WGG45" s="68"/>
      <c r="WGH45" s="68"/>
      <c r="WGI45" s="68"/>
      <c r="WGM45" s="68"/>
      <c r="WGQ45" s="69"/>
      <c r="WGR45" s="69"/>
      <c r="WGS45" s="69"/>
      <c r="WGT45" s="69"/>
      <c r="WGU45" s="69"/>
      <c r="WGV45" s="69"/>
      <c r="WGW45" s="69"/>
      <c r="WGX45" s="69"/>
      <c r="WHF45" s="68"/>
      <c r="WHG45" s="68"/>
      <c r="WHH45" s="68"/>
      <c r="WHI45" s="68"/>
      <c r="WHJ45" s="68"/>
      <c r="WHK45" s="68"/>
      <c r="WHL45" s="68"/>
      <c r="WHM45" s="68"/>
      <c r="WHN45" s="68"/>
      <c r="WHR45" s="68"/>
      <c r="WHV45" s="69"/>
      <c r="WHW45" s="69"/>
      <c r="WHX45" s="69"/>
      <c r="WHY45" s="69"/>
      <c r="WHZ45" s="69"/>
      <c r="WIA45" s="69"/>
      <c r="WIB45" s="69"/>
      <c r="WIC45" s="69"/>
      <c r="WIK45" s="68"/>
      <c r="WIL45" s="68"/>
      <c r="WIM45" s="68"/>
      <c r="WIN45" s="68"/>
      <c r="WIO45" s="68"/>
      <c r="WIP45" s="68"/>
      <c r="WIQ45" s="68"/>
      <c r="WIR45" s="68"/>
      <c r="WIS45" s="68"/>
      <c r="WIW45" s="68"/>
      <c r="WJA45" s="69"/>
      <c r="WJB45" s="69"/>
      <c r="WJC45" s="69"/>
      <c r="WJD45" s="69"/>
      <c r="WJE45" s="69"/>
      <c r="WJF45" s="69"/>
      <c r="WJG45" s="69"/>
      <c r="WJH45" s="69"/>
      <c r="WJP45" s="68"/>
      <c r="WJQ45" s="68"/>
      <c r="WJR45" s="68"/>
      <c r="WJS45" s="68"/>
      <c r="WJT45" s="68"/>
      <c r="WJU45" s="68"/>
      <c r="WJV45" s="68"/>
      <c r="WJW45" s="68"/>
      <c r="WJX45" s="68"/>
      <c r="WKB45" s="68"/>
      <c r="WKF45" s="69"/>
      <c r="WKG45" s="69"/>
      <c r="WKH45" s="69"/>
      <c r="WKI45" s="69"/>
      <c r="WKJ45" s="69"/>
      <c r="WKK45" s="69"/>
      <c r="WKL45" s="69"/>
      <c r="WKM45" s="69"/>
      <c r="WKU45" s="68"/>
      <c r="WKV45" s="68"/>
      <c r="WKW45" s="68"/>
      <c r="WKX45" s="68"/>
      <c r="WKY45" s="68"/>
      <c r="WKZ45" s="68"/>
      <c r="WLA45" s="68"/>
      <c r="WLB45" s="68"/>
      <c r="WLC45" s="68"/>
      <c r="WLG45" s="68"/>
      <c r="WLK45" s="69"/>
      <c r="WLL45" s="69"/>
      <c r="WLM45" s="69"/>
      <c r="WLN45" s="69"/>
      <c r="WLO45" s="69"/>
      <c r="WLP45" s="69"/>
      <c r="WLQ45" s="69"/>
      <c r="WLR45" s="69"/>
      <c r="WLZ45" s="68"/>
      <c r="WMA45" s="68"/>
      <c r="WMB45" s="68"/>
      <c r="WMC45" s="68"/>
      <c r="WMD45" s="68"/>
      <c r="WME45" s="68"/>
      <c r="WMF45" s="68"/>
      <c r="WMG45" s="68"/>
      <c r="WMH45" s="68"/>
      <c r="WML45" s="68"/>
      <c r="WMP45" s="69"/>
      <c r="WMQ45" s="69"/>
      <c r="WMR45" s="69"/>
      <c r="WMS45" s="69"/>
      <c r="WMT45" s="69"/>
      <c r="WMU45" s="69"/>
      <c r="WMV45" s="69"/>
      <c r="WMW45" s="69"/>
      <c r="WNE45" s="68"/>
      <c r="WNF45" s="68"/>
      <c r="WNG45" s="68"/>
      <c r="WNH45" s="68"/>
      <c r="WNI45" s="68"/>
      <c r="WNJ45" s="68"/>
      <c r="WNK45" s="68"/>
      <c r="WNL45" s="68"/>
      <c r="WNM45" s="68"/>
      <c r="WNQ45" s="68"/>
      <c r="WNU45" s="69"/>
      <c r="WNV45" s="69"/>
      <c r="WNW45" s="69"/>
      <c r="WNX45" s="69"/>
      <c r="WNY45" s="69"/>
      <c r="WNZ45" s="69"/>
      <c r="WOA45" s="69"/>
      <c r="WOB45" s="69"/>
      <c r="WOJ45" s="68"/>
      <c r="WOK45" s="68"/>
      <c r="WOL45" s="68"/>
      <c r="WOM45" s="68"/>
      <c r="WON45" s="68"/>
      <c r="WOO45" s="68"/>
      <c r="WOP45" s="68"/>
      <c r="WOQ45" s="68"/>
      <c r="WOR45" s="68"/>
      <c r="WOV45" s="68"/>
      <c r="WOZ45" s="69"/>
      <c r="WPA45" s="69"/>
      <c r="WPB45" s="69"/>
      <c r="WPC45" s="69"/>
      <c r="WPD45" s="69"/>
      <c r="WPE45" s="69"/>
      <c r="WPF45" s="69"/>
      <c r="WPG45" s="69"/>
      <c r="WPO45" s="68"/>
      <c r="WPP45" s="68"/>
      <c r="WPQ45" s="68"/>
      <c r="WPR45" s="68"/>
      <c r="WPS45" s="68"/>
      <c r="WPT45" s="68"/>
      <c r="WPU45" s="68"/>
      <c r="WPV45" s="68"/>
      <c r="WPW45" s="68"/>
      <c r="WQA45" s="68"/>
      <c r="WQE45" s="69"/>
      <c r="WQF45" s="69"/>
      <c r="WQG45" s="69"/>
      <c r="WQH45" s="69"/>
      <c r="WQI45" s="69"/>
      <c r="WQJ45" s="69"/>
      <c r="WQK45" s="69"/>
      <c r="WQL45" s="69"/>
      <c r="WQT45" s="68"/>
      <c r="WQU45" s="68"/>
      <c r="WQV45" s="68"/>
      <c r="WQW45" s="68"/>
      <c r="WQX45" s="68"/>
      <c r="WQY45" s="68"/>
      <c r="WQZ45" s="68"/>
      <c r="WRA45" s="68"/>
      <c r="WRB45" s="68"/>
      <c r="WRF45" s="68"/>
      <c r="WRJ45" s="69"/>
      <c r="WRK45" s="69"/>
      <c r="WRL45" s="69"/>
      <c r="WRM45" s="69"/>
      <c r="WRN45" s="69"/>
      <c r="WRO45" s="69"/>
      <c r="WRP45" s="69"/>
      <c r="WRQ45" s="69"/>
      <c r="WRY45" s="68"/>
      <c r="WRZ45" s="68"/>
      <c r="WSA45" s="68"/>
      <c r="WSB45" s="68"/>
      <c r="WSC45" s="68"/>
      <c r="WSD45" s="68"/>
      <c r="WSE45" s="68"/>
      <c r="WSF45" s="68"/>
      <c r="WSG45" s="68"/>
      <c r="WSK45" s="68"/>
      <c r="WSO45" s="69"/>
      <c r="WSP45" s="69"/>
      <c r="WSQ45" s="69"/>
      <c r="WSR45" s="69"/>
      <c r="WSS45" s="69"/>
      <c r="WST45" s="69"/>
      <c r="WSU45" s="69"/>
      <c r="WSV45" s="69"/>
      <c r="WTD45" s="68"/>
      <c r="WTE45" s="68"/>
      <c r="WTF45" s="68"/>
      <c r="WTG45" s="68"/>
      <c r="WTH45" s="68"/>
      <c r="WTI45" s="68"/>
      <c r="WTJ45" s="68"/>
      <c r="WTK45" s="68"/>
      <c r="WTL45" s="68"/>
      <c r="WTP45" s="68"/>
      <c r="WTT45" s="69"/>
      <c r="WTU45" s="69"/>
      <c r="WTV45" s="69"/>
      <c r="WTW45" s="69"/>
      <c r="WTX45" s="69"/>
      <c r="WTY45" s="69"/>
      <c r="WTZ45" s="69"/>
      <c r="WUA45" s="69"/>
      <c r="WUI45" s="68"/>
      <c r="WUJ45" s="68"/>
      <c r="WUK45" s="68"/>
      <c r="WUL45" s="68"/>
      <c r="WUM45" s="68"/>
      <c r="WUN45" s="68"/>
      <c r="WUO45" s="68"/>
      <c r="WUP45" s="68"/>
      <c r="WUQ45" s="68"/>
      <c r="WUU45" s="68"/>
      <c r="WUY45" s="69"/>
      <c r="WUZ45" s="69"/>
      <c r="WVA45" s="69"/>
      <c r="WVB45" s="69"/>
      <c r="WVC45" s="69"/>
      <c r="WVD45" s="69"/>
      <c r="WVE45" s="69"/>
      <c r="WVF45" s="69"/>
      <c r="WVN45" s="68"/>
      <c r="WVO45" s="68"/>
      <c r="WVP45" s="68"/>
      <c r="WVQ45" s="68"/>
      <c r="WVR45" s="68"/>
      <c r="WVS45" s="68"/>
      <c r="WVT45" s="68"/>
      <c r="WVU45" s="68"/>
      <c r="WVV45" s="68"/>
      <c r="WVZ45" s="68"/>
      <c r="WWD45" s="69"/>
      <c r="WWE45" s="69"/>
      <c r="WWF45" s="69"/>
      <c r="WWG45" s="69"/>
      <c r="WWH45" s="69"/>
      <c r="WWI45" s="69"/>
      <c r="WWJ45" s="69"/>
      <c r="WWK45" s="69"/>
      <c r="WWS45" s="68"/>
      <c r="WWT45" s="68"/>
      <c r="WWU45" s="68"/>
      <c r="WWV45" s="68"/>
      <c r="WWW45" s="68"/>
      <c r="WWX45" s="68"/>
      <c r="WWY45" s="68"/>
      <c r="WWZ45" s="68"/>
      <c r="WXA45" s="68"/>
      <c r="WXE45" s="68"/>
      <c r="WXI45" s="69"/>
      <c r="WXJ45" s="69"/>
      <c r="WXK45" s="69"/>
      <c r="WXL45" s="69"/>
      <c r="WXM45" s="69"/>
      <c r="WXN45" s="69"/>
      <c r="WXO45" s="69"/>
      <c r="WXP45" s="69"/>
      <c r="WXX45" s="68"/>
      <c r="WXY45" s="68"/>
      <c r="WXZ45" s="68"/>
      <c r="WYA45" s="68"/>
      <c r="WYB45" s="68"/>
      <c r="WYC45" s="68"/>
      <c r="WYD45" s="68"/>
      <c r="WYE45" s="68"/>
      <c r="WYF45" s="68"/>
      <c r="WYJ45" s="68"/>
      <c r="WYN45" s="69"/>
      <c r="WYO45" s="69"/>
      <c r="WYP45" s="69"/>
      <c r="WYQ45" s="69"/>
      <c r="WYR45" s="69"/>
      <c r="WYS45" s="69"/>
      <c r="WYT45" s="69"/>
      <c r="WYU45" s="69"/>
      <c r="WZC45" s="68"/>
      <c r="WZD45" s="68"/>
      <c r="WZE45" s="68"/>
      <c r="WZF45" s="68"/>
      <c r="WZG45" s="68"/>
      <c r="WZH45" s="68"/>
      <c r="WZI45" s="68"/>
      <c r="WZJ45" s="68"/>
      <c r="WZK45" s="68"/>
      <c r="WZO45" s="68"/>
      <c r="WZS45" s="69"/>
      <c r="WZT45" s="69"/>
      <c r="WZU45" s="69"/>
      <c r="WZV45" s="69"/>
      <c r="WZW45" s="69"/>
      <c r="WZX45" s="69"/>
      <c r="WZY45" s="69"/>
      <c r="WZZ45" s="69"/>
      <c r="XAH45" s="68"/>
      <c r="XAI45" s="68"/>
      <c r="XAJ45" s="68"/>
      <c r="XAK45" s="68"/>
      <c r="XAL45" s="68"/>
      <c r="XAM45" s="68"/>
      <c r="XAN45" s="68"/>
      <c r="XAO45" s="68"/>
      <c r="XAP45" s="68"/>
      <c r="XAT45" s="68"/>
      <c r="XAX45" s="69"/>
      <c r="XAY45" s="69"/>
      <c r="XAZ45" s="69"/>
      <c r="XBA45" s="69"/>
      <c r="XBB45" s="69"/>
      <c r="XBC45" s="69"/>
      <c r="XBD45" s="69"/>
      <c r="XBE45" s="69"/>
      <c r="XBM45" s="68"/>
      <c r="XBN45" s="68"/>
      <c r="XBO45" s="68"/>
      <c r="XBP45" s="68"/>
      <c r="XBQ45" s="68"/>
      <c r="XBR45" s="68"/>
      <c r="XBS45" s="68"/>
      <c r="XBT45" s="68"/>
      <c r="XBU45" s="68"/>
      <c r="XBY45" s="68"/>
      <c r="XCC45" s="69"/>
      <c r="XCD45" s="69"/>
      <c r="XCE45" s="69"/>
      <c r="XCF45" s="69"/>
      <c r="XCG45" s="69"/>
      <c r="XCH45" s="69"/>
      <c r="XCI45" s="69"/>
      <c r="XCJ45" s="69"/>
      <c r="XCR45" s="68"/>
      <c r="XCS45" s="68"/>
      <c r="XCT45" s="68"/>
      <c r="XCU45" s="68"/>
      <c r="XCV45" s="68"/>
      <c r="XCW45" s="68"/>
      <c r="XCX45" s="68"/>
      <c r="XCY45" s="68"/>
      <c r="XCZ45" s="68"/>
      <c r="XDD45" s="68"/>
      <c r="XDH45" s="69"/>
      <c r="XDI45" s="69"/>
      <c r="XDJ45" s="69"/>
      <c r="XDK45" s="69"/>
      <c r="XDL45" s="69"/>
      <c r="XDM45" s="69"/>
      <c r="XDN45" s="69"/>
      <c r="XDO45" s="69"/>
      <c r="XDW45" s="68"/>
      <c r="XDX45" s="68"/>
      <c r="XDY45" s="68"/>
      <c r="XDZ45" s="68"/>
      <c r="XEA45" s="68"/>
      <c r="XEB45" s="68"/>
      <c r="XEC45" s="68"/>
      <c r="XED45" s="68"/>
      <c r="XEE45" s="68"/>
      <c r="XEI45" s="68"/>
      <c r="XEM45" s="69"/>
      <c r="XEN45" s="69"/>
      <c r="XEO45" s="69"/>
      <c r="XEP45" s="69"/>
      <c r="XEQ45" s="69"/>
      <c r="XER45" s="69"/>
      <c r="XES45" s="69"/>
      <c r="XET45" s="69"/>
      <c r="XFB45" s="68"/>
    </row>
    <row r="46" spans="1:6144 6152:7167 7175:8190 8198:9213 9221:10236 10244:11259 11267:12282 12290:13305 13313:16382">
      <c r="A46" s="15" t="s">
        <v>141</v>
      </c>
      <c r="B46" s="260" t="s">
        <v>143</v>
      </c>
      <c r="C46" s="260" t="s">
        <v>143</v>
      </c>
      <c r="D46" s="260" t="s">
        <v>143</v>
      </c>
      <c r="E46" s="174" t="s">
        <v>143</v>
      </c>
      <c r="F46" s="59" t="s">
        <v>142</v>
      </c>
      <c r="G46" s="59" t="s">
        <v>142</v>
      </c>
      <c r="H46" s="59" t="s">
        <v>142</v>
      </c>
      <c r="I46" s="59" t="s">
        <v>142</v>
      </c>
      <c r="J46" s="59" t="s">
        <v>142</v>
      </c>
      <c r="K46" s="59" t="s">
        <v>142</v>
      </c>
      <c r="L46" s="59" t="s">
        <v>143</v>
      </c>
      <c r="M46" s="59" t="s">
        <v>143</v>
      </c>
      <c r="N46" s="15"/>
      <c r="O46" s="1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15"/>
      <c r="AA46" s="15"/>
      <c r="AB46" s="55"/>
      <c r="AC46" s="15"/>
      <c r="AD46" s="15"/>
      <c r="AE46" s="15"/>
      <c r="AF46" s="66"/>
      <c r="AG46" s="66"/>
      <c r="AH46" s="66"/>
      <c r="AI46" s="66"/>
      <c r="AJ46" s="66"/>
      <c r="AK46" s="66"/>
      <c r="AL46" s="66"/>
      <c r="AM46" s="66"/>
    </row>
    <row r="47" spans="1:6144 6152:7167 7175:8190 8198:9213 9221:10236 10244:11259 11267:12282 12290:13305 13313:16382">
      <c r="A47" s="15" t="s">
        <v>297</v>
      </c>
      <c r="B47" s="260" t="s">
        <v>143</v>
      </c>
      <c r="C47" s="260" t="s">
        <v>143</v>
      </c>
      <c r="D47" s="260" t="s">
        <v>143</v>
      </c>
      <c r="E47" s="174" t="s">
        <v>143</v>
      </c>
      <c r="F47" s="59" t="s">
        <v>142</v>
      </c>
      <c r="G47" s="59" t="s">
        <v>142</v>
      </c>
      <c r="H47" s="59" t="s">
        <v>142</v>
      </c>
      <c r="I47" s="59" t="s">
        <v>142</v>
      </c>
      <c r="J47" s="59" t="s">
        <v>142</v>
      </c>
      <c r="K47" s="59" t="s">
        <v>142</v>
      </c>
      <c r="L47" s="59" t="s">
        <v>143</v>
      </c>
      <c r="M47" s="59" t="s">
        <v>144</v>
      </c>
      <c r="N47" s="15"/>
      <c r="O47" s="1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15"/>
      <c r="AA47" s="15"/>
      <c r="AB47" s="55"/>
      <c r="AC47" s="15"/>
      <c r="AD47" s="15"/>
      <c r="AE47" s="15"/>
      <c r="AF47" s="66"/>
      <c r="AG47" s="66"/>
      <c r="AH47" s="66"/>
      <c r="AI47" s="66"/>
      <c r="AJ47" s="66"/>
      <c r="AK47" s="66"/>
      <c r="AL47" s="66"/>
      <c r="AM47" s="66"/>
    </row>
    <row r="48" spans="1:6144 6152:7167 7175:8190 8198:9213 9221:10236 10244:11259 11267:12282 12290:13305 13313:16382">
      <c r="A48" s="15" t="s">
        <v>298</v>
      </c>
      <c r="B48" s="260" t="s">
        <v>356</v>
      </c>
      <c r="C48" s="260" t="s">
        <v>356</v>
      </c>
      <c r="D48" s="260" t="s">
        <v>356</v>
      </c>
      <c r="E48" s="174" t="s">
        <v>356</v>
      </c>
      <c r="F48" s="59" t="s">
        <v>144</v>
      </c>
      <c r="G48" s="59" t="s">
        <v>144</v>
      </c>
      <c r="H48" s="59" t="s">
        <v>144</v>
      </c>
      <c r="I48" s="59" t="s">
        <v>144</v>
      </c>
      <c r="J48" s="59" t="s">
        <v>144</v>
      </c>
      <c r="K48" s="59"/>
      <c r="L48" s="59"/>
      <c r="M48" s="59"/>
      <c r="N48" s="15"/>
      <c r="O48" s="1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15"/>
      <c r="AA48" s="15"/>
      <c r="AB48" s="55"/>
      <c r="AC48" s="15"/>
      <c r="AD48" s="15"/>
      <c r="AE48" s="15"/>
      <c r="AF48" s="66"/>
      <c r="AG48" s="66"/>
      <c r="AH48" s="66"/>
      <c r="AI48" s="66"/>
      <c r="AJ48" s="66"/>
      <c r="AK48" s="66"/>
      <c r="AL48" s="66"/>
      <c r="AM48" s="66"/>
    </row>
    <row r="49" spans="1:39">
      <c r="A49" s="15"/>
      <c r="B49" s="260"/>
      <c r="C49" s="260"/>
      <c r="D49" s="260"/>
      <c r="E49" s="21"/>
      <c r="F49" s="15"/>
      <c r="G49" s="15"/>
      <c r="H49" s="59"/>
      <c r="I49" s="59"/>
      <c r="J49" s="59"/>
      <c r="K49" s="59"/>
      <c r="L49" s="59"/>
      <c r="M49" s="59"/>
      <c r="N49" s="15"/>
      <c r="O49" s="1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15"/>
      <c r="AA49" s="15"/>
      <c r="AB49" s="55"/>
      <c r="AC49" s="15"/>
      <c r="AD49" s="15"/>
      <c r="AE49" s="15"/>
      <c r="AF49" s="66"/>
      <c r="AG49" s="66"/>
      <c r="AH49" s="66"/>
      <c r="AI49" s="66"/>
      <c r="AJ49" s="66"/>
      <c r="AK49" s="66"/>
      <c r="AL49" s="66"/>
      <c r="AM49" s="66"/>
    </row>
    <row r="50" spans="1:39">
      <c r="A50" s="15" t="s">
        <v>294</v>
      </c>
      <c r="B50" s="260"/>
      <c r="C50" s="260"/>
      <c r="D50" s="260"/>
      <c r="E50" s="21"/>
      <c r="F50" s="15"/>
      <c r="G50" s="15"/>
      <c r="H50" s="59"/>
      <c r="I50" s="59"/>
      <c r="J50" s="59"/>
      <c r="K50" s="59"/>
      <c r="L50" s="59"/>
      <c r="M50" s="59"/>
      <c r="N50" s="15"/>
      <c r="O50" s="1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15"/>
      <c r="AA50" s="15"/>
      <c r="AB50" s="55"/>
      <c r="AC50" s="15"/>
      <c r="AD50" s="15"/>
      <c r="AE50" s="15"/>
      <c r="AF50" s="66"/>
      <c r="AG50" s="66"/>
      <c r="AH50" s="66"/>
      <c r="AI50" s="66"/>
      <c r="AJ50" s="66"/>
      <c r="AK50" s="66"/>
      <c r="AL50" s="66"/>
      <c r="AM50" s="66"/>
    </row>
    <row r="51" spans="1:39">
      <c r="A51" s="15" t="s">
        <v>141</v>
      </c>
      <c r="B51" s="260"/>
      <c r="C51" s="260"/>
      <c r="D51" s="260" t="s">
        <v>142</v>
      </c>
      <c r="E51" s="174" t="s">
        <v>142</v>
      </c>
      <c r="F51" s="59" t="s">
        <v>142</v>
      </c>
      <c r="G51" s="59" t="s">
        <v>142</v>
      </c>
      <c r="H51" s="59"/>
      <c r="I51" s="59"/>
      <c r="J51" s="59"/>
      <c r="K51" s="59"/>
      <c r="L51" s="59"/>
      <c r="M51" s="59"/>
      <c r="N51" s="15"/>
      <c r="O51" s="1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15"/>
      <c r="AA51" s="15"/>
      <c r="AB51" s="55"/>
      <c r="AC51" s="15"/>
      <c r="AD51" s="15"/>
      <c r="AE51" s="15"/>
      <c r="AF51" s="66"/>
      <c r="AG51" s="66"/>
      <c r="AH51" s="66"/>
      <c r="AI51" s="66"/>
      <c r="AJ51" s="66"/>
      <c r="AK51" s="66"/>
      <c r="AL51" s="66"/>
      <c r="AM51" s="66"/>
    </row>
    <row r="52" spans="1:39">
      <c r="A52" s="15" t="s">
        <v>297</v>
      </c>
      <c r="B52" s="260"/>
      <c r="C52" s="260"/>
      <c r="D52" s="260" t="s">
        <v>296</v>
      </c>
      <c r="E52" s="174" t="s">
        <v>296</v>
      </c>
      <c r="F52" s="59" t="s">
        <v>296</v>
      </c>
      <c r="G52" s="59" t="s">
        <v>296</v>
      </c>
      <c r="H52" s="59"/>
      <c r="I52" s="59"/>
      <c r="J52" s="59"/>
      <c r="K52" s="59"/>
      <c r="L52" s="59"/>
      <c r="M52" s="59"/>
      <c r="N52" s="15"/>
      <c r="O52" s="1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15"/>
      <c r="AA52" s="15"/>
      <c r="AB52" s="55"/>
      <c r="AC52" s="15"/>
      <c r="AD52" s="15"/>
      <c r="AE52" s="15"/>
      <c r="AF52" s="66"/>
      <c r="AG52" s="66"/>
      <c r="AH52" s="66"/>
      <c r="AI52" s="66"/>
      <c r="AJ52" s="66"/>
      <c r="AK52" s="66"/>
      <c r="AL52" s="66"/>
      <c r="AM52" s="66"/>
    </row>
    <row r="53" spans="1:39">
      <c r="A53" s="15" t="s">
        <v>298</v>
      </c>
      <c r="B53" s="260"/>
      <c r="C53" s="260"/>
      <c r="D53" s="260" t="s">
        <v>143</v>
      </c>
      <c r="E53" s="174" t="s">
        <v>143</v>
      </c>
      <c r="F53" s="59" t="s">
        <v>143</v>
      </c>
      <c r="G53" s="59" t="s">
        <v>143</v>
      </c>
      <c r="H53" s="59"/>
      <c r="I53" s="59"/>
      <c r="J53" s="59"/>
      <c r="K53" s="59"/>
      <c r="L53" s="59"/>
      <c r="M53" s="59"/>
      <c r="N53" s="15"/>
      <c r="O53" s="1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15"/>
      <c r="AA53" s="15"/>
      <c r="AB53" s="55"/>
      <c r="AC53" s="15"/>
      <c r="AD53" s="15"/>
      <c r="AE53" s="15"/>
      <c r="AF53" s="66"/>
      <c r="AG53" s="66"/>
      <c r="AH53" s="66"/>
      <c r="AI53" s="66"/>
      <c r="AJ53" s="66"/>
      <c r="AK53" s="66"/>
      <c r="AL53" s="66"/>
      <c r="AM53" s="66"/>
    </row>
    <row r="54" spans="1:39">
      <c r="A54" s="15"/>
      <c r="B54" s="251"/>
      <c r="C54" s="251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15"/>
      <c r="AA54" s="15"/>
      <c r="AB54" s="55"/>
      <c r="AC54" s="15"/>
      <c r="AD54" s="15"/>
      <c r="AE54" s="15"/>
      <c r="AF54" s="66"/>
      <c r="AG54" s="66"/>
      <c r="AH54" s="66"/>
      <c r="AI54" s="66"/>
      <c r="AJ54" s="66"/>
      <c r="AK54" s="66"/>
      <c r="AL54" s="66"/>
      <c r="AM54" s="66"/>
    </row>
    <row r="55" spans="1:39"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</row>
    <row r="56" spans="1:39" ht="13.5" customHeight="1">
      <c r="A56" s="18" t="s">
        <v>54</v>
      </c>
      <c r="B56" s="18"/>
      <c r="C56" s="18"/>
      <c r="D56" s="18"/>
      <c r="E56" s="18"/>
      <c r="F56" s="171"/>
      <c r="G56" s="18"/>
      <c r="H56" s="18"/>
      <c r="I56" s="18"/>
      <c r="J56" s="1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</row>
    <row r="57" spans="1:39">
      <c r="A57" s="18" t="s">
        <v>52</v>
      </c>
      <c r="B57" s="157">
        <v>11.096</v>
      </c>
      <c r="C57" s="157">
        <v>11.096</v>
      </c>
      <c r="D57" s="238">
        <v>11.096</v>
      </c>
      <c r="E57" s="115">
        <v>11.1218</v>
      </c>
      <c r="F57" s="5">
        <v>10.250299999999999</v>
      </c>
      <c r="G57" s="5">
        <v>10.0343</v>
      </c>
      <c r="H57" s="5">
        <v>10.4468</v>
      </c>
      <c r="I57" s="5">
        <v>10.2773</v>
      </c>
      <c r="J57" s="5">
        <v>9.8497000000000003</v>
      </c>
      <c r="K57" s="5">
        <v>9.5669000000000004</v>
      </c>
      <c r="L57" s="11">
        <v>9.1349999999999998</v>
      </c>
      <c r="M57" s="11">
        <v>9.5154999999999994</v>
      </c>
      <c r="N57" s="11">
        <v>8.9429999999999996</v>
      </c>
      <c r="O57" s="11">
        <v>8.6166</v>
      </c>
      <c r="P57" s="11">
        <v>8.9446999999999992</v>
      </c>
      <c r="Q57" s="11">
        <v>9.0020000000000007</v>
      </c>
      <c r="R57" s="11">
        <v>10.353</v>
      </c>
      <c r="S57" s="11">
        <v>10.935499999999999</v>
      </c>
      <c r="T57" s="11">
        <v>9.4734999999999996</v>
      </c>
      <c r="U57" s="11">
        <v>9.0500000000000007</v>
      </c>
      <c r="V57" s="11">
        <v>9.43</v>
      </c>
      <c r="W57" s="11">
        <v>9.0069999999999997</v>
      </c>
      <c r="X57" s="11">
        <v>9.0939999999999994</v>
      </c>
      <c r="Z57" s="5"/>
    </row>
    <row r="58" spans="1:39">
      <c r="A58" s="18" t="s">
        <v>1</v>
      </c>
      <c r="B58" s="157">
        <v>11.412000000000001</v>
      </c>
      <c r="C58" s="5">
        <v>11.391400000000001</v>
      </c>
      <c r="D58" s="115">
        <v>11.279199999999999</v>
      </c>
      <c r="E58" s="115">
        <v>11.4788</v>
      </c>
      <c r="F58" s="5">
        <v>10.6296</v>
      </c>
      <c r="G58" s="5">
        <v>10.1465</v>
      </c>
      <c r="H58" s="5">
        <v>10.4848</v>
      </c>
      <c r="I58" s="5">
        <v>10.5891</v>
      </c>
      <c r="J58" s="5">
        <v>10.2583</v>
      </c>
      <c r="K58" s="5">
        <v>9.6326000000000001</v>
      </c>
      <c r="L58" s="11">
        <v>9.4703999999999997</v>
      </c>
      <c r="M58" s="11">
        <v>9.3561999999999994</v>
      </c>
      <c r="N58" s="11">
        <v>9.0968</v>
      </c>
      <c r="O58" s="11">
        <v>8.6494</v>
      </c>
      <c r="P58" s="11">
        <v>8.7052999999999994</v>
      </c>
      <c r="Q58" s="11">
        <v>9.0335000000000001</v>
      </c>
      <c r="R58" s="11">
        <v>9.5412999999999997</v>
      </c>
      <c r="S58" s="11">
        <v>10.350300000000001</v>
      </c>
      <c r="T58" s="11">
        <v>9.6054999999999993</v>
      </c>
      <c r="U58" s="11">
        <v>9.2481000000000009</v>
      </c>
      <c r="V58" s="11">
        <v>9.2548999999999992</v>
      </c>
      <c r="W58" s="11">
        <v>9.2849000000000004</v>
      </c>
      <c r="X58" s="11">
        <v>9.1267999999999994</v>
      </c>
      <c r="Z58" s="5"/>
    </row>
    <row r="59" spans="1:39" s="5" customFormat="1">
      <c r="A59" s="18" t="s">
        <v>53</v>
      </c>
      <c r="B59" s="157">
        <v>11.3</v>
      </c>
      <c r="C59" s="157">
        <v>11.359500000000001</v>
      </c>
      <c r="D59" s="238">
        <v>11.525</v>
      </c>
      <c r="E59" s="238">
        <v>11.096</v>
      </c>
      <c r="F59" s="157">
        <v>11.1218</v>
      </c>
      <c r="G59" s="5">
        <v>10.250299999999999</v>
      </c>
      <c r="H59" s="5">
        <v>10.0343</v>
      </c>
      <c r="I59" s="5">
        <v>10.4468</v>
      </c>
      <c r="J59" s="5">
        <v>10.2773</v>
      </c>
      <c r="K59" s="5">
        <v>9.8497000000000003</v>
      </c>
      <c r="L59" s="11">
        <v>9.5669000000000004</v>
      </c>
      <c r="M59" s="11">
        <v>9.1349999999999998</v>
      </c>
      <c r="N59" s="11">
        <v>9.5154999999999994</v>
      </c>
      <c r="O59" s="11">
        <v>8.9429999999999996</v>
      </c>
      <c r="P59" s="11">
        <v>8.6166</v>
      </c>
      <c r="Q59" s="11">
        <v>8.9446999999999992</v>
      </c>
      <c r="R59" s="11">
        <v>9.0020000000000007</v>
      </c>
      <c r="S59" s="11">
        <v>10.353</v>
      </c>
      <c r="T59" s="11">
        <v>10.935499999999999</v>
      </c>
      <c r="U59" s="11">
        <v>9.4734999999999996</v>
      </c>
      <c r="V59" s="11">
        <v>9.0500000000000007</v>
      </c>
      <c r="W59" s="11">
        <v>9.43</v>
      </c>
      <c r="X59" s="11">
        <v>9.0069999999999997</v>
      </c>
    </row>
    <row r="60" spans="1:39">
      <c r="A60" s="5"/>
      <c r="B60" s="249"/>
      <c r="C60" s="249"/>
      <c r="D60" s="5"/>
      <c r="E60" s="5"/>
      <c r="F60" s="79"/>
      <c r="G60" s="5"/>
      <c r="I60" s="5"/>
      <c r="J60" s="5"/>
      <c r="Y60" s="70"/>
    </row>
    <row r="61" spans="1:39">
      <c r="A61" s="70"/>
      <c r="B61" s="181"/>
      <c r="C61" s="181"/>
      <c r="D61" s="70"/>
      <c r="E61" s="70"/>
      <c r="F61" s="172"/>
      <c r="G61" s="70"/>
      <c r="H61" s="70"/>
      <c r="I61" s="70"/>
      <c r="J61" s="70"/>
      <c r="Y61" s="70"/>
    </row>
    <row r="62" spans="1:39">
      <c r="A62" s="181"/>
      <c r="B62" s="181"/>
      <c r="C62" s="181"/>
      <c r="D62" s="181"/>
      <c r="E62" s="181"/>
    </row>
    <row r="63" spans="1:39">
      <c r="A63" s="112"/>
      <c r="B63" s="181"/>
      <c r="C63" s="181"/>
      <c r="D63" s="243"/>
      <c r="E63" s="112"/>
      <c r="F63" s="121"/>
    </row>
  </sheetData>
  <conditionalFormatting sqref="K56:X56">
    <cfRule type="cellIs" dxfId="40" priority="3" operator="lessThan">
      <formula>0</formula>
    </cfRule>
    <cfRule type="cellIs" dxfId="39" priority="4" operator="greaterThan">
      <formula>0</formula>
    </cfRule>
  </conditionalFormatting>
  <conditionalFormatting sqref="Z56:AM56">
    <cfRule type="cellIs" dxfId="38" priority="1" operator="lessThan">
      <formula>0</formula>
    </cfRule>
    <cfRule type="cellIs" dxfId="37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37"/>
  <sheetViews>
    <sheetView showGridLines="0" tabSelected="1" zoomScale="80" zoomScaleNormal="80" workbookViewId="0">
      <pane xSplit="1" topLeftCell="B1" activePane="topRight" state="frozen"/>
      <selection activeCell="C34" sqref="C34"/>
      <selection pane="topRight" activeCell="D41" sqref="D41"/>
    </sheetView>
  </sheetViews>
  <sheetFormatPr defaultColWidth="8.69921875" defaultRowHeight="14.25"/>
  <cols>
    <col min="1" max="1" width="57" style="4" customWidth="1"/>
    <col min="2" max="5" width="9.59765625" style="4" customWidth="1"/>
    <col min="6" max="6" width="9.59765625" style="2" customWidth="1"/>
    <col min="7" max="13" width="9.59765625" style="4" customWidth="1"/>
    <col min="14" max="15" width="9.59765625" style="5" customWidth="1"/>
    <col min="16" max="39" width="9.59765625" style="4" customWidth="1"/>
    <col min="40" max="62" width="12.69921875" style="4" customWidth="1"/>
    <col min="63" max="16384" width="8.69921875" style="4"/>
  </cols>
  <sheetData>
    <row r="1" spans="1:39" ht="18">
      <c r="A1" s="57" t="s">
        <v>215</v>
      </c>
      <c r="B1" s="57"/>
      <c r="C1" s="57"/>
      <c r="D1" s="57"/>
      <c r="E1" s="57"/>
      <c r="F1" s="212"/>
      <c r="G1" s="58"/>
      <c r="H1" s="58"/>
      <c r="I1" s="58"/>
      <c r="J1" s="58"/>
      <c r="K1" s="58"/>
      <c r="L1" s="58"/>
      <c r="M1" s="58"/>
      <c r="N1" s="213"/>
      <c r="O1" s="213"/>
      <c r="Z1" s="60"/>
    </row>
    <row r="2" spans="1:39" ht="18">
      <c r="A2" s="57" t="s">
        <v>148</v>
      </c>
      <c r="B2" s="57"/>
      <c r="C2" s="57"/>
      <c r="D2" s="57"/>
      <c r="E2" s="57"/>
      <c r="F2" s="212"/>
      <c r="G2" s="58"/>
      <c r="H2" s="58"/>
      <c r="I2" s="58"/>
      <c r="J2" s="58"/>
      <c r="K2" s="58"/>
      <c r="L2" s="58"/>
      <c r="M2" s="58"/>
      <c r="N2" s="213"/>
      <c r="O2" s="213"/>
      <c r="Z2" s="60"/>
    </row>
    <row r="4" spans="1:39" s="62" customFormat="1">
      <c r="B4" s="6">
        <v>2024</v>
      </c>
      <c r="C4" s="6">
        <v>2024</v>
      </c>
      <c r="D4" s="6">
        <v>2024</v>
      </c>
      <c r="E4" s="6">
        <v>2023</v>
      </c>
      <c r="F4" s="6">
        <v>2022</v>
      </c>
      <c r="G4" s="6">
        <v>2021</v>
      </c>
      <c r="H4" s="6">
        <v>2020</v>
      </c>
      <c r="I4" s="6">
        <v>2019</v>
      </c>
      <c r="J4" s="6">
        <v>2018</v>
      </c>
      <c r="K4" s="6">
        <v>2017</v>
      </c>
      <c r="L4" s="6">
        <v>2016</v>
      </c>
      <c r="M4" s="6">
        <v>2015</v>
      </c>
      <c r="N4" s="6">
        <v>2014</v>
      </c>
      <c r="O4" s="6">
        <v>2013</v>
      </c>
      <c r="P4" s="6">
        <v>2012</v>
      </c>
      <c r="Q4" s="6">
        <v>2011</v>
      </c>
      <c r="R4" s="6">
        <v>2010</v>
      </c>
      <c r="S4" s="6">
        <v>2009</v>
      </c>
      <c r="T4" s="6">
        <v>2008</v>
      </c>
      <c r="U4" s="6">
        <v>2007</v>
      </c>
      <c r="V4" s="6">
        <v>2006</v>
      </c>
      <c r="W4" s="6">
        <v>2005</v>
      </c>
      <c r="X4" s="6">
        <v>2004</v>
      </c>
      <c r="Y4" s="6"/>
      <c r="Z4" s="6">
        <v>2017</v>
      </c>
      <c r="AA4" s="6">
        <v>2016</v>
      </c>
      <c r="AB4" s="6">
        <v>2015</v>
      </c>
      <c r="AC4" s="6">
        <v>2014</v>
      </c>
      <c r="AD4" s="6">
        <v>2013</v>
      </c>
      <c r="AE4" s="6">
        <v>2012</v>
      </c>
      <c r="AF4" s="6">
        <v>2011</v>
      </c>
      <c r="AG4" s="6">
        <v>2010</v>
      </c>
      <c r="AH4" s="6">
        <v>2009</v>
      </c>
      <c r="AI4" s="6">
        <v>2008</v>
      </c>
      <c r="AJ4" s="6">
        <v>2007</v>
      </c>
      <c r="AK4" s="6">
        <v>2006</v>
      </c>
      <c r="AL4" s="6">
        <v>2005</v>
      </c>
      <c r="AM4" s="6">
        <v>2004</v>
      </c>
    </row>
    <row r="5" spans="1:39">
      <c r="B5" s="216" t="s">
        <v>366</v>
      </c>
      <c r="C5" s="216" t="s">
        <v>362</v>
      </c>
      <c r="D5" s="5" t="s">
        <v>364</v>
      </c>
      <c r="E5" s="216" t="s">
        <v>61</v>
      </c>
      <c r="F5" s="216" t="s">
        <v>61</v>
      </c>
      <c r="G5" s="105" t="s">
        <v>61</v>
      </c>
      <c r="H5" s="105" t="s">
        <v>61</v>
      </c>
      <c r="I5" s="5" t="s">
        <v>61</v>
      </c>
      <c r="J5" s="5" t="s">
        <v>61</v>
      </c>
      <c r="K5" s="5" t="s">
        <v>61</v>
      </c>
      <c r="L5" s="5" t="s">
        <v>61</v>
      </c>
      <c r="M5" s="5" t="s">
        <v>61</v>
      </c>
      <c r="N5" s="5" t="s">
        <v>61</v>
      </c>
      <c r="O5" s="5" t="s">
        <v>61</v>
      </c>
      <c r="P5" s="5" t="s">
        <v>61</v>
      </c>
      <c r="Q5" s="5" t="s">
        <v>61</v>
      </c>
      <c r="R5" s="5" t="s">
        <v>61</v>
      </c>
      <c r="S5" s="5" t="s">
        <v>61</v>
      </c>
      <c r="T5" s="5" t="s">
        <v>61</v>
      </c>
      <c r="U5" s="5" t="s">
        <v>61</v>
      </c>
      <c r="V5" s="5" t="s">
        <v>61</v>
      </c>
      <c r="W5" s="5" t="s">
        <v>61</v>
      </c>
      <c r="X5" s="5" t="s">
        <v>61</v>
      </c>
      <c r="Y5" s="5"/>
      <c r="Z5" s="5" t="s">
        <v>61</v>
      </c>
      <c r="AA5" s="5" t="s">
        <v>61</v>
      </c>
      <c r="AB5" s="5" t="s">
        <v>61</v>
      </c>
      <c r="AC5" s="5" t="s">
        <v>61</v>
      </c>
      <c r="AD5" s="5" t="s">
        <v>61</v>
      </c>
      <c r="AE5" s="5" t="s">
        <v>61</v>
      </c>
      <c r="AF5" s="5" t="s">
        <v>61</v>
      </c>
      <c r="AG5" s="5" t="s">
        <v>61</v>
      </c>
      <c r="AH5" s="5" t="s">
        <v>61</v>
      </c>
      <c r="AI5" s="5" t="s">
        <v>61</v>
      </c>
      <c r="AJ5" s="5" t="s">
        <v>61</v>
      </c>
      <c r="AK5" s="5" t="s">
        <v>61</v>
      </c>
      <c r="AL5" s="5" t="s">
        <v>61</v>
      </c>
      <c r="AM5" s="5" t="s">
        <v>61</v>
      </c>
    </row>
    <row r="6" spans="1:39">
      <c r="A6" s="62"/>
      <c r="B6" s="5" t="s">
        <v>58</v>
      </c>
      <c r="C6" s="5" t="s">
        <v>58</v>
      </c>
      <c r="D6" s="5" t="s">
        <v>58</v>
      </c>
      <c r="E6" s="5" t="s">
        <v>58</v>
      </c>
      <c r="F6" s="5" t="s">
        <v>58</v>
      </c>
      <c r="G6" s="5" t="s">
        <v>58</v>
      </c>
      <c r="H6" s="5" t="s">
        <v>58</v>
      </c>
      <c r="I6" s="5" t="s">
        <v>58</v>
      </c>
      <c r="J6" s="5" t="s">
        <v>58</v>
      </c>
      <c r="K6" s="5" t="s">
        <v>58</v>
      </c>
      <c r="L6" s="5" t="s">
        <v>58</v>
      </c>
      <c r="M6" s="5" t="s">
        <v>58</v>
      </c>
      <c r="N6" s="5" t="s">
        <v>58</v>
      </c>
      <c r="O6" s="5" t="s">
        <v>58</v>
      </c>
      <c r="P6" s="5" t="s">
        <v>58</v>
      </c>
      <c r="Q6" s="5" t="s">
        <v>58</v>
      </c>
      <c r="R6" s="5" t="s">
        <v>58</v>
      </c>
      <c r="S6" s="5" t="s">
        <v>58</v>
      </c>
      <c r="T6" s="5" t="s">
        <v>58</v>
      </c>
      <c r="U6" s="5" t="s">
        <v>58</v>
      </c>
      <c r="V6" s="5" t="s">
        <v>58</v>
      </c>
      <c r="W6" s="5" t="s">
        <v>58</v>
      </c>
      <c r="X6" s="5" t="s">
        <v>58</v>
      </c>
      <c r="Y6" s="5"/>
      <c r="Z6" s="5" t="s">
        <v>2</v>
      </c>
      <c r="AA6" s="5" t="s">
        <v>2</v>
      </c>
      <c r="AB6" s="5" t="s">
        <v>2</v>
      </c>
      <c r="AC6" s="5" t="s">
        <v>2</v>
      </c>
      <c r="AD6" s="5" t="s">
        <v>2</v>
      </c>
      <c r="AE6" s="5" t="s">
        <v>2</v>
      </c>
      <c r="AF6" s="5" t="s">
        <v>2</v>
      </c>
      <c r="AG6" s="5" t="s">
        <v>2</v>
      </c>
      <c r="AH6" s="5" t="s">
        <v>2</v>
      </c>
      <c r="AI6" s="5" t="s">
        <v>2</v>
      </c>
      <c r="AJ6" s="5" t="s">
        <v>2</v>
      </c>
      <c r="AK6" s="5" t="s">
        <v>2</v>
      </c>
      <c r="AL6" s="5" t="s">
        <v>2</v>
      </c>
      <c r="AM6" s="5" t="s">
        <v>2</v>
      </c>
    </row>
    <row r="7" spans="1:39" s="62" customFormat="1" ht="21.75" customHeight="1">
      <c r="A7" s="71" t="s">
        <v>41</v>
      </c>
      <c r="B7" s="10">
        <v>5686</v>
      </c>
      <c r="C7" s="10">
        <v>5686</v>
      </c>
      <c r="D7" s="10">
        <v>5686</v>
      </c>
      <c r="E7" s="10">
        <v>6173</v>
      </c>
      <c r="F7" s="10">
        <v>6020</v>
      </c>
      <c r="G7" s="10">
        <v>12139</v>
      </c>
      <c r="H7" s="10">
        <v>11964</v>
      </c>
      <c r="I7" s="10">
        <v>12379</v>
      </c>
      <c r="J7" s="10">
        <v>10624</v>
      </c>
      <c r="K7" s="10">
        <v>9171</v>
      </c>
      <c r="L7" s="10">
        <v>7965</v>
      </c>
      <c r="M7" s="10">
        <v>6068</v>
      </c>
      <c r="N7" s="72">
        <v>4932</v>
      </c>
      <c r="O7" s="72">
        <v>4115</v>
      </c>
      <c r="P7" s="10">
        <v>3630</v>
      </c>
      <c r="Q7" s="10">
        <v>3154</v>
      </c>
      <c r="R7" s="10">
        <v>2830</v>
      </c>
      <c r="S7" s="10">
        <v>3023</v>
      </c>
      <c r="T7" s="10">
        <v>2743</v>
      </c>
      <c r="U7" s="10">
        <v>2440</v>
      </c>
      <c r="V7" s="10">
        <v>1999</v>
      </c>
      <c r="W7" s="10">
        <v>1787</v>
      </c>
      <c r="X7" s="10">
        <v>1384</v>
      </c>
      <c r="Y7" s="10"/>
      <c r="Z7" s="10">
        <v>87739</v>
      </c>
      <c r="AA7" s="10">
        <v>72764</v>
      </c>
      <c r="AB7" s="10">
        <v>57736</v>
      </c>
      <c r="AC7" s="10">
        <v>44104</v>
      </c>
      <c r="AD7" s="10">
        <v>35456</v>
      </c>
      <c r="AE7" s="10">
        <v>32473</v>
      </c>
      <c r="AF7" s="10">
        <v>28394</v>
      </c>
      <c r="AG7" s="10">
        <v>29304</v>
      </c>
      <c r="AH7" s="10">
        <v>33053</v>
      </c>
      <c r="AI7" s="10">
        <v>25986.666666666668</v>
      </c>
      <c r="AJ7" s="10">
        <v>22086</v>
      </c>
      <c r="AK7" s="10">
        <v>18851</v>
      </c>
      <c r="AL7" s="10">
        <v>16096</v>
      </c>
      <c r="AM7" s="10">
        <v>12583</v>
      </c>
    </row>
    <row r="8" spans="1:39">
      <c r="A8" s="15" t="s">
        <v>42</v>
      </c>
      <c r="B8" s="15">
        <v>115</v>
      </c>
      <c r="C8" s="15">
        <v>79</v>
      </c>
      <c r="D8" s="15">
        <v>36</v>
      </c>
      <c r="E8" s="15">
        <v>194</v>
      </c>
      <c r="F8" s="15">
        <v>205</v>
      </c>
      <c r="G8" s="15">
        <v>360</v>
      </c>
      <c r="H8" s="15">
        <v>381</v>
      </c>
      <c r="I8" s="15">
        <v>468</v>
      </c>
      <c r="J8" s="15">
        <v>349</v>
      </c>
      <c r="K8" s="15">
        <v>288</v>
      </c>
      <c r="L8" s="15">
        <v>316</v>
      </c>
      <c r="M8" s="15">
        <v>237</v>
      </c>
      <c r="N8" s="59">
        <v>207</v>
      </c>
      <c r="O8" s="59">
        <v>177</v>
      </c>
      <c r="P8" s="9">
        <v>172</v>
      </c>
      <c r="Q8" s="9">
        <v>127</v>
      </c>
      <c r="R8" s="9">
        <v>104</v>
      </c>
      <c r="S8" s="9">
        <v>85</v>
      </c>
      <c r="T8" s="9">
        <v>79</v>
      </c>
      <c r="U8" s="9">
        <v>136</v>
      </c>
      <c r="V8" s="9">
        <v>78</v>
      </c>
      <c r="W8" s="9">
        <v>31</v>
      </c>
      <c r="X8" s="9">
        <v>16</v>
      </c>
      <c r="Y8" s="9"/>
      <c r="Z8" s="9">
        <v>2777</v>
      </c>
      <c r="AA8" s="9">
        <v>2989</v>
      </c>
      <c r="AB8" s="9">
        <v>2216</v>
      </c>
      <c r="AC8" s="9">
        <v>1881</v>
      </c>
      <c r="AD8" s="9">
        <v>1532</v>
      </c>
      <c r="AE8" s="9">
        <v>1494</v>
      </c>
      <c r="AF8" s="9">
        <v>1148</v>
      </c>
      <c r="AG8" s="9">
        <v>991</v>
      </c>
      <c r="AH8" s="9">
        <v>883</v>
      </c>
      <c r="AI8" s="9">
        <v>755</v>
      </c>
      <c r="AJ8" s="9">
        <v>1254</v>
      </c>
      <c r="AK8" s="9">
        <v>724</v>
      </c>
      <c r="AL8" s="9">
        <v>291</v>
      </c>
      <c r="AM8" s="9">
        <v>148</v>
      </c>
    </row>
    <row r="9" spans="1:39">
      <c r="A9" s="15" t="s">
        <v>43</v>
      </c>
      <c r="B9" s="135">
        <v>-13</v>
      </c>
      <c r="C9" s="135">
        <v>-3</v>
      </c>
      <c r="D9" s="135" t="s">
        <v>86</v>
      </c>
      <c r="E9" s="135">
        <v>-5</v>
      </c>
      <c r="F9" s="135">
        <v>-11</v>
      </c>
      <c r="G9" s="9">
        <v>-9138</v>
      </c>
      <c r="H9" s="15">
        <v>-185</v>
      </c>
      <c r="I9" s="15">
        <v>-1616</v>
      </c>
      <c r="J9" s="15">
        <v>-300</v>
      </c>
      <c r="K9" s="15">
        <v>-737</v>
      </c>
      <c r="L9" s="15">
        <v>-957</v>
      </c>
      <c r="M9" s="15">
        <v>-615</v>
      </c>
      <c r="N9" s="59">
        <v>-119</v>
      </c>
      <c r="O9" s="59">
        <v>-208</v>
      </c>
      <c r="P9" s="9">
        <v>-274</v>
      </c>
      <c r="Q9" s="9">
        <v>-202</v>
      </c>
      <c r="R9" s="9">
        <v>-251</v>
      </c>
      <c r="S9" s="9">
        <v>-438</v>
      </c>
      <c r="T9" s="9">
        <v>-203</v>
      </c>
      <c r="U9" s="9">
        <v>-335</v>
      </c>
      <c r="V9" s="9">
        <v>-259</v>
      </c>
      <c r="W9" s="9">
        <v>-213</v>
      </c>
      <c r="X9" s="9">
        <v>-137</v>
      </c>
      <c r="Y9" s="9"/>
      <c r="Z9" s="9">
        <v>-7096</v>
      </c>
      <c r="AA9" s="9">
        <v>-9061</v>
      </c>
      <c r="AB9" s="9">
        <v>-5755</v>
      </c>
      <c r="AC9" s="9">
        <v>-1084</v>
      </c>
      <c r="AD9" s="9">
        <v>-1801</v>
      </c>
      <c r="AE9" s="9">
        <v>-2383</v>
      </c>
      <c r="AF9" s="9">
        <v>-1828</v>
      </c>
      <c r="AG9" s="9">
        <v>-2392</v>
      </c>
      <c r="AH9" s="9">
        <v>-4536</v>
      </c>
      <c r="AI9" s="9">
        <v>-1949</v>
      </c>
      <c r="AJ9" s="9">
        <v>-3096</v>
      </c>
      <c r="AK9" s="9">
        <v>-2397</v>
      </c>
      <c r="AL9" s="9">
        <v>-1981</v>
      </c>
      <c r="AM9" s="9">
        <v>-1251</v>
      </c>
    </row>
    <row r="10" spans="1:39">
      <c r="A10" s="15" t="s">
        <v>44</v>
      </c>
      <c r="B10" s="135">
        <v>67</v>
      </c>
      <c r="C10" s="135">
        <v>67</v>
      </c>
      <c r="D10" s="135" t="s">
        <v>86</v>
      </c>
      <c r="E10" s="135" t="s">
        <v>86</v>
      </c>
      <c r="F10" s="15">
        <v>457</v>
      </c>
      <c r="G10" s="15">
        <v>588</v>
      </c>
      <c r="H10" s="9">
        <v>172</v>
      </c>
      <c r="I10" s="9">
        <v>181</v>
      </c>
      <c r="J10" s="9">
        <v>1286</v>
      </c>
      <c r="K10" s="9">
        <v>1297</v>
      </c>
      <c r="L10" s="9">
        <v>643</v>
      </c>
      <c r="M10" s="9">
        <v>1293</v>
      </c>
      <c r="N10" s="44">
        <v>1064</v>
      </c>
      <c r="O10" s="44">
        <v>798</v>
      </c>
      <c r="P10" s="9">
        <v>191</v>
      </c>
      <c r="Q10" s="9">
        <v>420</v>
      </c>
      <c r="R10" s="9">
        <v>102</v>
      </c>
      <c r="S10" s="9">
        <v>51</v>
      </c>
      <c r="T10" s="9">
        <v>711</v>
      </c>
      <c r="U10" s="9">
        <v>459</v>
      </c>
      <c r="V10" s="9">
        <v>351</v>
      </c>
      <c r="W10" s="9">
        <v>297</v>
      </c>
      <c r="X10" s="9">
        <v>351</v>
      </c>
      <c r="Y10" s="9"/>
      <c r="Z10" s="9">
        <v>12490</v>
      </c>
      <c r="AA10" s="9">
        <v>6094</v>
      </c>
      <c r="AB10" s="9">
        <v>12093</v>
      </c>
      <c r="AC10" s="9">
        <v>9678</v>
      </c>
      <c r="AD10" s="9">
        <v>6901</v>
      </c>
      <c r="AE10" s="9">
        <v>1663</v>
      </c>
      <c r="AF10" s="9">
        <v>3792</v>
      </c>
      <c r="AG10" s="9">
        <v>972</v>
      </c>
      <c r="AH10" s="9">
        <v>530</v>
      </c>
      <c r="AI10" s="9">
        <v>6830</v>
      </c>
      <c r="AJ10" s="9">
        <v>4245</v>
      </c>
      <c r="AK10" s="9">
        <v>3249</v>
      </c>
      <c r="AL10" s="9">
        <v>2756</v>
      </c>
      <c r="AM10" s="9">
        <v>3199</v>
      </c>
    </row>
    <row r="11" spans="1:39">
      <c r="A11" s="15" t="s">
        <v>56</v>
      </c>
      <c r="B11" s="135">
        <v>1.401135</v>
      </c>
      <c r="C11" s="135" t="s">
        <v>86</v>
      </c>
      <c r="D11" s="135" t="s">
        <v>86</v>
      </c>
      <c r="E11" s="135" t="s">
        <v>86</v>
      </c>
      <c r="F11" s="135">
        <v>-15</v>
      </c>
      <c r="G11" s="9">
        <v>1911</v>
      </c>
      <c r="H11" s="15">
        <f>6+4</f>
        <v>10</v>
      </c>
      <c r="I11" s="15">
        <v>194</v>
      </c>
      <c r="J11" s="15">
        <v>4</v>
      </c>
      <c r="K11" s="15">
        <v>45</v>
      </c>
      <c r="L11" s="15">
        <v>99</v>
      </c>
      <c r="M11" s="15">
        <v>98</v>
      </c>
      <c r="N11" s="59">
        <v>13</v>
      </c>
      <c r="O11" s="59">
        <v>18</v>
      </c>
      <c r="P11" s="9">
        <v>17</v>
      </c>
      <c r="Q11" s="9">
        <v>15</v>
      </c>
      <c r="R11" s="9">
        <v>26</v>
      </c>
      <c r="S11" s="9">
        <v>-35</v>
      </c>
      <c r="T11" s="9">
        <v>-15</v>
      </c>
      <c r="U11" s="9">
        <v>75</v>
      </c>
      <c r="V11" s="9">
        <v>21</v>
      </c>
      <c r="W11" s="9">
        <v>4</v>
      </c>
      <c r="X11" s="9">
        <v>9</v>
      </c>
      <c r="Y11" s="9"/>
      <c r="Z11" s="9">
        <v>436</v>
      </c>
      <c r="AA11" s="9">
        <v>936</v>
      </c>
      <c r="AB11" s="9">
        <v>921</v>
      </c>
      <c r="AC11" s="9">
        <v>120</v>
      </c>
      <c r="AD11" s="9">
        <v>152</v>
      </c>
      <c r="AE11" s="9">
        <v>151</v>
      </c>
      <c r="AF11" s="9">
        <v>135</v>
      </c>
      <c r="AG11" s="9">
        <v>245</v>
      </c>
      <c r="AH11" s="9">
        <v>-367</v>
      </c>
      <c r="AI11" s="9">
        <v>-147</v>
      </c>
      <c r="AJ11" s="9">
        <v>695</v>
      </c>
      <c r="AK11" s="9">
        <v>194</v>
      </c>
      <c r="AL11" s="9">
        <v>38</v>
      </c>
      <c r="AM11" s="9">
        <v>79</v>
      </c>
    </row>
    <row r="12" spans="1:39">
      <c r="A12" s="15" t="s">
        <v>57</v>
      </c>
      <c r="B12" s="56">
        <v>-122</v>
      </c>
      <c r="C12" s="56">
        <v>-21</v>
      </c>
      <c r="D12" s="56">
        <v>-15.800656</v>
      </c>
      <c r="E12" s="56">
        <v>-582</v>
      </c>
      <c r="F12" s="15">
        <v>-577</v>
      </c>
      <c r="G12" s="9">
        <v>-192</v>
      </c>
      <c r="H12" s="15">
        <v>24</v>
      </c>
      <c r="I12" s="15">
        <v>229</v>
      </c>
      <c r="J12" s="15">
        <v>549</v>
      </c>
      <c r="K12" s="15">
        <v>841</v>
      </c>
      <c r="L12" s="15">
        <v>1244</v>
      </c>
      <c r="M12" s="15">
        <v>759</v>
      </c>
      <c r="N12" s="59">
        <v>142</v>
      </c>
      <c r="O12" s="59">
        <v>163</v>
      </c>
      <c r="P12" s="9">
        <v>278</v>
      </c>
      <c r="Q12" s="9">
        <v>97</v>
      </c>
      <c r="R12" s="9">
        <v>12</v>
      </c>
      <c r="S12" s="9">
        <v>8</v>
      </c>
      <c r="T12" s="9">
        <v>89</v>
      </c>
      <c r="U12" s="9">
        <v>82</v>
      </c>
      <c r="V12" s="9">
        <v>158</v>
      </c>
      <c r="W12" s="9">
        <v>178</v>
      </c>
      <c r="X12" s="9">
        <v>147</v>
      </c>
      <c r="Y12" s="9"/>
      <c r="Z12" s="9">
        <v>8118</v>
      </c>
      <c r="AA12" s="9">
        <v>11779</v>
      </c>
      <c r="AB12" s="9">
        <v>7105</v>
      </c>
      <c r="AC12" s="9">
        <v>1292</v>
      </c>
      <c r="AD12" s="9">
        <v>1410</v>
      </c>
      <c r="AE12" s="9">
        <v>2417</v>
      </c>
      <c r="AF12" s="9">
        <v>876</v>
      </c>
      <c r="AG12" s="9">
        <v>112</v>
      </c>
      <c r="AH12" s="9">
        <v>83</v>
      </c>
      <c r="AI12" s="9">
        <v>855.33333333333326</v>
      </c>
      <c r="AJ12" s="9">
        <v>758.66666666666663</v>
      </c>
      <c r="AK12" s="9">
        <v>1465</v>
      </c>
      <c r="AL12" s="9">
        <v>1651</v>
      </c>
      <c r="AM12" s="9">
        <v>1338</v>
      </c>
    </row>
    <row r="13" spans="1:39">
      <c r="A13" s="15" t="s">
        <v>45</v>
      </c>
      <c r="B13" s="15">
        <v>-60</v>
      </c>
      <c r="C13" s="15">
        <v>93</v>
      </c>
      <c r="D13" s="15">
        <v>60</v>
      </c>
      <c r="E13" s="15">
        <v>-94</v>
      </c>
      <c r="F13" s="15">
        <v>94</v>
      </c>
      <c r="G13" s="15">
        <v>352</v>
      </c>
      <c r="H13" s="15">
        <v>-227</v>
      </c>
      <c r="I13" s="15">
        <v>129</v>
      </c>
      <c r="J13" s="15">
        <v>-133</v>
      </c>
      <c r="K13" s="15">
        <v>-281</v>
      </c>
      <c r="L13" s="15">
        <v>-139</v>
      </c>
      <c r="M13" s="15">
        <v>125</v>
      </c>
      <c r="N13" s="59">
        <v>-171</v>
      </c>
      <c r="O13" s="59">
        <v>-131</v>
      </c>
      <c r="P13" s="9">
        <v>101</v>
      </c>
      <c r="Q13" s="9">
        <v>19</v>
      </c>
      <c r="R13" s="9">
        <v>331</v>
      </c>
      <c r="S13" s="9">
        <v>136</v>
      </c>
      <c r="T13" s="9">
        <v>-381</v>
      </c>
      <c r="U13" s="9">
        <v>-114</v>
      </c>
      <c r="V13" s="9">
        <v>92</v>
      </c>
      <c r="W13" s="9">
        <v>-85</v>
      </c>
      <c r="X13" s="9">
        <v>17</v>
      </c>
      <c r="Y13" s="9"/>
      <c r="Z13" s="9">
        <v>180</v>
      </c>
      <c r="AA13" s="9">
        <v>2238</v>
      </c>
      <c r="AB13" s="9">
        <v>-1552</v>
      </c>
      <c r="AC13" s="9">
        <v>1745</v>
      </c>
      <c r="AD13" s="9">
        <v>454</v>
      </c>
      <c r="AE13" s="9">
        <v>-359</v>
      </c>
      <c r="AF13" s="9">
        <v>-44</v>
      </c>
      <c r="AG13" s="9">
        <v>-838</v>
      </c>
      <c r="AH13" s="9">
        <v>-342</v>
      </c>
      <c r="AI13" s="9">
        <v>722</v>
      </c>
      <c r="AJ13" s="9">
        <v>44</v>
      </c>
      <c r="AK13" s="9"/>
      <c r="AL13" s="9">
        <v>0</v>
      </c>
      <c r="AM13" s="9">
        <v>0</v>
      </c>
    </row>
    <row r="14" spans="1:39" s="62" customFormat="1">
      <c r="A14" s="71" t="s">
        <v>46</v>
      </c>
      <c r="B14" s="10">
        <v>5674</v>
      </c>
      <c r="C14" s="10">
        <v>5901</v>
      </c>
      <c r="D14" s="10">
        <v>5766</v>
      </c>
      <c r="E14" s="10">
        <v>5686</v>
      </c>
      <c r="F14" s="10">
        <v>6173</v>
      </c>
      <c r="G14" s="10">
        <v>6020</v>
      </c>
      <c r="H14" s="10">
        <f>SUM(H7:H13)</f>
        <v>12139</v>
      </c>
      <c r="I14" s="10">
        <v>11964</v>
      </c>
      <c r="J14" s="10">
        <v>12379</v>
      </c>
      <c r="K14" s="10">
        <v>10624</v>
      </c>
      <c r="L14" s="10">
        <v>9171</v>
      </c>
      <c r="M14" s="10">
        <v>7965</v>
      </c>
      <c r="N14" s="72">
        <v>6068</v>
      </c>
      <c r="O14" s="72">
        <v>4932</v>
      </c>
      <c r="P14" s="10">
        <v>4115</v>
      </c>
      <c r="Q14" s="10">
        <v>3630</v>
      </c>
      <c r="R14" s="10">
        <v>3154</v>
      </c>
      <c r="S14" s="10">
        <v>2830</v>
      </c>
      <c r="T14" s="10">
        <v>3023</v>
      </c>
      <c r="U14" s="10">
        <v>2743</v>
      </c>
      <c r="V14" s="10">
        <v>2440</v>
      </c>
      <c r="W14" s="10">
        <v>1999</v>
      </c>
      <c r="X14" s="10">
        <v>1787</v>
      </c>
      <c r="Y14" s="10"/>
      <c r="Z14" s="10">
        <v>104644</v>
      </c>
      <c r="AA14" s="10">
        <v>87739</v>
      </c>
      <c r="AB14" s="10">
        <v>72764</v>
      </c>
      <c r="AC14" s="10">
        <v>57736</v>
      </c>
      <c r="AD14" s="10">
        <v>44104</v>
      </c>
      <c r="AE14" s="10">
        <v>35456</v>
      </c>
      <c r="AF14" s="10">
        <v>32473</v>
      </c>
      <c r="AG14" s="10">
        <v>28394</v>
      </c>
      <c r="AH14" s="10">
        <v>29304</v>
      </c>
      <c r="AI14" s="10">
        <v>33053</v>
      </c>
      <c r="AJ14" s="10">
        <v>25986.666666666668</v>
      </c>
      <c r="AK14" s="10">
        <v>22086</v>
      </c>
      <c r="AL14" s="10">
        <v>18851</v>
      </c>
      <c r="AM14" s="10">
        <v>16096</v>
      </c>
    </row>
    <row r="15" spans="1:39" s="62" customFormat="1" ht="17.25" customHeight="1">
      <c r="B15" s="261"/>
      <c r="C15" s="261"/>
      <c r="N15" s="6"/>
      <c r="O15" s="6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</row>
    <row r="16" spans="1:39">
      <c r="A16" s="15" t="s">
        <v>23</v>
      </c>
      <c r="B16" s="9">
        <v>5645</v>
      </c>
      <c r="C16" s="9">
        <v>5868</v>
      </c>
      <c r="D16" s="9">
        <v>5759</v>
      </c>
      <c r="E16" s="9">
        <v>5679</v>
      </c>
      <c r="F16" s="9">
        <v>6162</v>
      </c>
      <c r="G16" s="135">
        <v>5986</v>
      </c>
      <c r="H16" s="9">
        <v>12021</v>
      </c>
      <c r="I16" s="9">
        <v>11760</v>
      </c>
      <c r="J16" s="9">
        <v>11891</v>
      </c>
      <c r="K16" s="9">
        <v>10345</v>
      </c>
      <c r="L16" s="9">
        <v>8847</v>
      </c>
      <c r="M16" s="9">
        <v>7659</v>
      </c>
      <c r="N16" s="44">
        <v>6068</v>
      </c>
      <c r="O16" s="44">
        <v>4930</v>
      </c>
      <c r="P16" s="9">
        <v>4113</v>
      </c>
      <c r="Q16" s="9">
        <v>3617</v>
      </c>
      <c r="R16" s="9">
        <v>3140</v>
      </c>
      <c r="S16" s="9">
        <v>2827</v>
      </c>
      <c r="T16" s="9">
        <v>3023</v>
      </c>
      <c r="U16" s="9">
        <v>2743</v>
      </c>
      <c r="V16" s="9">
        <v>2440</v>
      </c>
      <c r="W16" s="9">
        <v>1999</v>
      </c>
      <c r="X16" s="9">
        <v>1787</v>
      </c>
      <c r="Y16" s="9"/>
      <c r="Z16" s="9">
        <v>101898</v>
      </c>
      <c r="AA16" s="9">
        <v>84634</v>
      </c>
      <c r="AB16" s="9">
        <v>69963</v>
      </c>
      <c r="AC16" s="9">
        <v>57736</v>
      </c>
      <c r="AD16" s="9">
        <v>44091</v>
      </c>
      <c r="AE16" s="9">
        <v>35437</v>
      </c>
      <c r="AF16" s="9">
        <v>32353</v>
      </c>
      <c r="AG16" s="9">
        <v>28269</v>
      </c>
      <c r="AH16" s="9">
        <v>29273</v>
      </c>
      <c r="AI16" s="9">
        <v>33053</v>
      </c>
      <c r="AJ16" s="9">
        <v>25987</v>
      </c>
      <c r="AK16" s="9">
        <v>22086</v>
      </c>
      <c r="AL16" s="9">
        <v>18851</v>
      </c>
      <c r="AM16" s="9">
        <v>16096</v>
      </c>
    </row>
    <row r="17" spans="1:39" ht="15" customHeight="1">
      <c r="A17" s="15" t="s">
        <v>55</v>
      </c>
      <c r="B17" s="15">
        <v>10</v>
      </c>
      <c r="C17" s="15">
        <v>10</v>
      </c>
      <c r="D17" s="15">
        <v>7</v>
      </c>
      <c r="E17" s="15">
        <v>7</v>
      </c>
      <c r="F17" s="15">
        <v>11</v>
      </c>
      <c r="G17" s="15">
        <v>34</v>
      </c>
      <c r="H17" s="15">
        <v>100</v>
      </c>
      <c r="I17" s="15">
        <v>73</v>
      </c>
      <c r="J17" s="15">
        <v>39</v>
      </c>
      <c r="K17" s="15">
        <v>35</v>
      </c>
      <c r="L17" s="15">
        <v>0</v>
      </c>
      <c r="M17" s="15">
        <v>0</v>
      </c>
      <c r="N17" s="59">
        <v>0</v>
      </c>
      <c r="O17" s="59">
        <v>1</v>
      </c>
      <c r="P17" s="9">
        <v>2</v>
      </c>
      <c r="Q17" s="9">
        <v>13</v>
      </c>
      <c r="R17" s="9">
        <v>14</v>
      </c>
      <c r="S17" s="9">
        <v>3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/>
      <c r="Z17" s="9">
        <v>344</v>
      </c>
      <c r="AA17" s="9">
        <v>0</v>
      </c>
      <c r="AB17" s="9">
        <v>0</v>
      </c>
      <c r="AC17" s="9">
        <v>0</v>
      </c>
      <c r="AD17" s="9">
        <v>13</v>
      </c>
      <c r="AE17" s="9">
        <v>19</v>
      </c>
      <c r="AF17" s="9">
        <v>120</v>
      </c>
      <c r="AG17" s="9">
        <v>125</v>
      </c>
      <c r="AH17" s="9">
        <v>31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</row>
    <row r="18" spans="1:39">
      <c r="A18" s="15" t="s">
        <v>47</v>
      </c>
      <c r="B18" s="135">
        <v>19</v>
      </c>
      <c r="C18" s="135">
        <v>23</v>
      </c>
      <c r="D18" s="135" t="s">
        <v>86</v>
      </c>
      <c r="E18" s="135" t="s">
        <v>86</v>
      </c>
      <c r="F18" s="135" t="s">
        <v>86</v>
      </c>
      <c r="G18" s="135" t="s">
        <v>86</v>
      </c>
      <c r="H18" s="15">
        <v>18</v>
      </c>
      <c r="I18" s="15">
        <v>131</v>
      </c>
      <c r="J18" s="15">
        <v>449</v>
      </c>
      <c r="K18" s="15">
        <v>244</v>
      </c>
      <c r="L18" s="15">
        <v>324</v>
      </c>
      <c r="M18" s="15">
        <v>306</v>
      </c>
      <c r="N18" s="59">
        <v>0</v>
      </c>
      <c r="O18" s="59">
        <v>1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/>
      <c r="Z18" s="9">
        <v>2402</v>
      </c>
      <c r="AA18" s="9">
        <v>3105</v>
      </c>
      <c r="AB18" s="9">
        <v>2801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</row>
    <row r="19" spans="1:39" s="62" customFormat="1">
      <c r="A19" s="71" t="s">
        <v>68</v>
      </c>
      <c r="B19" s="10">
        <v>5674</v>
      </c>
      <c r="C19" s="10">
        <v>5901</v>
      </c>
      <c r="D19" s="10">
        <v>5766</v>
      </c>
      <c r="E19" s="10">
        <v>5686</v>
      </c>
      <c r="F19" s="10">
        <v>6173</v>
      </c>
      <c r="G19" s="10">
        <v>6020</v>
      </c>
      <c r="H19" s="10">
        <f>SUM(H16:H18)</f>
        <v>12139</v>
      </c>
      <c r="I19" s="10">
        <v>11964</v>
      </c>
      <c r="J19" s="10">
        <v>12379</v>
      </c>
      <c r="K19" s="10">
        <v>10624</v>
      </c>
      <c r="L19" s="10">
        <v>9171</v>
      </c>
      <c r="M19" s="10">
        <v>7965</v>
      </c>
      <c r="N19" s="72">
        <v>6068</v>
      </c>
      <c r="O19" s="72">
        <v>4932</v>
      </c>
      <c r="P19" s="10">
        <v>4115</v>
      </c>
      <c r="Q19" s="10">
        <v>3630</v>
      </c>
      <c r="R19" s="10">
        <v>3154</v>
      </c>
      <c r="S19" s="10">
        <v>2830</v>
      </c>
      <c r="T19" s="10">
        <v>3023</v>
      </c>
      <c r="U19" s="10">
        <v>2743</v>
      </c>
      <c r="V19" s="10">
        <v>2440</v>
      </c>
      <c r="W19" s="10">
        <v>1999</v>
      </c>
      <c r="X19" s="10">
        <v>1787</v>
      </c>
      <c r="Y19" s="10"/>
      <c r="Z19" s="10">
        <v>104644</v>
      </c>
      <c r="AA19" s="10">
        <v>87739</v>
      </c>
      <c r="AB19" s="10">
        <v>72764</v>
      </c>
      <c r="AC19" s="10">
        <v>57736</v>
      </c>
      <c r="AD19" s="10">
        <v>44104</v>
      </c>
      <c r="AE19" s="10">
        <v>35456</v>
      </c>
      <c r="AF19" s="10">
        <v>32473</v>
      </c>
      <c r="AG19" s="10">
        <v>28394</v>
      </c>
      <c r="AH19" s="10">
        <v>29304</v>
      </c>
      <c r="AI19" s="10">
        <v>33053</v>
      </c>
      <c r="AJ19" s="10">
        <v>25987</v>
      </c>
      <c r="AK19" s="10">
        <v>22086</v>
      </c>
      <c r="AL19" s="10">
        <v>18851</v>
      </c>
      <c r="AM19" s="10">
        <v>16096</v>
      </c>
    </row>
    <row r="20" spans="1:39">
      <c r="A20" s="15"/>
      <c r="B20" s="15"/>
      <c r="C20" s="15"/>
      <c r="D20" s="15"/>
      <c r="E20" s="15"/>
      <c r="F20" s="169"/>
      <c r="G20" s="15"/>
      <c r="H20" s="15"/>
      <c r="I20" s="15"/>
      <c r="J20" s="15"/>
      <c r="K20" s="15"/>
      <c r="L20" s="15"/>
      <c r="M20" s="15"/>
      <c r="N20" s="59"/>
      <c r="O20" s="5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</row>
    <row r="21" spans="1:39">
      <c r="A21" s="15" t="s">
        <v>49</v>
      </c>
      <c r="B21" s="135">
        <v>1.401135</v>
      </c>
      <c r="C21" s="135" t="s">
        <v>86</v>
      </c>
      <c r="D21" s="135" t="s">
        <v>86</v>
      </c>
      <c r="E21" s="135" t="s">
        <v>86</v>
      </c>
      <c r="F21" s="135">
        <v>-15</v>
      </c>
      <c r="G21" s="9">
        <v>1911</v>
      </c>
      <c r="H21" s="15">
        <v>10</v>
      </c>
      <c r="I21" s="15">
        <v>194</v>
      </c>
      <c r="J21" s="15">
        <v>4</v>
      </c>
      <c r="K21" s="15">
        <v>45</v>
      </c>
      <c r="L21" s="15">
        <v>99</v>
      </c>
      <c r="M21" s="15">
        <v>98</v>
      </c>
      <c r="N21" s="59">
        <v>13</v>
      </c>
      <c r="O21" s="59">
        <v>18</v>
      </c>
      <c r="P21" s="9">
        <v>17</v>
      </c>
      <c r="Q21" s="9">
        <v>15</v>
      </c>
      <c r="R21" s="9">
        <v>26</v>
      </c>
      <c r="S21" s="9">
        <v>-35</v>
      </c>
      <c r="T21" s="9">
        <v>-15</v>
      </c>
      <c r="U21" s="9">
        <v>75</v>
      </c>
      <c r="V21" s="9">
        <v>21</v>
      </c>
      <c r="W21" s="9">
        <v>4</v>
      </c>
      <c r="X21" s="9">
        <v>9</v>
      </c>
      <c r="Y21" s="9"/>
      <c r="Z21" s="9">
        <v>436</v>
      </c>
      <c r="AA21" s="9">
        <v>936</v>
      </c>
      <c r="AB21" s="9">
        <v>921</v>
      </c>
      <c r="AC21" s="9">
        <v>120</v>
      </c>
      <c r="AD21" s="9">
        <v>152</v>
      </c>
      <c r="AE21" s="9">
        <v>151</v>
      </c>
      <c r="AF21" s="9">
        <v>135</v>
      </c>
      <c r="AG21" s="9">
        <v>245</v>
      </c>
      <c r="AH21" s="9">
        <v>-367</v>
      </c>
      <c r="AI21" s="9">
        <v>-147</v>
      </c>
      <c r="AJ21" s="9">
        <v>695</v>
      </c>
      <c r="AK21" s="9">
        <v>194</v>
      </c>
      <c r="AL21" s="9">
        <v>38</v>
      </c>
      <c r="AM21" s="9">
        <v>79</v>
      </c>
    </row>
    <row r="22" spans="1:39">
      <c r="A22" s="15" t="s">
        <v>50</v>
      </c>
      <c r="B22" s="56">
        <v>-122</v>
      </c>
      <c r="C22" s="56">
        <v>-21</v>
      </c>
      <c r="D22" s="56">
        <v>-15.800656</v>
      </c>
      <c r="E22" s="56">
        <v>-581.70417099999997</v>
      </c>
      <c r="F22" s="15">
        <v>-577</v>
      </c>
      <c r="G22" s="9">
        <v>-192</v>
      </c>
      <c r="H22" s="15">
        <v>24</v>
      </c>
      <c r="I22" s="15">
        <v>229</v>
      </c>
      <c r="J22" s="15">
        <v>549</v>
      </c>
      <c r="K22" s="15">
        <v>841</v>
      </c>
      <c r="L22" s="15">
        <v>1244</v>
      </c>
      <c r="M22" s="15">
        <v>759</v>
      </c>
      <c r="N22" s="59">
        <v>142</v>
      </c>
      <c r="O22" s="59">
        <v>163</v>
      </c>
      <c r="P22" s="9">
        <v>278</v>
      </c>
      <c r="Q22" s="9">
        <v>97</v>
      </c>
      <c r="R22" s="9">
        <v>12</v>
      </c>
      <c r="S22" s="9">
        <v>8</v>
      </c>
      <c r="T22" s="9">
        <v>89</v>
      </c>
      <c r="U22" s="9">
        <v>82</v>
      </c>
      <c r="V22" s="9">
        <v>158</v>
      </c>
      <c r="W22" s="9">
        <v>178</v>
      </c>
      <c r="X22" s="9">
        <v>147</v>
      </c>
      <c r="Y22" s="9"/>
      <c r="Z22" s="9">
        <v>8103</v>
      </c>
      <c r="AA22" s="9">
        <v>11779</v>
      </c>
      <c r="AB22" s="9">
        <v>7105</v>
      </c>
      <c r="AC22" s="9">
        <v>1292</v>
      </c>
      <c r="AD22" s="9">
        <v>1410</v>
      </c>
      <c r="AE22" s="9">
        <v>2417</v>
      </c>
      <c r="AF22" s="9">
        <v>876</v>
      </c>
      <c r="AG22" s="9">
        <v>112</v>
      </c>
      <c r="AH22" s="9">
        <v>83</v>
      </c>
      <c r="AI22" s="9">
        <v>855</v>
      </c>
      <c r="AJ22" s="9">
        <v>759</v>
      </c>
      <c r="AK22" s="9">
        <v>1465</v>
      </c>
      <c r="AL22" s="9">
        <v>1651</v>
      </c>
      <c r="AM22" s="9">
        <v>1338</v>
      </c>
    </row>
    <row r="23" spans="1:39" s="62" customFormat="1">
      <c r="A23" s="71" t="s">
        <v>51</v>
      </c>
      <c r="B23" s="163">
        <v>-121.12572</v>
      </c>
      <c r="C23" s="163">
        <v>-21</v>
      </c>
      <c r="D23" s="163">
        <v>-15.800656</v>
      </c>
      <c r="E23" s="163">
        <v>-582</v>
      </c>
      <c r="F23" s="163">
        <v>-592</v>
      </c>
      <c r="G23" s="10">
        <v>1719</v>
      </c>
      <c r="H23" s="71">
        <f>+H21+H22</f>
        <v>34</v>
      </c>
      <c r="I23" s="71">
        <v>423</v>
      </c>
      <c r="J23" s="71">
        <v>553</v>
      </c>
      <c r="K23" s="71">
        <v>886</v>
      </c>
      <c r="L23" s="71">
        <v>1343</v>
      </c>
      <c r="M23" s="71">
        <v>857</v>
      </c>
      <c r="N23" s="138">
        <v>155</v>
      </c>
      <c r="O23" s="138">
        <v>181</v>
      </c>
      <c r="P23" s="10">
        <v>295</v>
      </c>
      <c r="Q23" s="10">
        <v>112</v>
      </c>
      <c r="R23" s="10">
        <v>38</v>
      </c>
      <c r="S23" s="10">
        <v>-27</v>
      </c>
      <c r="T23" s="10">
        <v>74</v>
      </c>
      <c r="U23" s="10">
        <v>157</v>
      </c>
      <c r="V23" s="10">
        <v>179</v>
      </c>
      <c r="W23" s="10">
        <v>182</v>
      </c>
      <c r="X23" s="10">
        <v>156</v>
      </c>
      <c r="Y23" s="10"/>
      <c r="Z23" s="10">
        <v>8539</v>
      </c>
      <c r="AA23" s="10">
        <v>12715</v>
      </c>
      <c r="AB23" s="10">
        <v>8026</v>
      </c>
      <c r="AC23" s="10">
        <v>1412</v>
      </c>
      <c r="AD23" s="10">
        <v>1562</v>
      </c>
      <c r="AE23" s="10">
        <v>2568</v>
      </c>
      <c r="AF23" s="10">
        <v>1011</v>
      </c>
      <c r="AG23" s="10">
        <v>357</v>
      </c>
      <c r="AH23" s="10">
        <v>-284</v>
      </c>
      <c r="AI23" s="10">
        <v>708</v>
      </c>
      <c r="AJ23" s="10">
        <v>1454</v>
      </c>
      <c r="AK23" s="10">
        <v>1659</v>
      </c>
      <c r="AL23" s="10">
        <v>1689</v>
      </c>
      <c r="AM23" s="10">
        <v>1417</v>
      </c>
    </row>
    <row r="24" spans="1:39">
      <c r="A24" s="15" t="s">
        <v>345</v>
      </c>
      <c r="B24" s="135" t="s">
        <v>86</v>
      </c>
      <c r="C24" s="135" t="s">
        <v>86</v>
      </c>
      <c r="D24" s="135" t="s">
        <v>86</v>
      </c>
      <c r="E24" s="135" t="s">
        <v>86</v>
      </c>
      <c r="F24" s="135" t="s">
        <v>86</v>
      </c>
      <c r="G24" s="15">
        <v>-30</v>
      </c>
      <c r="H24" s="15">
        <v>4</v>
      </c>
      <c r="I24" s="15">
        <v>18</v>
      </c>
      <c r="J24" s="15">
        <v>5</v>
      </c>
      <c r="K24" s="15">
        <v>8</v>
      </c>
      <c r="L24" s="15">
        <v>11</v>
      </c>
      <c r="M24" s="15">
        <v>13</v>
      </c>
      <c r="N24" s="59">
        <v>2</v>
      </c>
      <c r="O24" s="59">
        <v>4</v>
      </c>
      <c r="P24" s="9">
        <v>-5</v>
      </c>
      <c r="Q24" s="9">
        <v>4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/>
      <c r="Z24" s="9">
        <v>83</v>
      </c>
      <c r="AA24" s="9">
        <v>109</v>
      </c>
      <c r="AB24" s="9">
        <v>121</v>
      </c>
      <c r="AC24" s="9">
        <v>19</v>
      </c>
      <c r="AD24" s="9">
        <v>30</v>
      </c>
      <c r="AE24" s="9">
        <v>-46</v>
      </c>
      <c r="AF24" s="9">
        <v>33</v>
      </c>
      <c r="AG24" s="9">
        <v>0</v>
      </c>
      <c r="AH24" s="9">
        <v>0</v>
      </c>
      <c r="AI24" s="9">
        <v>-0.33333333333325754</v>
      </c>
      <c r="AJ24" s="9">
        <v>0.33333333333348492</v>
      </c>
      <c r="AK24" s="9">
        <v>0</v>
      </c>
      <c r="AL24" s="9">
        <v>0</v>
      </c>
      <c r="AM24" s="9">
        <v>0</v>
      </c>
    </row>
    <row r="25" spans="1:39">
      <c r="A25" s="15"/>
      <c r="B25" s="15"/>
      <c r="C25" s="15"/>
      <c r="D25" s="15"/>
      <c r="E25" s="15"/>
      <c r="F25" s="169"/>
      <c r="G25" s="15"/>
      <c r="H25" s="15"/>
      <c r="I25" s="15"/>
      <c r="J25" s="15"/>
      <c r="K25" s="15"/>
      <c r="L25" s="15"/>
      <c r="M25" s="15"/>
      <c r="N25" s="59"/>
      <c r="O25" s="5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</row>
    <row r="26" spans="1:39">
      <c r="A26" s="15" t="s">
        <v>77</v>
      </c>
      <c r="B26" s="21">
        <v>4.92</v>
      </c>
      <c r="C26" s="21">
        <v>4.7839999999999998</v>
      </c>
      <c r="D26" s="21">
        <v>4.7679999999999998</v>
      </c>
      <c r="E26" s="21">
        <v>4.74</v>
      </c>
      <c r="F26" s="21">
        <v>4.2</v>
      </c>
      <c r="G26" s="15">
        <v>3.99</v>
      </c>
      <c r="H26" s="15">
        <v>3.28</v>
      </c>
      <c r="I26" s="15">
        <v>3.67</v>
      </c>
      <c r="J26" s="15">
        <v>3.67</v>
      </c>
      <c r="K26" s="15">
        <v>3.6</v>
      </c>
      <c r="L26" s="15">
        <v>3.82</v>
      </c>
      <c r="M26" s="15">
        <v>4.33</v>
      </c>
      <c r="N26" s="59">
        <v>4.71</v>
      </c>
      <c r="O26" s="59" t="s">
        <v>85</v>
      </c>
      <c r="P26" s="59" t="s">
        <v>85</v>
      </c>
      <c r="Q26" s="59" t="s">
        <v>85</v>
      </c>
      <c r="R26" s="59" t="s">
        <v>85</v>
      </c>
      <c r="S26" s="59" t="s">
        <v>85</v>
      </c>
      <c r="T26" s="59" t="s">
        <v>85</v>
      </c>
      <c r="U26" s="59" t="s">
        <v>85</v>
      </c>
      <c r="V26" s="59" t="s">
        <v>85</v>
      </c>
      <c r="W26" s="59" t="s">
        <v>85</v>
      </c>
      <c r="X26" s="59" t="s">
        <v>85</v>
      </c>
      <c r="Y26" s="23"/>
      <c r="Z26" s="23">
        <v>3.6</v>
      </c>
      <c r="AA26" s="23">
        <v>3.82</v>
      </c>
      <c r="AB26" s="23">
        <v>4.33</v>
      </c>
      <c r="AC26" s="23">
        <v>4.71</v>
      </c>
      <c r="AD26" s="59" t="s">
        <v>85</v>
      </c>
      <c r="AE26" s="59" t="s">
        <v>85</v>
      </c>
      <c r="AF26" s="59" t="s">
        <v>85</v>
      </c>
      <c r="AG26" s="59" t="s">
        <v>85</v>
      </c>
      <c r="AH26" s="59" t="s">
        <v>85</v>
      </c>
      <c r="AI26" s="59" t="s">
        <v>85</v>
      </c>
      <c r="AJ26" s="59" t="s">
        <v>85</v>
      </c>
      <c r="AK26" s="59" t="s">
        <v>85</v>
      </c>
      <c r="AL26" s="59" t="s">
        <v>85</v>
      </c>
      <c r="AM26" s="59" t="s">
        <v>85</v>
      </c>
    </row>
    <row r="27" spans="1:39">
      <c r="A27" s="15" t="s">
        <v>346</v>
      </c>
      <c r="B27" s="21">
        <v>0.13</v>
      </c>
      <c r="C27" s="21">
        <v>0.04</v>
      </c>
      <c r="D27" s="21">
        <v>0.03</v>
      </c>
      <c r="E27" s="21">
        <v>0.54999999999999993</v>
      </c>
      <c r="F27" s="21">
        <v>0.21</v>
      </c>
      <c r="G27" s="15">
        <v>-0.16</v>
      </c>
      <c r="H27" s="21">
        <v>-0.38</v>
      </c>
      <c r="I27" s="21">
        <v>0</v>
      </c>
      <c r="J27" s="21">
        <v>0.03</v>
      </c>
      <c r="K27" s="21">
        <f t="shared" ref="K27:M27" si="0">K26-L26</f>
        <v>-0.21999999999999975</v>
      </c>
      <c r="L27" s="21">
        <f t="shared" si="0"/>
        <v>-0.51000000000000023</v>
      </c>
      <c r="M27" s="21">
        <f t="shared" si="0"/>
        <v>-0.37999999999999989</v>
      </c>
      <c r="N27" s="174" t="s">
        <v>85</v>
      </c>
      <c r="O27" s="174" t="s">
        <v>85</v>
      </c>
      <c r="P27" s="59" t="s">
        <v>85</v>
      </c>
      <c r="Q27" s="59" t="s">
        <v>85</v>
      </c>
      <c r="R27" s="59" t="s">
        <v>85</v>
      </c>
      <c r="S27" s="59" t="s">
        <v>85</v>
      </c>
      <c r="T27" s="59" t="s">
        <v>85</v>
      </c>
      <c r="U27" s="59" t="s">
        <v>85</v>
      </c>
      <c r="V27" s="59" t="s">
        <v>85</v>
      </c>
      <c r="W27" s="59" t="s">
        <v>85</v>
      </c>
      <c r="X27" s="59" t="s">
        <v>85</v>
      </c>
      <c r="Y27" s="23"/>
      <c r="Z27" s="23">
        <f>Z26-AA26</f>
        <v>-0.21999999999999975</v>
      </c>
      <c r="AA27" s="23">
        <f>AA26-AB26</f>
        <v>-0.51000000000000023</v>
      </c>
      <c r="AB27" s="23">
        <f>AB26-AC26</f>
        <v>-0.37999999999999989</v>
      </c>
      <c r="AC27" s="59" t="s">
        <v>85</v>
      </c>
      <c r="AD27" s="59" t="s">
        <v>85</v>
      </c>
      <c r="AE27" s="59" t="s">
        <v>85</v>
      </c>
      <c r="AF27" s="59" t="s">
        <v>85</v>
      </c>
      <c r="AG27" s="59" t="s">
        <v>85</v>
      </c>
      <c r="AH27" s="59" t="s">
        <v>85</v>
      </c>
      <c r="AI27" s="59" t="s">
        <v>85</v>
      </c>
      <c r="AJ27" s="59" t="s">
        <v>85</v>
      </c>
      <c r="AK27" s="59" t="s">
        <v>85</v>
      </c>
      <c r="AL27" s="59" t="s">
        <v>85</v>
      </c>
      <c r="AM27" s="59" t="s">
        <v>85</v>
      </c>
    </row>
    <row r="28" spans="1:39" ht="15">
      <c r="B28" s="262"/>
      <c r="C28" s="262"/>
      <c r="F28" s="4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</row>
    <row r="29" spans="1:39">
      <c r="A29" s="15" t="s">
        <v>78</v>
      </c>
      <c r="B29" s="21">
        <v>6.9099999999999993</v>
      </c>
      <c r="C29" s="21">
        <v>6.77</v>
      </c>
      <c r="D29" s="15">
        <v>6.76</v>
      </c>
      <c r="E29" s="15">
        <v>6.7299999999999995</v>
      </c>
      <c r="F29" s="21">
        <v>6.2</v>
      </c>
      <c r="G29" s="15">
        <v>5.99</v>
      </c>
      <c r="H29" s="21">
        <v>5.26</v>
      </c>
      <c r="I29" s="15">
        <v>5.66</v>
      </c>
      <c r="J29" s="15">
        <v>5.66</v>
      </c>
      <c r="K29" s="15">
        <v>5.59</v>
      </c>
      <c r="L29" s="15">
        <v>5.81</v>
      </c>
      <c r="M29" s="15">
        <v>6.29</v>
      </c>
      <c r="N29" s="59">
        <v>6.71</v>
      </c>
      <c r="O29" s="59" t="s">
        <v>85</v>
      </c>
      <c r="P29" s="59" t="s">
        <v>85</v>
      </c>
      <c r="Q29" s="59" t="s">
        <v>85</v>
      </c>
      <c r="R29" s="59" t="s">
        <v>85</v>
      </c>
      <c r="S29" s="59" t="s">
        <v>85</v>
      </c>
      <c r="T29" s="59" t="s">
        <v>85</v>
      </c>
      <c r="U29" s="59" t="s">
        <v>85</v>
      </c>
      <c r="V29" s="59" t="s">
        <v>85</v>
      </c>
      <c r="W29" s="59" t="s">
        <v>85</v>
      </c>
      <c r="X29" s="59" t="s">
        <v>85</v>
      </c>
      <c r="Y29" s="23"/>
      <c r="Z29" s="23">
        <v>5.59</v>
      </c>
      <c r="AA29" s="23">
        <v>5.81</v>
      </c>
      <c r="AB29" s="23">
        <v>6.29</v>
      </c>
      <c r="AC29" s="23">
        <v>6.71</v>
      </c>
      <c r="AD29" s="59" t="s">
        <v>85</v>
      </c>
      <c r="AE29" s="59" t="s">
        <v>85</v>
      </c>
      <c r="AF29" s="59" t="s">
        <v>85</v>
      </c>
      <c r="AG29" s="59" t="s">
        <v>85</v>
      </c>
      <c r="AH29" s="59" t="s">
        <v>85</v>
      </c>
      <c r="AI29" s="59" t="s">
        <v>85</v>
      </c>
      <c r="AJ29" s="59" t="s">
        <v>85</v>
      </c>
      <c r="AK29" s="59" t="s">
        <v>85</v>
      </c>
      <c r="AL29" s="59" t="s">
        <v>85</v>
      </c>
      <c r="AM29" s="59" t="s">
        <v>85</v>
      </c>
    </row>
    <row r="30" spans="1:39">
      <c r="A30" s="67"/>
      <c r="B30" s="182"/>
      <c r="C30" s="182"/>
      <c r="D30" s="182"/>
      <c r="E30" s="182"/>
      <c r="F30" s="170"/>
      <c r="G30" s="67"/>
      <c r="H30" s="67"/>
      <c r="I30" s="67"/>
      <c r="J30" s="67"/>
      <c r="K30" s="67"/>
      <c r="L30" s="67"/>
      <c r="M30" s="67"/>
      <c r="N30" s="175"/>
      <c r="O30" s="175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</row>
    <row r="31" spans="1:39">
      <c r="A31" s="8" t="s">
        <v>54</v>
      </c>
      <c r="B31" s="90"/>
      <c r="C31" s="90"/>
      <c r="D31" s="90"/>
      <c r="E31" s="90"/>
      <c r="F31" s="176"/>
      <c r="G31" s="8"/>
      <c r="H31" s="8"/>
      <c r="I31" s="8"/>
      <c r="J31" s="8"/>
      <c r="K31" s="8"/>
      <c r="L31" s="8"/>
      <c r="M31" s="8"/>
      <c r="N31" s="7"/>
      <c r="O31" s="7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</row>
    <row r="32" spans="1:39">
      <c r="A32" s="8" t="s">
        <v>52</v>
      </c>
      <c r="B32" s="166">
        <v>11.096</v>
      </c>
      <c r="C32" s="166">
        <v>11.096</v>
      </c>
      <c r="D32" s="238">
        <v>11.096</v>
      </c>
      <c r="E32" s="115">
        <v>11.1218</v>
      </c>
      <c r="F32" s="104">
        <f>+'key figures in EUR and SEK'!F57</f>
        <v>10.250299999999999</v>
      </c>
      <c r="G32" s="5">
        <v>10.0343</v>
      </c>
      <c r="H32" s="5">
        <v>10.4468</v>
      </c>
      <c r="I32" s="5">
        <v>10.2773</v>
      </c>
      <c r="J32" s="5">
        <v>9.8497000000000003</v>
      </c>
      <c r="K32" s="5">
        <v>9.5669000000000004</v>
      </c>
      <c r="L32" s="5">
        <v>9.1349999999999998</v>
      </c>
      <c r="M32" s="5">
        <v>9.5154999999999994</v>
      </c>
      <c r="N32" s="5">
        <v>8.9429999999999996</v>
      </c>
      <c r="O32" s="5">
        <v>8.6166</v>
      </c>
      <c r="P32" s="104">
        <v>8.9446999999999992</v>
      </c>
      <c r="Q32" s="104">
        <v>9.0020000000000007</v>
      </c>
      <c r="R32" s="104">
        <v>10.353</v>
      </c>
      <c r="S32" s="104">
        <v>10.935499999999999</v>
      </c>
      <c r="T32" s="104">
        <v>9.4734999999999996</v>
      </c>
      <c r="U32" s="104">
        <v>9.0500000000000007</v>
      </c>
      <c r="V32" s="104">
        <v>9.43</v>
      </c>
      <c r="W32" s="104">
        <v>9.0069999999999997</v>
      </c>
      <c r="X32" s="104">
        <v>9.0939999999999994</v>
      </c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</row>
    <row r="33" spans="1:39">
      <c r="A33" s="8" t="s">
        <v>1</v>
      </c>
      <c r="B33" s="166">
        <v>11.412000000000001</v>
      </c>
      <c r="C33" s="166">
        <v>11.391400000000001</v>
      </c>
      <c r="D33" s="115">
        <v>11.279199999999999</v>
      </c>
      <c r="E33" s="115">
        <v>11.4788</v>
      </c>
      <c r="F33" s="104">
        <f>+'key figures in EUR and SEK'!F58</f>
        <v>10.6296</v>
      </c>
      <c r="G33" s="5">
        <v>10.1465</v>
      </c>
      <c r="H33" s="5">
        <v>10.4848</v>
      </c>
      <c r="I33" s="5">
        <v>10.5891</v>
      </c>
      <c r="J33" s="5">
        <v>10.2583</v>
      </c>
      <c r="K33" s="5">
        <v>9.6326000000000001</v>
      </c>
      <c r="L33" s="5">
        <v>9.4703999999999997</v>
      </c>
      <c r="M33" s="5">
        <v>9.3561999999999994</v>
      </c>
      <c r="N33" s="5">
        <v>9.0968</v>
      </c>
      <c r="O33" s="5">
        <v>8.6494</v>
      </c>
      <c r="P33" s="104">
        <v>8.7052999999999994</v>
      </c>
      <c r="Q33" s="104">
        <v>9.0335000000000001</v>
      </c>
      <c r="R33" s="104">
        <v>9.5412999999999997</v>
      </c>
      <c r="S33" s="104">
        <v>10.350300000000001</v>
      </c>
      <c r="T33" s="104">
        <v>9.6054999999999993</v>
      </c>
      <c r="U33" s="104">
        <v>9.2481000000000009</v>
      </c>
      <c r="V33" s="104">
        <v>9.2548999999999992</v>
      </c>
      <c r="W33" s="104">
        <v>9.2849000000000004</v>
      </c>
      <c r="X33" s="104">
        <v>9.1267999999999994</v>
      </c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</row>
    <row r="34" spans="1:39">
      <c r="A34" s="8" t="s">
        <v>53</v>
      </c>
      <c r="B34" s="166">
        <v>11.3</v>
      </c>
      <c r="C34" s="166">
        <v>11.359500000000001</v>
      </c>
      <c r="D34" s="238">
        <v>11.525</v>
      </c>
      <c r="E34" s="238">
        <v>11.096</v>
      </c>
      <c r="F34" s="104">
        <f>+'key figures in EUR and SEK'!F59</f>
        <v>11.1218</v>
      </c>
      <c r="G34" s="5">
        <v>10.250299999999999</v>
      </c>
      <c r="H34" s="5">
        <v>10.0343</v>
      </c>
      <c r="I34" s="5">
        <v>10.4468</v>
      </c>
      <c r="J34" s="5">
        <v>10.2773</v>
      </c>
      <c r="K34" s="5">
        <v>9.8497000000000003</v>
      </c>
      <c r="L34" s="5">
        <v>9.5669000000000004</v>
      </c>
      <c r="M34" s="5">
        <v>9.1349999999999998</v>
      </c>
      <c r="N34" s="5">
        <v>9.5154999999999994</v>
      </c>
      <c r="O34" s="5">
        <v>8.9429999999999996</v>
      </c>
      <c r="P34" s="104">
        <v>8.6166</v>
      </c>
      <c r="Q34" s="104">
        <v>8.9446999999999992</v>
      </c>
      <c r="R34" s="104">
        <v>9.0020000000000007</v>
      </c>
      <c r="S34" s="104">
        <v>10.353</v>
      </c>
      <c r="T34" s="104">
        <v>10.935499999999999</v>
      </c>
      <c r="U34" s="104">
        <v>9.4734999999999996</v>
      </c>
      <c r="V34" s="104">
        <v>9.0500000000000007</v>
      </c>
      <c r="W34" s="104">
        <v>9.43</v>
      </c>
      <c r="X34" s="104">
        <v>9.0069999999999997</v>
      </c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</row>
    <row r="35" spans="1:39">
      <c r="B35" s="90"/>
      <c r="C35" s="90"/>
      <c r="D35" s="90"/>
      <c r="E35" s="90"/>
      <c r="G35" s="22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</row>
    <row r="36" spans="1:39">
      <c r="B36" s="90"/>
      <c r="C36" s="90"/>
    </row>
    <row r="37" spans="1:39">
      <c r="A37" s="181"/>
      <c r="D37" s="181"/>
      <c r="E37" s="181"/>
    </row>
  </sheetData>
  <conditionalFormatting sqref="P15:Y15">
    <cfRule type="cellIs" dxfId="36" priority="27" operator="lessThan">
      <formula>0</formula>
    </cfRule>
    <cfRule type="cellIs" dxfId="35" priority="28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</sheetPr>
  <dimension ref="A1:AF54"/>
  <sheetViews>
    <sheetView showGridLines="0" zoomScale="80" zoomScaleNormal="80" workbookViewId="0">
      <pane xSplit="1" topLeftCell="C1" activePane="topRight" state="frozen"/>
      <selection activeCell="F33" sqref="F33"/>
      <selection pane="topRight" activeCell="G34" sqref="G34"/>
    </sheetView>
  </sheetViews>
  <sheetFormatPr defaultColWidth="8.69921875" defaultRowHeight="14.25"/>
  <cols>
    <col min="1" max="1" width="43.59765625" style="4" customWidth="1"/>
    <col min="2" max="2" width="12.3984375" style="4" hidden="1" customWidth="1"/>
    <col min="3" max="3" width="12.3984375" style="4" bestFit="1" customWidth="1"/>
    <col min="4" max="4" width="12.3984375" style="5" bestFit="1" customWidth="1"/>
    <col min="5" max="17" width="12.3984375" style="4" customWidth="1"/>
    <col min="18" max="18" width="8" style="4" customWidth="1"/>
    <col min="19" max="19" width="12.3984375" style="4" customWidth="1"/>
    <col min="20" max="26" width="12.3984375" style="7" customWidth="1"/>
    <col min="27" max="32" width="12.3984375" style="5" customWidth="1"/>
    <col min="33" max="43" width="12.69921875" style="4" customWidth="1"/>
    <col min="44" max="16384" width="8.69921875" style="4"/>
  </cols>
  <sheetData>
    <row r="1" spans="1:32" ht="18">
      <c r="A1" s="57" t="s">
        <v>215</v>
      </c>
      <c r="B1" s="57"/>
      <c r="C1" s="57"/>
      <c r="S1" s="58"/>
    </row>
    <row r="2" spans="1:32" ht="18">
      <c r="A2" s="57" t="s">
        <v>149</v>
      </c>
      <c r="B2" s="57"/>
      <c r="C2" s="5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62"/>
    </row>
    <row r="4" spans="1:32" s="5" customFormat="1">
      <c r="A4" s="18"/>
      <c r="B4" s="6">
        <v>2019</v>
      </c>
      <c r="C4" s="6">
        <v>2018</v>
      </c>
      <c r="D4" s="6">
        <v>2017</v>
      </c>
      <c r="E4" s="6">
        <v>2016</v>
      </c>
      <c r="F4" s="6">
        <v>2015</v>
      </c>
      <c r="G4" s="6">
        <v>2014</v>
      </c>
      <c r="H4" s="6">
        <v>2013</v>
      </c>
      <c r="I4" s="6">
        <v>2012</v>
      </c>
      <c r="J4" s="6">
        <v>2011</v>
      </c>
      <c r="K4" s="6">
        <v>2010</v>
      </c>
      <c r="L4" s="6">
        <v>2009</v>
      </c>
      <c r="M4" s="6">
        <v>2008</v>
      </c>
      <c r="N4" s="6">
        <v>2007</v>
      </c>
      <c r="O4" s="6">
        <v>2006</v>
      </c>
      <c r="P4" s="6">
        <v>2005</v>
      </c>
      <c r="Q4" s="6">
        <v>2004</v>
      </c>
      <c r="R4" s="6"/>
      <c r="S4" s="6">
        <v>2017</v>
      </c>
      <c r="T4" s="6">
        <v>2016</v>
      </c>
      <c r="U4" s="6">
        <v>2015</v>
      </c>
      <c r="V4" s="6">
        <v>2014</v>
      </c>
      <c r="W4" s="6">
        <v>2013</v>
      </c>
      <c r="X4" s="6">
        <v>2012</v>
      </c>
      <c r="Y4" s="6">
        <v>2011</v>
      </c>
      <c r="Z4" s="6">
        <v>2010</v>
      </c>
      <c r="AA4" s="6">
        <v>2009</v>
      </c>
      <c r="AB4" s="6">
        <v>2008</v>
      </c>
      <c r="AC4" s="6">
        <v>2007</v>
      </c>
      <c r="AD4" s="6">
        <v>2006</v>
      </c>
      <c r="AE4" s="6">
        <v>2005</v>
      </c>
      <c r="AF4" s="6">
        <v>2004</v>
      </c>
    </row>
    <row r="5" spans="1:32" s="5" customFormat="1">
      <c r="A5" s="18"/>
      <c r="B5" s="5" t="s">
        <v>62</v>
      </c>
      <c r="C5" s="5" t="s">
        <v>62</v>
      </c>
      <c r="D5" s="61" t="s">
        <v>62</v>
      </c>
      <c r="E5" s="61" t="s">
        <v>62</v>
      </c>
      <c r="F5" s="61" t="s">
        <v>62</v>
      </c>
      <c r="G5" s="61" t="s">
        <v>62</v>
      </c>
      <c r="H5" s="61" t="s">
        <v>62</v>
      </c>
      <c r="I5" s="61" t="s">
        <v>62</v>
      </c>
      <c r="J5" s="61" t="s">
        <v>62</v>
      </c>
      <c r="K5" s="61" t="s">
        <v>62</v>
      </c>
      <c r="L5" s="61" t="s">
        <v>62</v>
      </c>
      <c r="M5" s="61" t="s">
        <v>62</v>
      </c>
      <c r="N5" s="61" t="s">
        <v>62</v>
      </c>
      <c r="O5" s="61" t="s">
        <v>62</v>
      </c>
      <c r="P5" s="61" t="s">
        <v>62</v>
      </c>
      <c r="Q5" s="61" t="s">
        <v>62</v>
      </c>
      <c r="R5" s="61"/>
      <c r="S5" s="61" t="s">
        <v>62</v>
      </c>
      <c r="T5" s="61" t="s">
        <v>62</v>
      </c>
      <c r="U5" s="61" t="s">
        <v>62</v>
      </c>
      <c r="V5" s="61" t="s">
        <v>62</v>
      </c>
      <c r="W5" s="61" t="s">
        <v>62</v>
      </c>
      <c r="X5" s="61" t="s">
        <v>62</v>
      </c>
      <c r="Y5" s="61" t="s">
        <v>62</v>
      </c>
      <c r="Z5" s="61" t="s">
        <v>62</v>
      </c>
      <c r="AA5" s="61" t="s">
        <v>62</v>
      </c>
      <c r="AB5" s="61" t="s">
        <v>62</v>
      </c>
      <c r="AC5" s="61" t="s">
        <v>62</v>
      </c>
      <c r="AD5" s="61" t="s">
        <v>62</v>
      </c>
      <c r="AE5" s="61" t="s">
        <v>62</v>
      </c>
      <c r="AF5" s="61" t="s">
        <v>62</v>
      </c>
    </row>
    <row r="6" spans="1:32" s="5" customFormat="1">
      <c r="B6" s="5" t="s">
        <v>58</v>
      </c>
      <c r="C6" s="5" t="s">
        <v>58</v>
      </c>
      <c r="D6" s="5" t="s">
        <v>58</v>
      </c>
      <c r="E6" s="5" t="s">
        <v>58</v>
      </c>
      <c r="F6" s="5" t="s">
        <v>58</v>
      </c>
      <c r="G6" s="5" t="s">
        <v>58</v>
      </c>
      <c r="H6" s="5" t="s">
        <v>58</v>
      </c>
      <c r="I6" s="5" t="s">
        <v>58</v>
      </c>
      <c r="J6" s="5" t="s">
        <v>58</v>
      </c>
      <c r="K6" s="5" t="s">
        <v>58</v>
      </c>
      <c r="L6" s="5" t="s">
        <v>58</v>
      </c>
      <c r="M6" s="5" t="s">
        <v>58</v>
      </c>
      <c r="N6" s="5" t="s">
        <v>58</v>
      </c>
      <c r="O6" s="5" t="s">
        <v>58</v>
      </c>
      <c r="P6" s="5" t="s">
        <v>58</v>
      </c>
      <c r="Q6" s="5" t="s">
        <v>58</v>
      </c>
      <c r="S6" s="7" t="s">
        <v>2</v>
      </c>
      <c r="T6" s="7" t="s">
        <v>2</v>
      </c>
      <c r="U6" s="7" t="s">
        <v>2</v>
      </c>
      <c r="V6" s="7" t="s">
        <v>2</v>
      </c>
      <c r="W6" s="7" t="s">
        <v>2</v>
      </c>
      <c r="X6" s="7" t="s">
        <v>2</v>
      </c>
      <c r="Y6" s="7" t="s">
        <v>2</v>
      </c>
      <c r="Z6" s="7" t="s">
        <v>2</v>
      </c>
      <c r="AA6" s="7" t="s">
        <v>2</v>
      </c>
      <c r="AB6" s="7" t="s">
        <v>2</v>
      </c>
      <c r="AC6" s="7" t="s">
        <v>2</v>
      </c>
      <c r="AD6" s="7" t="s">
        <v>2</v>
      </c>
      <c r="AE6" s="7" t="s">
        <v>2</v>
      </c>
      <c r="AF6" s="7" t="s">
        <v>2</v>
      </c>
    </row>
    <row r="7" spans="1:32">
      <c r="A7" s="15" t="s">
        <v>3</v>
      </c>
      <c r="B7" s="15">
        <v>496</v>
      </c>
      <c r="C7" s="15">
        <v>482</v>
      </c>
      <c r="D7" s="9">
        <v>469</v>
      </c>
      <c r="E7" s="9">
        <v>472</v>
      </c>
      <c r="F7" s="9">
        <v>464</v>
      </c>
      <c r="G7" s="9">
        <v>396</v>
      </c>
      <c r="H7" s="9">
        <v>350</v>
      </c>
      <c r="I7" s="9">
        <v>319</v>
      </c>
      <c r="J7" s="9">
        <v>287</v>
      </c>
      <c r="K7" s="9">
        <v>256</v>
      </c>
      <c r="L7" s="9">
        <v>270</v>
      </c>
      <c r="M7" s="9">
        <v>271</v>
      </c>
      <c r="N7" s="9">
        <v>237</v>
      </c>
      <c r="O7" s="9">
        <v>219</v>
      </c>
      <c r="P7" s="9">
        <v>209</v>
      </c>
      <c r="Q7" s="9">
        <v>194</v>
      </c>
      <c r="R7" s="8"/>
      <c r="S7" s="44">
        <v>4522</v>
      </c>
      <c r="T7" s="44">
        <v>4473</v>
      </c>
      <c r="U7" s="44">
        <v>4339</v>
      </c>
      <c r="V7" s="44">
        <v>3602</v>
      </c>
      <c r="W7" s="44">
        <v>3025</v>
      </c>
      <c r="X7" s="44">
        <v>2780</v>
      </c>
      <c r="Y7" s="44">
        <v>2595</v>
      </c>
      <c r="Z7" s="44">
        <v>2439</v>
      </c>
      <c r="AA7" s="44">
        <v>2798</v>
      </c>
      <c r="AB7" s="44">
        <v>2601</v>
      </c>
      <c r="AC7" s="44">
        <v>2188</v>
      </c>
      <c r="AD7" s="44">
        <v>2029</v>
      </c>
      <c r="AE7" s="44">
        <v>1943</v>
      </c>
      <c r="AF7" s="44">
        <v>1767</v>
      </c>
    </row>
    <row r="8" spans="1:32">
      <c r="A8" s="15" t="s">
        <v>20</v>
      </c>
      <c r="B8" s="15">
        <v>-210</v>
      </c>
      <c r="C8" s="15">
        <v>-195</v>
      </c>
      <c r="D8" s="9">
        <v>-185</v>
      </c>
      <c r="E8" s="9">
        <v>-188</v>
      </c>
      <c r="F8" s="9">
        <v>-188</v>
      </c>
      <c r="G8" s="9">
        <v>-155</v>
      </c>
      <c r="H8" s="9">
        <v>-132</v>
      </c>
      <c r="I8" s="9">
        <v>-124</v>
      </c>
      <c r="J8" s="9">
        <v>-104</v>
      </c>
      <c r="K8" s="9">
        <v>-100</v>
      </c>
      <c r="L8" s="9">
        <v>-106</v>
      </c>
      <c r="M8" s="9">
        <v>-108</v>
      </c>
      <c r="N8" s="9">
        <v>-94</v>
      </c>
      <c r="O8" s="9">
        <v>-87</v>
      </c>
      <c r="P8" s="9">
        <v>-80</v>
      </c>
      <c r="Q8" s="9">
        <v>-75</v>
      </c>
      <c r="R8" s="8"/>
      <c r="S8" s="44">
        <v>-1787</v>
      </c>
      <c r="T8" s="44">
        <v>-1782</v>
      </c>
      <c r="U8" s="44">
        <v>-1756</v>
      </c>
      <c r="V8" s="44">
        <v>-1406</v>
      </c>
      <c r="W8" s="44">
        <v>-1143</v>
      </c>
      <c r="X8" s="44">
        <v>-1083</v>
      </c>
      <c r="Y8" s="44">
        <v>-935</v>
      </c>
      <c r="Z8" s="44">
        <v>-955</v>
      </c>
      <c r="AA8" s="44">
        <v>-1098</v>
      </c>
      <c r="AB8" s="44">
        <v>-1038</v>
      </c>
      <c r="AC8" s="44">
        <v>-869</v>
      </c>
      <c r="AD8" s="44">
        <v>-808</v>
      </c>
      <c r="AE8" s="44">
        <v>-742</v>
      </c>
      <c r="AF8" s="44">
        <v>-682</v>
      </c>
    </row>
    <row r="9" spans="1:32">
      <c r="A9" s="15" t="s">
        <v>64</v>
      </c>
      <c r="B9" s="15">
        <v>-31</v>
      </c>
      <c r="C9" s="15">
        <v>-28</v>
      </c>
      <c r="D9" s="9">
        <v>-33</v>
      </c>
      <c r="E9" s="9">
        <v>-40</v>
      </c>
      <c r="F9" s="9">
        <v>-44</v>
      </c>
      <c r="G9" s="9">
        <v>-34</v>
      </c>
      <c r="H9" s="9">
        <v>-35</v>
      </c>
      <c r="I9" s="9">
        <v>-33</v>
      </c>
      <c r="J9" s="9">
        <v>-31</v>
      </c>
      <c r="K9" s="9">
        <v>-28</v>
      </c>
      <c r="L9" s="9">
        <v>-28</v>
      </c>
      <c r="M9" s="9">
        <v>-40</v>
      </c>
      <c r="N9" s="9">
        <v>-30</v>
      </c>
      <c r="O9" s="9">
        <v>-28</v>
      </c>
      <c r="P9" s="9">
        <v>-25</v>
      </c>
      <c r="Q9" s="9">
        <v>-31</v>
      </c>
      <c r="R9" s="8"/>
      <c r="S9" s="44">
        <v>-322</v>
      </c>
      <c r="T9" s="44">
        <v>-380</v>
      </c>
      <c r="U9" s="44">
        <v>-408</v>
      </c>
      <c r="V9" s="44">
        <v>-314</v>
      </c>
      <c r="W9" s="44">
        <v>-303</v>
      </c>
      <c r="X9" s="44">
        <v>-288</v>
      </c>
      <c r="Y9" s="44">
        <v>-284</v>
      </c>
      <c r="Z9" s="44">
        <v>-266</v>
      </c>
      <c r="AA9" s="44">
        <v>-293</v>
      </c>
      <c r="AB9" s="44">
        <v>-379</v>
      </c>
      <c r="AC9" s="44">
        <v>-276</v>
      </c>
      <c r="AD9" s="44">
        <v>-261</v>
      </c>
      <c r="AE9" s="44">
        <v>-233</v>
      </c>
      <c r="AF9" s="44">
        <v>-280</v>
      </c>
    </row>
    <row r="10" spans="1:32">
      <c r="A10" s="71" t="s">
        <v>4</v>
      </c>
      <c r="B10" s="71">
        <v>255</v>
      </c>
      <c r="C10" s="71">
        <v>259</v>
      </c>
      <c r="D10" s="72">
        <v>251</v>
      </c>
      <c r="E10" s="72">
        <v>244</v>
      </c>
      <c r="F10" s="72">
        <v>232</v>
      </c>
      <c r="G10" s="72">
        <v>207</v>
      </c>
      <c r="H10" s="72">
        <v>183</v>
      </c>
      <c r="I10" s="72">
        <v>162</v>
      </c>
      <c r="J10" s="72">
        <v>152</v>
      </c>
      <c r="K10" s="72">
        <v>128</v>
      </c>
      <c r="L10" s="72">
        <v>136</v>
      </c>
      <c r="M10" s="72">
        <v>123</v>
      </c>
      <c r="N10" s="72">
        <v>113</v>
      </c>
      <c r="O10" s="72">
        <v>104</v>
      </c>
      <c r="P10" s="72">
        <v>104</v>
      </c>
      <c r="Q10" s="72">
        <v>88</v>
      </c>
      <c r="R10" s="73"/>
      <c r="S10" s="72">
        <v>2413</v>
      </c>
      <c r="T10" s="72">
        <v>2311</v>
      </c>
      <c r="U10" s="72">
        <v>2175</v>
      </c>
      <c r="V10" s="72">
        <v>1882</v>
      </c>
      <c r="W10" s="72">
        <v>1579</v>
      </c>
      <c r="X10" s="72">
        <v>1409</v>
      </c>
      <c r="Y10" s="72">
        <v>1376</v>
      </c>
      <c r="Z10" s="72">
        <v>1218</v>
      </c>
      <c r="AA10" s="72">
        <v>1407</v>
      </c>
      <c r="AB10" s="72">
        <v>1184</v>
      </c>
      <c r="AC10" s="72">
        <v>1043</v>
      </c>
      <c r="AD10" s="72">
        <v>960</v>
      </c>
      <c r="AE10" s="72">
        <v>968</v>
      </c>
      <c r="AF10" s="72">
        <v>805</v>
      </c>
    </row>
    <row r="11" spans="1:32" ht="22.5" customHeight="1">
      <c r="A11" s="15" t="s">
        <v>0</v>
      </c>
      <c r="B11" s="15">
        <v>-36</v>
      </c>
      <c r="C11" s="15">
        <v>-29</v>
      </c>
      <c r="D11" s="9">
        <v>-22</v>
      </c>
      <c r="E11" s="9">
        <v>-14</v>
      </c>
      <c r="F11" s="9">
        <v>-12</v>
      </c>
      <c r="G11" s="9">
        <v>-6</v>
      </c>
      <c r="H11" s="9">
        <v>-6</v>
      </c>
      <c r="I11" s="9">
        <v>-5</v>
      </c>
      <c r="J11" s="9">
        <v>-5</v>
      </c>
      <c r="K11" s="9">
        <v>-7</v>
      </c>
      <c r="L11" s="9">
        <v>-5</v>
      </c>
      <c r="M11" s="9">
        <v>-3</v>
      </c>
      <c r="N11" s="9">
        <v>-2</v>
      </c>
      <c r="O11" s="9">
        <v>-2</v>
      </c>
      <c r="P11" s="9">
        <v>-2</v>
      </c>
      <c r="Q11" s="9">
        <v>-1</v>
      </c>
      <c r="R11" s="8"/>
      <c r="S11" s="44">
        <v>-215</v>
      </c>
      <c r="T11" s="44">
        <v>-134</v>
      </c>
      <c r="U11" s="44">
        <v>-112</v>
      </c>
      <c r="V11" s="44">
        <v>-54</v>
      </c>
      <c r="W11" s="44">
        <v>-55</v>
      </c>
      <c r="X11" s="44">
        <v>-47</v>
      </c>
      <c r="Y11" s="44">
        <v>-46</v>
      </c>
      <c r="Z11" s="44">
        <v>-66</v>
      </c>
      <c r="AA11" s="44">
        <v>-48</v>
      </c>
      <c r="AB11" s="44">
        <v>-25</v>
      </c>
      <c r="AC11" s="44">
        <v>-20</v>
      </c>
      <c r="AD11" s="44">
        <v>-16</v>
      </c>
      <c r="AE11" s="44">
        <v>-16</v>
      </c>
      <c r="AF11" s="44">
        <v>-13</v>
      </c>
    </row>
    <row r="12" spans="1:32">
      <c r="A12" s="15" t="s">
        <v>21</v>
      </c>
      <c r="B12" s="15">
        <v>3</v>
      </c>
      <c r="C12" s="15">
        <v>3</v>
      </c>
      <c r="D12" s="9">
        <v>0</v>
      </c>
      <c r="E12" s="9">
        <v>3</v>
      </c>
      <c r="F12" s="9">
        <v>1</v>
      </c>
      <c r="G12" s="9">
        <v>1</v>
      </c>
      <c r="H12" s="9">
        <v>-6</v>
      </c>
      <c r="I12" s="9">
        <v>-12</v>
      </c>
      <c r="J12" s="9">
        <v>-3</v>
      </c>
      <c r="K12" s="9">
        <v>-3</v>
      </c>
      <c r="L12" s="9">
        <v>0</v>
      </c>
      <c r="M12" s="9">
        <v>1</v>
      </c>
      <c r="N12" s="9">
        <v>0</v>
      </c>
      <c r="O12" s="9">
        <v>0</v>
      </c>
      <c r="P12" s="9">
        <v>0</v>
      </c>
      <c r="Q12" s="9">
        <v>-1</v>
      </c>
      <c r="R12" s="8"/>
      <c r="S12" s="44">
        <v>1</v>
      </c>
      <c r="T12" s="44">
        <v>26</v>
      </c>
      <c r="U12" s="44">
        <v>9</v>
      </c>
      <c r="V12" s="44">
        <v>5</v>
      </c>
      <c r="W12" s="44">
        <v>-48</v>
      </c>
      <c r="X12" s="44">
        <v>-104</v>
      </c>
      <c r="Y12" s="44">
        <v>-34</v>
      </c>
      <c r="Z12" s="44">
        <v>-16</v>
      </c>
      <c r="AA12" s="44">
        <v>-1</v>
      </c>
      <c r="AB12" s="44">
        <v>2</v>
      </c>
      <c r="AC12" s="44">
        <v>-2</v>
      </c>
      <c r="AD12" s="44">
        <v>-4</v>
      </c>
      <c r="AE12" s="44">
        <v>-5</v>
      </c>
      <c r="AF12" s="44">
        <v>-4</v>
      </c>
    </row>
    <row r="13" spans="1:32">
      <c r="A13" s="15" t="s">
        <v>48</v>
      </c>
      <c r="B13" s="15">
        <v>176</v>
      </c>
      <c r="C13" s="15">
        <v>-1</v>
      </c>
      <c r="D13" s="9">
        <v>36</v>
      </c>
      <c r="E13" s="9">
        <v>87</v>
      </c>
      <c r="F13" s="9">
        <v>86</v>
      </c>
      <c r="G13" s="9">
        <v>11</v>
      </c>
      <c r="H13" s="9">
        <v>13</v>
      </c>
      <c r="I13" s="9">
        <v>11</v>
      </c>
      <c r="J13" s="9">
        <v>10</v>
      </c>
      <c r="K13" s="9">
        <v>26</v>
      </c>
      <c r="L13" s="9">
        <v>-35</v>
      </c>
      <c r="M13" s="9">
        <v>-15</v>
      </c>
      <c r="N13" s="9">
        <v>75</v>
      </c>
      <c r="O13" s="9">
        <v>21</v>
      </c>
      <c r="P13" s="9">
        <v>4</v>
      </c>
      <c r="Q13" s="9">
        <v>9</v>
      </c>
      <c r="R13" s="8"/>
      <c r="S13" s="44">
        <v>353</v>
      </c>
      <c r="T13" s="44">
        <v>827</v>
      </c>
      <c r="U13" s="44">
        <v>800</v>
      </c>
      <c r="V13" s="44">
        <v>100</v>
      </c>
      <c r="W13" s="44">
        <v>116</v>
      </c>
      <c r="X13" s="44">
        <v>95</v>
      </c>
      <c r="Y13" s="44">
        <v>89</v>
      </c>
      <c r="Z13" s="44">
        <v>245</v>
      </c>
      <c r="AA13" s="44">
        <v>-367</v>
      </c>
      <c r="AB13" s="44">
        <v>-147</v>
      </c>
      <c r="AC13" s="44">
        <v>695</v>
      </c>
      <c r="AD13" s="44">
        <v>194</v>
      </c>
      <c r="AE13" s="44">
        <v>38</v>
      </c>
      <c r="AF13" s="44">
        <v>79</v>
      </c>
    </row>
    <row r="14" spans="1:32">
      <c r="A14" s="15" t="s">
        <v>63</v>
      </c>
      <c r="B14" s="15">
        <v>227</v>
      </c>
      <c r="C14" s="15">
        <v>547</v>
      </c>
      <c r="D14" s="9">
        <v>841</v>
      </c>
      <c r="E14" s="9">
        <v>1244</v>
      </c>
      <c r="F14" s="9">
        <v>759</v>
      </c>
      <c r="G14" s="9">
        <v>142</v>
      </c>
      <c r="H14" s="9">
        <v>164</v>
      </c>
      <c r="I14" s="9">
        <v>289</v>
      </c>
      <c r="J14" s="9">
        <v>98</v>
      </c>
      <c r="K14" s="9">
        <v>12</v>
      </c>
      <c r="L14" s="9">
        <v>8</v>
      </c>
      <c r="M14" s="9">
        <v>89</v>
      </c>
      <c r="N14" s="9">
        <v>82</v>
      </c>
      <c r="O14" s="9">
        <v>158</v>
      </c>
      <c r="P14" s="9">
        <v>178</v>
      </c>
      <c r="Q14" s="9">
        <v>147</v>
      </c>
      <c r="R14" s="8"/>
      <c r="S14" s="44">
        <v>8103</v>
      </c>
      <c r="T14" s="44">
        <v>11779</v>
      </c>
      <c r="U14" s="44">
        <v>7105</v>
      </c>
      <c r="V14" s="44">
        <v>1293</v>
      </c>
      <c r="W14" s="44">
        <v>1416</v>
      </c>
      <c r="X14" s="44">
        <v>2519</v>
      </c>
      <c r="Y14" s="44">
        <v>889</v>
      </c>
      <c r="Z14" s="44">
        <v>112</v>
      </c>
      <c r="AA14" s="44">
        <v>83</v>
      </c>
      <c r="AB14" s="44">
        <v>855.33333333333326</v>
      </c>
      <c r="AC14" s="44">
        <v>758.66666666666663</v>
      </c>
      <c r="AD14" s="44">
        <v>1465</v>
      </c>
      <c r="AE14" s="44">
        <v>1651</v>
      </c>
      <c r="AF14" s="44">
        <v>1338</v>
      </c>
    </row>
    <row r="15" spans="1:32">
      <c r="A15" s="71" t="s">
        <v>5</v>
      </c>
      <c r="B15" s="71">
        <v>625</v>
      </c>
      <c r="C15" s="71">
        <v>779</v>
      </c>
      <c r="D15" s="72">
        <v>1106</v>
      </c>
      <c r="E15" s="72">
        <v>1564</v>
      </c>
      <c r="F15" s="72">
        <v>1066</v>
      </c>
      <c r="G15" s="72">
        <v>355</v>
      </c>
      <c r="H15" s="72">
        <v>348</v>
      </c>
      <c r="I15" s="72">
        <v>445</v>
      </c>
      <c r="J15" s="72">
        <v>252</v>
      </c>
      <c r="K15" s="72">
        <v>156</v>
      </c>
      <c r="L15" s="72">
        <v>104</v>
      </c>
      <c r="M15" s="72">
        <v>195</v>
      </c>
      <c r="N15" s="72">
        <v>268</v>
      </c>
      <c r="O15" s="72">
        <v>281</v>
      </c>
      <c r="P15" s="72">
        <v>284</v>
      </c>
      <c r="Q15" s="72">
        <v>242</v>
      </c>
      <c r="R15" s="73"/>
      <c r="S15" s="72">
        <v>10655</v>
      </c>
      <c r="T15" s="72">
        <v>14809</v>
      </c>
      <c r="U15" s="72">
        <v>9977</v>
      </c>
      <c r="V15" s="72">
        <v>3226</v>
      </c>
      <c r="W15" s="72">
        <v>3008</v>
      </c>
      <c r="X15" s="72">
        <v>3872</v>
      </c>
      <c r="Y15" s="72">
        <v>2274</v>
      </c>
      <c r="Z15" s="72">
        <v>1493</v>
      </c>
      <c r="AA15" s="72">
        <v>1074</v>
      </c>
      <c r="AB15" s="72">
        <v>1869.3333333333333</v>
      </c>
      <c r="AC15" s="72">
        <v>2474.6666666666665</v>
      </c>
      <c r="AD15" s="72">
        <v>2599</v>
      </c>
      <c r="AE15" s="72">
        <v>2636</v>
      </c>
      <c r="AF15" s="72">
        <v>2205</v>
      </c>
    </row>
    <row r="16" spans="1:32" ht="24.75" customHeight="1">
      <c r="A16" s="15" t="s">
        <v>6</v>
      </c>
      <c r="B16" s="15">
        <v>1</v>
      </c>
      <c r="C16" s="15">
        <v>1</v>
      </c>
      <c r="D16" s="9">
        <v>0</v>
      </c>
      <c r="E16" s="9">
        <v>0</v>
      </c>
      <c r="F16" s="9">
        <v>0</v>
      </c>
      <c r="G16" s="9">
        <v>1</v>
      </c>
      <c r="H16" s="9">
        <v>1</v>
      </c>
      <c r="I16" s="9">
        <v>3</v>
      </c>
      <c r="J16" s="9">
        <v>3</v>
      </c>
      <c r="K16" s="9">
        <v>9</v>
      </c>
      <c r="L16" s="9">
        <v>9</v>
      </c>
      <c r="M16" s="9">
        <v>5</v>
      </c>
      <c r="N16" s="9">
        <v>1</v>
      </c>
      <c r="O16" s="9">
        <v>1</v>
      </c>
      <c r="P16" s="9">
        <v>1</v>
      </c>
      <c r="Q16" s="9">
        <v>2</v>
      </c>
      <c r="R16" s="8"/>
      <c r="S16" s="44">
        <v>2</v>
      </c>
      <c r="T16" s="44">
        <v>4</v>
      </c>
      <c r="U16" s="44">
        <v>4</v>
      </c>
      <c r="V16" s="44">
        <v>7</v>
      </c>
      <c r="W16" s="44">
        <v>8</v>
      </c>
      <c r="X16" s="44">
        <v>24</v>
      </c>
      <c r="Y16" s="44">
        <v>27</v>
      </c>
      <c r="Z16" s="44">
        <v>84</v>
      </c>
      <c r="AA16" s="44">
        <v>97</v>
      </c>
      <c r="AB16" s="44">
        <v>47</v>
      </c>
      <c r="AC16" s="44">
        <v>11</v>
      </c>
      <c r="AD16" s="44">
        <v>12</v>
      </c>
      <c r="AE16" s="44">
        <v>6</v>
      </c>
      <c r="AF16" s="44">
        <v>17</v>
      </c>
    </row>
    <row r="17" spans="1:32">
      <c r="A17" s="15" t="s">
        <v>7</v>
      </c>
      <c r="B17" s="15">
        <v>-116</v>
      </c>
      <c r="C17" s="15">
        <v>-129</v>
      </c>
      <c r="D17" s="9">
        <v>-117</v>
      </c>
      <c r="E17" s="9">
        <v>-120</v>
      </c>
      <c r="F17" s="9">
        <v>-136</v>
      </c>
      <c r="G17" s="9">
        <v>-131</v>
      </c>
      <c r="H17" s="9">
        <v>-139</v>
      </c>
      <c r="I17" s="9">
        <v>-131</v>
      </c>
      <c r="J17" s="9">
        <v>-117</v>
      </c>
      <c r="K17" s="9">
        <v>-109</v>
      </c>
      <c r="L17" s="9">
        <v>-108</v>
      </c>
      <c r="M17" s="9">
        <v>-105</v>
      </c>
      <c r="N17" s="9">
        <v>-97</v>
      </c>
      <c r="O17" s="9">
        <v>-80</v>
      </c>
      <c r="P17" s="9">
        <v>-75</v>
      </c>
      <c r="Q17" s="9">
        <v>-73</v>
      </c>
      <c r="R17" s="8"/>
      <c r="S17" s="44">
        <v>-1128</v>
      </c>
      <c r="T17" s="44">
        <v>-1138</v>
      </c>
      <c r="U17" s="44">
        <v>-1277</v>
      </c>
      <c r="V17" s="44">
        <v>-1191</v>
      </c>
      <c r="W17" s="44">
        <v>-1203</v>
      </c>
      <c r="X17" s="44">
        <v>-1141</v>
      </c>
      <c r="Y17" s="44">
        <v>-1056</v>
      </c>
      <c r="Z17" s="44">
        <v>-1037</v>
      </c>
      <c r="AA17" s="44">
        <v>-1121</v>
      </c>
      <c r="AB17" s="44">
        <v>-1011</v>
      </c>
      <c r="AC17" s="44">
        <v>-896</v>
      </c>
      <c r="AD17" s="44">
        <v>-737</v>
      </c>
      <c r="AE17" s="44">
        <v>-701</v>
      </c>
      <c r="AF17" s="44">
        <v>-662</v>
      </c>
    </row>
    <row r="18" spans="1:32">
      <c r="A18" s="15" t="s">
        <v>210</v>
      </c>
      <c r="B18" s="15">
        <v>-19</v>
      </c>
      <c r="C18" s="15">
        <v>-14</v>
      </c>
      <c r="D18" s="44" t="s">
        <v>86</v>
      </c>
      <c r="E18" s="44" t="s">
        <v>86</v>
      </c>
      <c r="F18" s="44" t="s">
        <v>86</v>
      </c>
      <c r="G18" s="44" t="s">
        <v>86</v>
      </c>
      <c r="H18" s="44" t="s">
        <v>86</v>
      </c>
      <c r="I18" s="44" t="s">
        <v>86</v>
      </c>
      <c r="J18" s="44" t="s">
        <v>86</v>
      </c>
      <c r="K18" s="44" t="s">
        <v>86</v>
      </c>
      <c r="L18" s="44" t="s">
        <v>86</v>
      </c>
      <c r="M18" s="44" t="s">
        <v>86</v>
      </c>
      <c r="N18" s="44" t="s">
        <v>86</v>
      </c>
      <c r="O18" s="44" t="s">
        <v>86</v>
      </c>
      <c r="P18" s="44" t="s">
        <v>86</v>
      </c>
      <c r="Q18" s="44" t="s">
        <v>86</v>
      </c>
      <c r="R18" s="8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</row>
    <row r="19" spans="1:32">
      <c r="A19" s="15" t="s">
        <v>8</v>
      </c>
      <c r="B19" s="15">
        <v>1</v>
      </c>
      <c r="C19" s="15">
        <v>-3</v>
      </c>
      <c r="D19" s="9">
        <v>-5</v>
      </c>
      <c r="E19" s="9">
        <v>-4</v>
      </c>
      <c r="F19" s="9">
        <v>-3</v>
      </c>
      <c r="G19" s="9">
        <v>-5</v>
      </c>
      <c r="H19" s="9">
        <v>-7</v>
      </c>
      <c r="I19" s="9">
        <v>-6</v>
      </c>
      <c r="J19" s="9">
        <v>-2</v>
      </c>
      <c r="K19" s="9">
        <v>-1</v>
      </c>
      <c r="L19" s="9">
        <v>-5</v>
      </c>
      <c r="M19" s="9">
        <v>-6</v>
      </c>
      <c r="N19" s="9">
        <v>-5</v>
      </c>
      <c r="O19" s="9">
        <v>-3</v>
      </c>
      <c r="P19" s="9">
        <v>-2</v>
      </c>
      <c r="Q19" s="9">
        <v>1</v>
      </c>
      <c r="R19" s="8"/>
      <c r="S19" s="44">
        <v>-45</v>
      </c>
      <c r="T19" s="44">
        <v>-33</v>
      </c>
      <c r="U19" s="44">
        <v>-31</v>
      </c>
      <c r="V19" s="44">
        <v>-40</v>
      </c>
      <c r="W19" s="44">
        <v>-54</v>
      </c>
      <c r="X19" s="44">
        <v>-43</v>
      </c>
      <c r="Y19" s="44">
        <v>-23</v>
      </c>
      <c r="Z19" s="44">
        <v>-13</v>
      </c>
      <c r="AA19" s="44">
        <v>-43</v>
      </c>
      <c r="AB19" s="44">
        <v>-46</v>
      </c>
      <c r="AC19" s="44">
        <v>-42</v>
      </c>
      <c r="AD19" s="44">
        <v>-29</v>
      </c>
      <c r="AE19" s="44">
        <v>-11</v>
      </c>
      <c r="AF19" s="44">
        <v>11</v>
      </c>
    </row>
    <row r="20" spans="1:32">
      <c r="A20" s="15" t="s">
        <v>9</v>
      </c>
      <c r="B20" s="15">
        <v>-28</v>
      </c>
      <c r="C20" s="15">
        <v>0</v>
      </c>
      <c r="D20" s="9">
        <v>0</v>
      </c>
      <c r="E20" s="9">
        <v>-34</v>
      </c>
      <c r="F20" s="9">
        <v>57</v>
      </c>
      <c r="G20" s="9">
        <v>-126</v>
      </c>
      <c r="H20" s="9">
        <v>132</v>
      </c>
      <c r="I20" s="9">
        <v>-21</v>
      </c>
      <c r="J20" s="9">
        <v>-85</v>
      </c>
      <c r="K20" s="9">
        <v>8</v>
      </c>
      <c r="L20" s="9">
        <v>29</v>
      </c>
      <c r="M20" s="9">
        <v>-210</v>
      </c>
      <c r="N20" s="9">
        <v>18</v>
      </c>
      <c r="O20" s="9">
        <v>19</v>
      </c>
      <c r="P20" s="9">
        <v>-13</v>
      </c>
      <c r="Q20" s="9">
        <v>0</v>
      </c>
      <c r="R20" s="8"/>
      <c r="S20" s="44">
        <v>-4</v>
      </c>
      <c r="T20" s="44">
        <v>-322</v>
      </c>
      <c r="U20" s="44">
        <v>533</v>
      </c>
      <c r="V20" s="44">
        <v>-1149</v>
      </c>
      <c r="W20" s="44">
        <v>1138</v>
      </c>
      <c r="X20" s="44">
        <v>-184</v>
      </c>
      <c r="Y20" s="44">
        <v>-764</v>
      </c>
      <c r="Z20" s="44">
        <v>77</v>
      </c>
      <c r="AA20" s="44">
        <v>298</v>
      </c>
      <c r="AB20" s="44">
        <v>-2021.6666666666667</v>
      </c>
      <c r="AC20" s="44">
        <v>166.66666666666666</v>
      </c>
      <c r="AD20" s="44">
        <v>173</v>
      </c>
      <c r="AE20" s="44">
        <v>-120</v>
      </c>
      <c r="AF20" s="44">
        <v>0</v>
      </c>
    </row>
    <row r="21" spans="1:32">
      <c r="A21" s="71" t="s">
        <v>10</v>
      </c>
      <c r="B21" s="71">
        <v>464</v>
      </c>
      <c r="C21" s="71">
        <v>634</v>
      </c>
      <c r="D21" s="72">
        <v>984</v>
      </c>
      <c r="E21" s="72">
        <v>1406</v>
      </c>
      <c r="F21" s="72">
        <v>984</v>
      </c>
      <c r="G21" s="72">
        <v>94</v>
      </c>
      <c r="H21" s="72">
        <v>335</v>
      </c>
      <c r="I21" s="72">
        <v>290</v>
      </c>
      <c r="J21" s="72">
        <v>51</v>
      </c>
      <c r="K21" s="72">
        <v>63</v>
      </c>
      <c r="L21" s="72">
        <v>29</v>
      </c>
      <c r="M21" s="72">
        <v>-121</v>
      </c>
      <c r="N21" s="72">
        <v>185</v>
      </c>
      <c r="O21" s="72">
        <v>218</v>
      </c>
      <c r="P21" s="72">
        <v>195</v>
      </c>
      <c r="Q21" s="72">
        <v>172</v>
      </c>
      <c r="R21" s="73"/>
      <c r="S21" s="72">
        <v>9480</v>
      </c>
      <c r="T21" s="72">
        <v>13320</v>
      </c>
      <c r="U21" s="72">
        <v>9206</v>
      </c>
      <c r="V21" s="72">
        <v>853</v>
      </c>
      <c r="W21" s="72">
        <v>2897</v>
      </c>
      <c r="X21" s="72">
        <v>2528</v>
      </c>
      <c r="Y21" s="72">
        <v>458</v>
      </c>
      <c r="Z21" s="72">
        <v>604</v>
      </c>
      <c r="AA21" s="72">
        <v>305</v>
      </c>
      <c r="AB21" s="72">
        <v>-1162.3333333333335</v>
      </c>
      <c r="AC21" s="72">
        <v>1714.3333333333333</v>
      </c>
      <c r="AD21" s="72">
        <v>2018</v>
      </c>
      <c r="AE21" s="72">
        <v>1810</v>
      </c>
      <c r="AF21" s="72">
        <v>1571</v>
      </c>
    </row>
    <row r="22" spans="1:32" ht="22.5" customHeight="1">
      <c r="A22" s="15" t="s">
        <v>11</v>
      </c>
      <c r="B22" s="15">
        <v>-79</v>
      </c>
      <c r="C22" s="15">
        <v>-127</v>
      </c>
      <c r="D22" s="9">
        <v>-178</v>
      </c>
      <c r="E22" s="9">
        <v>-312</v>
      </c>
      <c r="F22" s="9">
        <v>-218</v>
      </c>
      <c r="G22" s="9">
        <v>-39</v>
      </c>
      <c r="H22" s="9">
        <v>-78</v>
      </c>
      <c r="I22" s="9">
        <v>-10</v>
      </c>
      <c r="J22" s="9">
        <v>-8</v>
      </c>
      <c r="K22" s="9">
        <v>7</v>
      </c>
      <c r="L22" s="9">
        <v>-7</v>
      </c>
      <c r="M22" s="9">
        <v>48</v>
      </c>
      <c r="N22" s="9">
        <v>43</v>
      </c>
      <c r="O22" s="9">
        <v>-21</v>
      </c>
      <c r="P22" s="9">
        <v>-62</v>
      </c>
      <c r="Q22" s="9">
        <v>-40</v>
      </c>
      <c r="R22" s="8"/>
      <c r="S22" s="44">
        <v>-1712</v>
      </c>
      <c r="T22" s="44">
        <v>-2958</v>
      </c>
      <c r="U22" s="44">
        <v>-2035</v>
      </c>
      <c r="V22" s="44">
        <v>-350</v>
      </c>
      <c r="W22" s="44">
        <v>-677</v>
      </c>
      <c r="X22" s="44">
        <v>-88</v>
      </c>
      <c r="Y22" s="44">
        <v>-70</v>
      </c>
      <c r="Z22" s="44">
        <v>67</v>
      </c>
      <c r="AA22" s="44">
        <v>-73</v>
      </c>
      <c r="AB22" s="44">
        <v>458.33333333333331</v>
      </c>
      <c r="AC22" s="44">
        <v>395.66666666666663</v>
      </c>
      <c r="AD22" s="44">
        <v>-196</v>
      </c>
      <c r="AE22" s="44">
        <v>-577</v>
      </c>
      <c r="AF22" s="44">
        <v>-366</v>
      </c>
    </row>
    <row r="23" spans="1:32" ht="23.25" customHeight="1">
      <c r="A23" s="71" t="s">
        <v>12</v>
      </c>
      <c r="B23" s="71">
        <v>385</v>
      </c>
      <c r="C23" s="71">
        <v>507</v>
      </c>
      <c r="D23" s="72">
        <v>806</v>
      </c>
      <c r="E23" s="72">
        <v>1094</v>
      </c>
      <c r="F23" s="72">
        <v>766</v>
      </c>
      <c r="G23" s="72">
        <v>55</v>
      </c>
      <c r="H23" s="72">
        <v>257</v>
      </c>
      <c r="I23" s="72">
        <v>280</v>
      </c>
      <c r="J23" s="72">
        <v>43</v>
      </c>
      <c r="K23" s="72">
        <v>70</v>
      </c>
      <c r="L23" s="72">
        <v>22</v>
      </c>
      <c r="M23" s="72">
        <v>-73</v>
      </c>
      <c r="N23" s="72">
        <v>228</v>
      </c>
      <c r="O23" s="72">
        <v>197</v>
      </c>
      <c r="P23" s="72">
        <v>133</v>
      </c>
      <c r="Q23" s="72">
        <v>132</v>
      </c>
      <c r="R23" s="73"/>
      <c r="S23" s="72">
        <v>7768</v>
      </c>
      <c r="T23" s="72">
        <v>10362</v>
      </c>
      <c r="U23" s="72">
        <v>7171</v>
      </c>
      <c r="V23" s="72">
        <v>503</v>
      </c>
      <c r="W23" s="72">
        <v>2220</v>
      </c>
      <c r="X23" s="72">
        <v>2440</v>
      </c>
      <c r="Y23" s="72">
        <v>388</v>
      </c>
      <c r="Z23" s="72">
        <v>671</v>
      </c>
      <c r="AA23" s="72">
        <v>232</v>
      </c>
      <c r="AB23" s="72">
        <v>-704.00000000000023</v>
      </c>
      <c r="AC23" s="72">
        <v>2110</v>
      </c>
      <c r="AD23" s="72">
        <v>1822</v>
      </c>
      <c r="AE23" s="72">
        <v>1233</v>
      </c>
      <c r="AF23" s="72">
        <v>1205</v>
      </c>
    </row>
    <row r="24" spans="1:32" ht="44.25" customHeight="1">
      <c r="A24" s="15" t="s">
        <v>13</v>
      </c>
      <c r="B24" s="15"/>
      <c r="C24" s="15"/>
      <c r="D24" s="74"/>
      <c r="E24" s="74">
        <v>0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5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</row>
    <row r="25" spans="1:32">
      <c r="A25" s="15" t="s">
        <v>65</v>
      </c>
      <c r="B25" s="15">
        <v>124</v>
      </c>
      <c r="C25" s="15">
        <v>35</v>
      </c>
      <c r="D25" s="9">
        <v>-156</v>
      </c>
      <c r="E25" s="9">
        <v>145</v>
      </c>
      <c r="F25" s="9">
        <v>-65</v>
      </c>
      <c r="G25" s="9">
        <v>82</v>
      </c>
      <c r="H25" s="9">
        <v>23</v>
      </c>
      <c r="I25" s="9">
        <v>-18</v>
      </c>
      <c r="J25" s="9">
        <v>-4</v>
      </c>
      <c r="K25" s="9">
        <v>3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8"/>
      <c r="S25" s="44">
        <v>-173</v>
      </c>
      <c r="T25" s="44">
        <v>1366</v>
      </c>
      <c r="U25" s="44">
        <v>-610</v>
      </c>
      <c r="V25" s="44">
        <v>745</v>
      </c>
      <c r="W25" s="44">
        <v>206</v>
      </c>
      <c r="X25" s="44">
        <v>-158</v>
      </c>
      <c r="Y25" s="44">
        <v>-32</v>
      </c>
      <c r="Z25" s="44">
        <v>26</v>
      </c>
      <c r="AA25" s="44">
        <v>0</v>
      </c>
      <c r="AB25" s="44">
        <v>0</v>
      </c>
      <c r="AC25" s="44">
        <v>0</v>
      </c>
      <c r="AD25" s="44">
        <v>0</v>
      </c>
      <c r="AE25" s="44">
        <v>0</v>
      </c>
      <c r="AF25" s="44">
        <v>0</v>
      </c>
    </row>
    <row r="26" spans="1:32">
      <c r="A26" s="15" t="s">
        <v>14</v>
      </c>
      <c r="B26" s="15">
        <v>-98</v>
      </c>
      <c r="C26" s="15">
        <v>-113</v>
      </c>
      <c r="D26" s="9">
        <v>38</v>
      </c>
      <c r="E26" s="9">
        <v>-70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8"/>
      <c r="S26" s="44">
        <v>370</v>
      </c>
      <c r="T26" s="44">
        <v>-659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  <c r="AC26" s="44">
        <v>0</v>
      </c>
      <c r="AD26" s="44">
        <v>0</v>
      </c>
      <c r="AE26" s="44">
        <v>0</v>
      </c>
      <c r="AF26" s="44">
        <v>0</v>
      </c>
    </row>
    <row r="27" spans="1:32">
      <c r="A27" s="15" t="s">
        <v>15</v>
      </c>
      <c r="B27" s="15">
        <v>4</v>
      </c>
      <c r="C27" s="15">
        <v>23</v>
      </c>
      <c r="D27" s="9">
        <v>-8</v>
      </c>
      <c r="E27" s="9">
        <v>15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8"/>
      <c r="S27" s="44">
        <v>-81</v>
      </c>
      <c r="T27" s="44">
        <v>145</v>
      </c>
      <c r="U27" s="44">
        <v>0</v>
      </c>
      <c r="V27" s="44">
        <v>0</v>
      </c>
      <c r="W27" s="44">
        <v>0</v>
      </c>
      <c r="X27" s="44">
        <v>0</v>
      </c>
      <c r="Y27" s="44">
        <v>0</v>
      </c>
      <c r="Z27" s="44">
        <v>0</v>
      </c>
      <c r="AA27" s="44">
        <v>0</v>
      </c>
      <c r="AB27" s="44">
        <v>0</v>
      </c>
      <c r="AC27" s="44">
        <v>0</v>
      </c>
      <c r="AD27" s="44">
        <v>0</v>
      </c>
      <c r="AE27" s="44">
        <v>0</v>
      </c>
      <c r="AF27" s="44">
        <v>0</v>
      </c>
    </row>
    <row r="28" spans="1:32">
      <c r="A28" s="15" t="s">
        <v>69</v>
      </c>
      <c r="B28" s="15">
        <v>1</v>
      </c>
      <c r="C28" s="15">
        <v>2</v>
      </c>
      <c r="D28" s="9">
        <v>1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8"/>
      <c r="S28" s="44">
        <v>14</v>
      </c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</row>
    <row r="29" spans="1:32">
      <c r="A29" s="15" t="s">
        <v>70</v>
      </c>
      <c r="B29" s="15">
        <v>0</v>
      </c>
      <c r="C29" s="15">
        <v>0</v>
      </c>
      <c r="D29" s="9">
        <v>0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8"/>
      <c r="S29" s="44">
        <v>-2</v>
      </c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</row>
    <row r="30" spans="1:32">
      <c r="A30" s="71" t="s">
        <v>16</v>
      </c>
      <c r="B30" s="71">
        <v>416</v>
      </c>
      <c r="C30" s="71">
        <v>454</v>
      </c>
      <c r="D30" s="72">
        <v>681</v>
      </c>
      <c r="E30" s="72">
        <v>1184</v>
      </c>
      <c r="F30" s="72">
        <v>701</v>
      </c>
      <c r="G30" s="72">
        <v>137</v>
      </c>
      <c r="H30" s="72">
        <v>280</v>
      </c>
      <c r="I30" s="72">
        <v>262</v>
      </c>
      <c r="J30" s="72">
        <v>39</v>
      </c>
      <c r="K30" s="72">
        <v>73</v>
      </c>
      <c r="L30" s="72">
        <v>22</v>
      </c>
      <c r="M30" s="72">
        <v>-73</v>
      </c>
      <c r="N30" s="72">
        <v>228</v>
      </c>
      <c r="O30" s="72">
        <v>197</v>
      </c>
      <c r="P30" s="72">
        <v>133</v>
      </c>
      <c r="Q30" s="72">
        <v>132</v>
      </c>
      <c r="R30" s="73"/>
      <c r="S30" s="72">
        <v>7896</v>
      </c>
      <c r="T30" s="72">
        <v>11214</v>
      </c>
      <c r="U30" s="72">
        <v>6561</v>
      </c>
      <c r="V30" s="72">
        <v>1248</v>
      </c>
      <c r="W30" s="72">
        <v>2426</v>
      </c>
      <c r="X30" s="72">
        <v>2282</v>
      </c>
      <c r="Y30" s="72">
        <v>356</v>
      </c>
      <c r="Z30" s="72">
        <v>697</v>
      </c>
      <c r="AA30" s="72">
        <v>232</v>
      </c>
      <c r="AB30" s="72">
        <v>-704.00000000000023</v>
      </c>
      <c r="AC30" s="72">
        <v>2110</v>
      </c>
      <c r="AD30" s="72">
        <v>1822</v>
      </c>
      <c r="AE30" s="72">
        <v>1233</v>
      </c>
      <c r="AF30" s="72">
        <v>1205</v>
      </c>
    </row>
    <row r="31" spans="1:32" ht="30.75" customHeight="1">
      <c r="A31" s="15" t="s">
        <v>66</v>
      </c>
      <c r="B31" s="15"/>
      <c r="C31" s="15"/>
      <c r="D31" s="74">
        <v>0</v>
      </c>
      <c r="E31" s="74">
        <v>0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5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</row>
    <row r="32" spans="1:32">
      <c r="A32" s="63" t="s">
        <v>17</v>
      </c>
      <c r="B32" s="63">
        <v>379</v>
      </c>
      <c r="C32" s="63">
        <v>501</v>
      </c>
      <c r="D32" s="9">
        <v>802</v>
      </c>
      <c r="E32" s="9">
        <v>1076</v>
      </c>
      <c r="F32" s="9">
        <v>754</v>
      </c>
      <c r="G32" s="9">
        <v>55</v>
      </c>
      <c r="H32" s="9">
        <v>257</v>
      </c>
      <c r="I32" s="9">
        <v>280</v>
      </c>
      <c r="J32" s="9">
        <v>43</v>
      </c>
      <c r="K32" s="9">
        <v>70</v>
      </c>
      <c r="L32" s="9">
        <v>22</v>
      </c>
      <c r="M32" s="9">
        <v>-73</v>
      </c>
      <c r="N32" s="9">
        <v>228</v>
      </c>
      <c r="O32" s="9">
        <v>197</v>
      </c>
      <c r="P32" s="9">
        <v>133</v>
      </c>
      <c r="Q32" s="9">
        <v>132</v>
      </c>
      <c r="R32" s="8"/>
      <c r="S32" s="44">
        <v>7721</v>
      </c>
      <c r="T32" s="44">
        <v>10187</v>
      </c>
      <c r="U32" s="44">
        <v>7055</v>
      </c>
      <c r="V32" s="44">
        <v>503</v>
      </c>
      <c r="W32" s="44">
        <v>2216</v>
      </c>
      <c r="X32" s="44">
        <v>2435</v>
      </c>
      <c r="Y32" s="44">
        <v>387</v>
      </c>
      <c r="Z32" s="44">
        <v>671</v>
      </c>
      <c r="AA32" s="44">
        <v>230</v>
      </c>
      <c r="AB32" s="44">
        <v>-704.00000000000023</v>
      </c>
      <c r="AC32" s="44">
        <v>2109</v>
      </c>
      <c r="AD32" s="44">
        <v>1822</v>
      </c>
      <c r="AE32" s="44">
        <v>1233</v>
      </c>
      <c r="AF32" s="44">
        <v>1205</v>
      </c>
    </row>
    <row r="33" spans="1:32">
      <c r="A33" s="63" t="s">
        <v>18</v>
      </c>
      <c r="B33" s="63">
        <v>0</v>
      </c>
      <c r="C33" s="63">
        <v>0</v>
      </c>
      <c r="D33" s="9">
        <v>4</v>
      </c>
      <c r="E33" s="9">
        <v>13</v>
      </c>
      <c r="F33" s="9">
        <v>10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8"/>
      <c r="S33" s="44">
        <v>42</v>
      </c>
      <c r="T33" s="44">
        <v>125</v>
      </c>
      <c r="U33" s="44">
        <v>98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</row>
    <row r="34" spans="1:32">
      <c r="A34" s="63" t="s">
        <v>19</v>
      </c>
      <c r="B34" s="63">
        <v>6</v>
      </c>
      <c r="C34" s="63">
        <v>6</v>
      </c>
      <c r="D34" s="9">
        <v>0</v>
      </c>
      <c r="E34" s="9">
        <v>5</v>
      </c>
      <c r="F34" s="9">
        <v>2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8"/>
      <c r="S34" s="44">
        <v>5</v>
      </c>
      <c r="T34" s="44">
        <v>50</v>
      </c>
      <c r="U34" s="44">
        <v>18</v>
      </c>
      <c r="V34" s="44">
        <v>0</v>
      </c>
      <c r="W34" s="44">
        <v>4</v>
      </c>
      <c r="X34" s="44">
        <v>5</v>
      </c>
      <c r="Y34" s="44">
        <v>1</v>
      </c>
      <c r="Z34" s="44">
        <v>0</v>
      </c>
      <c r="AA34" s="44">
        <v>2</v>
      </c>
      <c r="AB34" s="44">
        <v>0</v>
      </c>
      <c r="AC34" s="44">
        <v>1</v>
      </c>
      <c r="AD34" s="44">
        <v>0</v>
      </c>
      <c r="AE34" s="44">
        <v>0</v>
      </c>
      <c r="AF34" s="44">
        <v>0</v>
      </c>
    </row>
    <row r="35" spans="1:32" ht="28.5" customHeight="1">
      <c r="A35" s="15" t="s">
        <v>67</v>
      </c>
      <c r="B35" s="15"/>
      <c r="C35" s="15"/>
      <c r="D35" s="76"/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5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</row>
    <row r="36" spans="1:32">
      <c r="A36" s="63" t="s">
        <v>17</v>
      </c>
      <c r="B36" s="63">
        <v>410</v>
      </c>
      <c r="C36" s="63">
        <v>448</v>
      </c>
      <c r="D36" s="9">
        <v>676</v>
      </c>
      <c r="E36" s="9">
        <v>1156</v>
      </c>
      <c r="F36" s="9">
        <v>689</v>
      </c>
      <c r="G36" s="9">
        <v>137</v>
      </c>
      <c r="H36" s="9">
        <v>280</v>
      </c>
      <c r="I36" s="9">
        <v>262</v>
      </c>
      <c r="J36" s="9">
        <v>39</v>
      </c>
      <c r="K36" s="9">
        <v>73</v>
      </c>
      <c r="L36" s="9">
        <v>22</v>
      </c>
      <c r="M36" s="9">
        <v>-73</v>
      </c>
      <c r="N36" s="9">
        <v>228</v>
      </c>
      <c r="O36" s="9">
        <v>197</v>
      </c>
      <c r="P36" s="9">
        <v>133</v>
      </c>
      <c r="Q36" s="9">
        <v>132</v>
      </c>
      <c r="R36" s="8"/>
      <c r="S36" s="44">
        <v>7834</v>
      </c>
      <c r="T36" s="44">
        <v>10952</v>
      </c>
      <c r="U36" s="44">
        <v>6443</v>
      </c>
      <c r="V36" s="44">
        <v>1244</v>
      </c>
      <c r="W36" s="44">
        <v>2422</v>
      </c>
      <c r="X36" s="44">
        <v>2277</v>
      </c>
      <c r="Y36" s="44">
        <v>355</v>
      </c>
      <c r="Z36" s="44">
        <v>697</v>
      </c>
      <c r="AA36" s="44">
        <v>230</v>
      </c>
      <c r="AB36" s="44">
        <v>-704.00000000000023</v>
      </c>
      <c r="AC36" s="44">
        <v>2109</v>
      </c>
      <c r="AD36" s="44">
        <v>1822</v>
      </c>
      <c r="AE36" s="44">
        <v>1233</v>
      </c>
      <c r="AF36" s="44">
        <v>1205</v>
      </c>
    </row>
    <row r="37" spans="1:32">
      <c r="A37" s="63" t="s">
        <v>18</v>
      </c>
      <c r="B37" s="63">
        <v>0</v>
      </c>
      <c r="C37" s="63">
        <v>0</v>
      </c>
      <c r="D37" s="9">
        <v>4</v>
      </c>
      <c r="E37" s="9">
        <v>22</v>
      </c>
      <c r="F37" s="9">
        <v>17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8"/>
      <c r="S37" s="44">
        <v>51</v>
      </c>
      <c r="T37" s="44">
        <v>206</v>
      </c>
      <c r="U37" s="44">
        <v>156</v>
      </c>
      <c r="V37" s="44">
        <v>-1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v>0</v>
      </c>
      <c r="AC37" s="44">
        <v>0</v>
      </c>
      <c r="AD37" s="44">
        <v>0</v>
      </c>
      <c r="AE37" s="44">
        <v>0</v>
      </c>
      <c r="AF37" s="44">
        <v>0</v>
      </c>
    </row>
    <row r="38" spans="1:32">
      <c r="A38" s="63" t="s">
        <v>19</v>
      </c>
      <c r="B38" s="63">
        <v>6</v>
      </c>
      <c r="C38" s="63">
        <v>6</v>
      </c>
      <c r="D38" s="9">
        <v>1</v>
      </c>
      <c r="E38" s="9">
        <v>6</v>
      </c>
      <c r="F38" s="9">
        <v>-5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8"/>
      <c r="S38" s="44">
        <v>11</v>
      </c>
      <c r="T38" s="44">
        <v>56</v>
      </c>
      <c r="U38" s="44">
        <v>-38</v>
      </c>
      <c r="V38" s="44">
        <v>5</v>
      </c>
      <c r="W38" s="44">
        <v>4</v>
      </c>
      <c r="X38" s="44">
        <v>5</v>
      </c>
      <c r="Y38" s="44">
        <v>1</v>
      </c>
      <c r="Z38" s="44">
        <v>0</v>
      </c>
      <c r="AA38" s="44">
        <v>2</v>
      </c>
      <c r="AB38" s="44">
        <v>0</v>
      </c>
      <c r="AC38" s="44">
        <v>1</v>
      </c>
      <c r="AD38" s="44">
        <v>0</v>
      </c>
      <c r="AE38" s="44">
        <v>0</v>
      </c>
      <c r="AF38" s="44">
        <v>0</v>
      </c>
    </row>
    <row r="39" spans="1:32">
      <c r="A39" s="63"/>
      <c r="B39" s="99"/>
      <c r="C39" s="63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8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</row>
    <row r="40" spans="1:32" s="22" customFormat="1">
      <c r="A40" s="21" t="s">
        <v>153</v>
      </c>
      <c r="B40" s="21">
        <v>0.11</v>
      </c>
      <c r="C40" s="21">
        <v>0.15</v>
      </c>
      <c r="D40" s="21">
        <v>0.25</v>
      </c>
      <c r="E40" s="21">
        <v>0.35</v>
      </c>
      <c r="F40" s="21">
        <v>0.25</v>
      </c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S40" s="21">
        <v>2.4300000000000002</v>
      </c>
      <c r="T40" s="21">
        <v>3.37</v>
      </c>
      <c r="U40" s="21">
        <v>2.33</v>
      </c>
      <c r="V40" s="21">
        <v>0.15</v>
      </c>
      <c r="W40" s="21">
        <v>1.21</v>
      </c>
      <c r="X40" s="21"/>
      <c r="Y40" s="21"/>
      <c r="Z40" s="21"/>
      <c r="AA40" s="21"/>
      <c r="AB40" s="21"/>
      <c r="AC40" s="21"/>
      <c r="AD40" s="21"/>
      <c r="AE40" s="21"/>
      <c r="AF40" s="21"/>
    </row>
    <row r="41" spans="1:32">
      <c r="AA41" s="7"/>
      <c r="AB41" s="7"/>
      <c r="AC41" s="7"/>
      <c r="AD41" s="7"/>
      <c r="AE41" s="7"/>
      <c r="AF41" s="7"/>
    </row>
    <row r="42" spans="1:32">
      <c r="A42" s="4" t="s">
        <v>40</v>
      </c>
      <c r="B42" s="7">
        <v>3411809140</v>
      </c>
      <c r="C42" s="7">
        <v>3191809140</v>
      </c>
      <c r="D42" s="7">
        <v>3065579400</v>
      </c>
      <c r="E42" s="7">
        <v>2930769400</v>
      </c>
      <c r="F42" s="7">
        <v>2882724000</v>
      </c>
      <c r="G42" s="7">
        <v>2882724000</v>
      </c>
      <c r="H42" s="7">
        <v>2104650000</v>
      </c>
      <c r="I42" s="7">
        <v>1800000000</v>
      </c>
      <c r="J42" s="7">
        <v>1800000000</v>
      </c>
      <c r="K42" s="7">
        <v>1800000000</v>
      </c>
      <c r="L42" s="7">
        <v>1800000000</v>
      </c>
      <c r="M42" s="7">
        <v>1800000000</v>
      </c>
      <c r="N42" s="7">
        <v>1800000000</v>
      </c>
      <c r="O42" s="7">
        <v>1800000000</v>
      </c>
      <c r="P42" s="7">
        <v>1800000000</v>
      </c>
      <c r="Q42" s="7">
        <v>1800000000</v>
      </c>
      <c r="R42" s="7"/>
      <c r="S42" s="8">
        <v>3065579400</v>
      </c>
      <c r="T42" s="7">
        <v>2930769400</v>
      </c>
      <c r="U42" s="7">
        <v>2882724000</v>
      </c>
      <c r="V42" s="7">
        <v>2882724000</v>
      </c>
      <c r="W42" s="7">
        <v>2104650000</v>
      </c>
      <c r="X42" s="7">
        <v>1800000000</v>
      </c>
      <c r="Y42" s="7">
        <v>1800000000</v>
      </c>
      <c r="Z42" s="7">
        <v>1800000000</v>
      </c>
      <c r="AA42" s="7">
        <v>1800000000</v>
      </c>
      <c r="AB42" s="7">
        <v>1800000000</v>
      </c>
      <c r="AC42" s="7">
        <v>1800000000</v>
      </c>
      <c r="AD42" s="7">
        <v>1800000000</v>
      </c>
      <c r="AE42" s="7">
        <v>1800000000</v>
      </c>
      <c r="AF42" s="7">
        <v>1800000000</v>
      </c>
    </row>
    <row r="43" spans="1:32">
      <c r="AA43" s="7"/>
      <c r="AB43" s="7"/>
      <c r="AC43" s="7"/>
      <c r="AD43" s="7"/>
      <c r="AE43" s="7"/>
      <c r="AF43" s="7"/>
    </row>
    <row r="44" spans="1:32">
      <c r="AA44" s="7"/>
      <c r="AB44" s="7"/>
      <c r="AC44" s="7"/>
      <c r="AD44" s="7"/>
      <c r="AE44" s="7"/>
      <c r="AF44" s="7"/>
    </row>
    <row r="45" spans="1:32">
      <c r="A45" s="18" t="s">
        <v>54</v>
      </c>
      <c r="B45" s="18"/>
      <c r="C45" s="18"/>
      <c r="D45" s="80"/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/>
      <c r="W45" s="12"/>
      <c r="X45" s="12"/>
      <c r="Y45" s="12"/>
      <c r="AA45" s="7"/>
      <c r="AB45" s="7"/>
      <c r="AC45" s="7"/>
      <c r="AD45" s="7"/>
      <c r="AE45" s="7"/>
      <c r="AF45" s="7"/>
    </row>
    <row r="46" spans="1:32">
      <c r="A46" s="18" t="s">
        <v>52</v>
      </c>
      <c r="B46" s="5">
        <v>10.2773</v>
      </c>
      <c r="C46" s="5">
        <v>9.8497000000000003</v>
      </c>
      <c r="D46" s="11">
        <v>9.5669000000000004</v>
      </c>
      <c r="E46" s="11">
        <v>9.1349999999999998</v>
      </c>
      <c r="F46" s="11">
        <v>9.5154999999999994</v>
      </c>
      <c r="G46" s="11">
        <v>8.9429999999999996</v>
      </c>
      <c r="H46" s="11">
        <v>8.6166</v>
      </c>
      <c r="I46" s="11">
        <v>8.9446999999999992</v>
      </c>
      <c r="J46" s="11">
        <v>9.0020000000000007</v>
      </c>
      <c r="K46" s="11">
        <v>10.353</v>
      </c>
      <c r="L46" s="11">
        <v>10.935499999999999</v>
      </c>
      <c r="M46" s="11">
        <v>9.4734999999999996</v>
      </c>
      <c r="N46" s="11">
        <v>9.0500000000000007</v>
      </c>
      <c r="O46" s="11">
        <v>9.43</v>
      </c>
      <c r="P46" s="11">
        <v>9.0069999999999997</v>
      </c>
      <c r="Q46" s="11">
        <v>9.0939999999999994</v>
      </c>
      <c r="R46" s="11"/>
      <c r="S46" s="58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 s="5" customFormat="1">
      <c r="A47" s="18" t="s">
        <v>1</v>
      </c>
      <c r="B47" s="5">
        <v>10.5891</v>
      </c>
      <c r="C47" s="5">
        <v>10.2583</v>
      </c>
      <c r="D47" s="11">
        <v>9.6326000000000001</v>
      </c>
      <c r="E47" s="11">
        <v>9.4703999999999997</v>
      </c>
      <c r="F47" s="11">
        <v>9.3561999999999994</v>
      </c>
      <c r="G47" s="11">
        <v>9.0968</v>
      </c>
      <c r="H47" s="11">
        <v>8.6494</v>
      </c>
      <c r="I47" s="11">
        <v>8.7052999999999994</v>
      </c>
      <c r="J47" s="11">
        <v>9.0335000000000001</v>
      </c>
      <c r="K47" s="11">
        <v>9.5412999999999997</v>
      </c>
      <c r="L47" s="11">
        <v>10.350300000000001</v>
      </c>
      <c r="M47" s="11">
        <v>9.6054999999999993</v>
      </c>
      <c r="N47" s="11">
        <v>9.2481000000000009</v>
      </c>
      <c r="O47" s="11">
        <v>9.2548999999999992</v>
      </c>
      <c r="P47" s="11">
        <v>9.2849000000000004</v>
      </c>
      <c r="Q47" s="11">
        <v>9.1267999999999994</v>
      </c>
      <c r="R47" s="11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s="5" customFormat="1">
      <c r="A48" s="18" t="s">
        <v>53</v>
      </c>
      <c r="B48" s="5">
        <v>10.4468</v>
      </c>
      <c r="C48" s="5">
        <v>10.2773</v>
      </c>
      <c r="D48" s="11">
        <v>9.8497000000000003</v>
      </c>
      <c r="E48" s="11">
        <v>9.5669000000000004</v>
      </c>
      <c r="F48" s="11">
        <v>9.1349999999999998</v>
      </c>
      <c r="G48" s="11">
        <v>9.5154999999999994</v>
      </c>
      <c r="H48" s="11">
        <v>8.9429999999999996</v>
      </c>
      <c r="I48" s="11">
        <v>8.6166</v>
      </c>
      <c r="J48" s="11">
        <v>8.9446999999999992</v>
      </c>
      <c r="K48" s="11">
        <v>9.0020000000000007</v>
      </c>
      <c r="L48" s="11">
        <v>10.353</v>
      </c>
      <c r="M48" s="11">
        <v>10.935499999999999</v>
      </c>
      <c r="N48" s="11">
        <v>9.4734999999999996</v>
      </c>
      <c r="O48" s="11">
        <v>9.0500000000000007</v>
      </c>
      <c r="P48" s="11">
        <v>9.43</v>
      </c>
      <c r="Q48" s="11">
        <v>9.0069999999999997</v>
      </c>
      <c r="R48" s="11"/>
      <c r="S48" s="18"/>
    </row>
    <row r="50" spans="3:6">
      <c r="C50" s="2"/>
      <c r="D50" s="77"/>
      <c r="E50" s="78"/>
      <c r="F50" s="78"/>
    </row>
    <row r="51" spans="3:6">
      <c r="D51" s="79"/>
      <c r="E51" s="2"/>
    </row>
    <row r="52" spans="3:6">
      <c r="D52" s="79"/>
      <c r="E52" s="2"/>
    </row>
    <row r="53" spans="3:6">
      <c r="D53" s="77"/>
      <c r="E53" s="78"/>
      <c r="F53" s="78"/>
    </row>
    <row r="54" spans="3:6">
      <c r="D54" s="77"/>
      <c r="E54" s="78"/>
      <c r="F54" s="78"/>
    </row>
  </sheetData>
  <conditionalFormatting sqref="D24:R24">
    <cfRule type="cellIs" dxfId="34" priority="61" operator="lessThan">
      <formula>0</formula>
    </cfRule>
    <cfRule type="cellIs" dxfId="33" priority="62" operator="greaterThan">
      <formula>0</formula>
    </cfRule>
    <cfRule type="cellIs" dxfId="32" priority="66" operator="lessThan">
      <formula>0</formula>
    </cfRule>
    <cfRule type="cellIs" dxfId="31" priority="67" operator="greaterThan">
      <formula>0</formula>
    </cfRule>
  </conditionalFormatting>
  <conditionalFormatting sqref="D31:R31">
    <cfRule type="cellIs" dxfId="30" priority="59" operator="lessThan">
      <formula>0</formula>
    </cfRule>
    <cfRule type="cellIs" dxfId="29" priority="60" operator="greaterThan">
      <formula>0</formula>
    </cfRule>
    <cfRule type="cellIs" dxfId="28" priority="63" operator="lessThan">
      <formula>0</formula>
    </cfRule>
    <cfRule type="cellIs" dxfId="27" priority="65" operator="greaterThan">
      <formula>0</formula>
    </cfRule>
  </conditionalFormatting>
  <conditionalFormatting sqref="D35:R35">
    <cfRule type="cellIs" dxfId="26" priority="57" operator="lessThan">
      <formula>0</formula>
    </cfRule>
    <cfRule type="cellIs" dxfId="25" priority="58" operator="greaterThan">
      <formula>0</formula>
    </cfRule>
  </conditionalFormatting>
  <conditionalFormatting sqref="E45:R45">
    <cfRule type="cellIs" dxfId="24" priority="53" operator="lessThan">
      <formula>0</formula>
    </cfRule>
    <cfRule type="cellIs" dxfId="23" priority="5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04084-3956-45A1-AEF5-D18F8917BAF8}">
  <dimension ref="A1:K65"/>
  <sheetViews>
    <sheetView zoomScale="85" zoomScaleNormal="85" workbookViewId="0">
      <pane xSplit="1" ySplit="6" topLeftCell="B7" activePane="bottomRight" state="frozen"/>
      <selection activeCell="C34" sqref="C34"/>
      <selection pane="topRight" activeCell="C34" sqref="C34"/>
      <selection pane="bottomLeft" activeCell="C34" sqref="C34"/>
      <selection pane="bottomRight" activeCell="B62" sqref="B62"/>
    </sheetView>
  </sheetViews>
  <sheetFormatPr defaultColWidth="8.69921875" defaultRowHeight="14.25"/>
  <cols>
    <col min="1" max="1" width="61.59765625" style="90" bestFit="1" customWidth="1"/>
    <col min="2" max="3" width="12.3984375" style="115" customWidth="1"/>
    <col min="4" max="5" width="12.3984375" style="90" customWidth="1"/>
    <col min="6" max="6" width="12.3984375" style="164" customWidth="1"/>
    <col min="7" max="11" width="12.3984375" style="90" customWidth="1"/>
    <col min="12" max="16384" width="8.69921875" style="90"/>
  </cols>
  <sheetData>
    <row r="1" spans="1:11" ht="18">
      <c r="A1" s="19" t="s">
        <v>215</v>
      </c>
      <c r="B1" s="214"/>
      <c r="C1" s="214"/>
      <c r="D1" s="19"/>
      <c r="E1" s="19"/>
      <c r="F1" s="215"/>
      <c r="G1" s="49"/>
    </row>
    <row r="2" spans="1:11" ht="18">
      <c r="A2" s="19" t="s">
        <v>149</v>
      </c>
      <c r="B2" s="214"/>
      <c r="C2" s="214"/>
      <c r="D2" s="19"/>
      <c r="E2" s="19"/>
      <c r="F2" s="215"/>
      <c r="G2" s="49"/>
    </row>
    <row r="3" spans="1:11">
      <c r="F3" s="90"/>
      <c r="G3" s="158"/>
    </row>
    <row r="4" spans="1:11" s="115" customFormat="1">
      <c r="A4" s="159"/>
      <c r="B4" s="154">
        <v>2024</v>
      </c>
      <c r="C4" s="154">
        <v>2024</v>
      </c>
      <c r="D4" s="154">
        <v>2024</v>
      </c>
      <c r="E4" s="154">
        <v>2023</v>
      </c>
      <c r="F4" s="154">
        <v>2022</v>
      </c>
      <c r="G4" s="154">
        <v>2021</v>
      </c>
      <c r="H4" s="154">
        <v>2020</v>
      </c>
      <c r="I4" s="154">
        <v>2019</v>
      </c>
      <c r="J4" s="154">
        <v>2018</v>
      </c>
      <c r="K4" s="154">
        <v>2017</v>
      </c>
    </row>
    <row r="5" spans="1:11" s="115" customFormat="1">
      <c r="A5" s="159"/>
      <c r="B5" s="115" t="s">
        <v>365</v>
      </c>
      <c r="C5" s="115" t="s">
        <v>361</v>
      </c>
      <c r="D5" s="115" t="s">
        <v>363</v>
      </c>
      <c r="E5" s="115" t="s">
        <v>62</v>
      </c>
      <c r="F5" s="115" t="s">
        <v>62</v>
      </c>
      <c r="G5" s="115" t="s">
        <v>62</v>
      </c>
      <c r="H5" s="115" t="s">
        <v>62</v>
      </c>
      <c r="I5" s="115" t="s">
        <v>62</v>
      </c>
      <c r="J5" s="115" t="s">
        <v>62</v>
      </c>
      <c r="K5" s="115" t="s">
        <v>62</v>
      </c>
    </row>
    <row r="6" spans="1:11" s="115" customFormat="1">
      <c r="B6" s="115" t="s">
        <v>58</v>
      </c>
      <c r="C6" s="115" t="s">
        <v>58</v>
      </c>
      <c r="D6" s="115" t="s">
        <v>58</v>
      </c>
      <c r="E6" s="115" t="s">
        <v>58</v>
      </c>
      <c r="F6" s="115" t="s">
        <v>58</v>
      </c>
      <c r="G6" s="115" t="s">
        <v>58</v>
      </c>
      <c r="H6" s="115" t="s">
        <v>58</v>
      </c>
      <c r="I6" s="115" t="s">
        <v>58</v>
      </c>
      <c r="J6" s="115" t="s">
        <v>58</v>
      </c>
      <c r="K6" s="115" t="s">
        <v>58</v>
      </c>
    </row>
    <row r="7" spans="1:11">
      <c r="A7" s="15" t="s">
        <v>3</v>
      </c>
      <c r="B7" s="59">
        <v>265</v>
      </c>
      <c r="C7" s="59">
        <v>176</v>
      </c>
      <c r="D7" s="15">
        <v>87</v>
      </c>
      <c r="E7" s="15">
        <v>333</v>
      </c>
      <c r="F7" s="15">
        <v>303</v>
      </c>
      <c r="G7" s="15">
        <v>212</v>
      </c>
      <c r="H7" s="59">
        <v>471</v>
      </c>
      <c r="I7" s="59">
        <v>496</v>
      </c>
      <c r="J7" s="136">
        <v>482</v>
      </c>
      <c r="K7" s="136">
        <v>469</v>
      </c>
    </row>
    <row r="8" spans="1:11">
      <c r="A8" s="15" t="s">
        <v>20</v>
      </c>
      <c r="B8" s="59">
        <v>-99</v>
      </c>
      <c r="C8" s="59">
        <v>-67</v>
      </c>
      <c r="D8" s="15">
        <v>-34</v>
      </c>
      <c r="E8" s="15">
        <v>-136</v>
      </c>
      <c r="F8" s="15">
        <v>-133</v>
      </c>
      <c r="G8" s="15">
        <v>-98</v>
      </c>
      <c r="H8" s="59">
        <v>-184</v>
      </c>
      <c r="I8" s="59">
        <v>-205</v>
      </c>
      <c r="J8" s="136">
        <v>-194</v>
      </c>
      <c r="K8" s="136">
        <v>-184</v>
      </c>
    </row>
    <row r="9" spans="1:11">
      <c r="A9" s="15" t="s">
        <v>64</v>
      </c>
      <c r="B9" s="59">
        <v>-18</v>
      </c>
      <c r="C9" s="59">
        <v>-12</v>
      </c>
      <c r="D9" s="15">
        <v>-6</v>
      </c>
      <c r="E9" s="15">
        <v>-24</v>
      </c>
      <c r="F9" s="15">
        <v>-22</v>
      </c>
      <c r="G9" s="15">
        <v>-15</v>
      </c>
      <c r="H9" s="59">
        <v>-28</v>
      </c>
      <c r="I9" s="59">
        <v>-31</v>
      </c>
      <c r="J9" s="136">
        <v>-28</v>
      </c>
      <c r="K9" s="136">
        <v>-33</v>
      </c>
    </row>
    <row r="10" spans="1:11" s="158" customFormat="1">
      <c r="A10" s="71" t="s">
        <v>4</v>
      </c>
      <c r="B10" s="138">
        <v>148</v>
      </c>
      <c r="C10" s="138">
        <v>97</v>
      </c>
      <c r="D10" s="71">
        <v>47</v>
      </c>
      <c r="E10" s="71">
        <v>173</v>
      </c>
      <c r="F10" s="71">
        <v>148</v>
      </c>
      <c r="G10" s="71">
        <v>99</v>
      </c>
      <c r="H10" s="138">
        <f>SUM(H7:H9)</f>
        <v>259</v>
      </c>
      <c r="I10" s="138">
        <f t="shared" ref="I10" si="0">SUM(I7:I9)</f>
        <v>260</v>
      </c>
      <c r="J10" s="138">
        <v>260</v>
      </c>
      <c r="K10" s="138">
        <v>252</v>
      </c>
    </row>
    <row r="11" spans="1:11" ht="23.25" customHeight="1">
      <c r="A11" s="15" t="s">
        <v>270</v>
      </c>
      <c r="B11" s="59">
        <v>-11</v>
      </c>
      <c r="C11" s="59">
        <v>-7</v>
      </c>
      <c r="D11" s="15">
        <v>-3</v>
      </c>
      <c r="E11" s="15">
        <v>-17</v>
      </c>
      <c r="F11" s="15">
        <v>-21</v>
      </c>
      <c r="G11" s="15">
        <v>-15</v>
      </c>
      <c r="H11" s="59">
        <v>-37</v>
      </c>
      <c r="I11" s="59">
        <v>-34</v>
      </c>
      <c r="J11" s="136">
        <v>-27</v>
      </c>
      <c r="K11" s="136">
        <v>-21</v>
      </c>
    </row>
    <row r="12" spans="1:11">
      <c r="A12" s="15" t="s">
        <v>21</v>
      </c>
      <c r="B12" s="59" t="s">
        <v>86</v>
      </c>
      <c r="C12" s="59" t="s">
        <v>86</v>
      </c>
      <c r="D12" s="59" t="s">
        <v>86</v>
      </c>
      <c r="E12" s="59" t="s">
        <v>86</v>
      </c>
      <c r="F12" s="59" t="s">
        <v>86</v>
      </c>
      <c r="G12" s="59">
        <v>-2</v>
      </c>
      <c r="H12" s="59">
        <v>-1</v>
      </c>
      <c r="I12" s="59">
        <v>1</v>
      </c>
      <c r="J12" s="136">
        <v>3</v>
      </c>
      <c r="K12" s="136">
        <v>0</v>
      </c>
    </row>
    <row r="13" spans="1:11" s="158" customFormat="1">
      <c r="A13" s="71" t="s">
        <v>230</v>
      </c>
      <c r="B13" s="138">
        <v>137</v>
      </c>
      <c r="C13" s="138">
        <v>90</v>
      </c>
      <c r="D13" s="71">
        <v>44</v>
      </c>
      <c r="E13" s="71">
        <v>156</v>
      </c>
      <c r="F13" s="71">
        <v>127</v>
      </c>
      <c r="G13" s="71">
        <v>82</v>
      </c>
      <c r="H13" s="138">
        <f>SUM(H10:H12)</f>
        <v>221</v>
      </c>
      <c r="I13" s="138">
        <f t="shared" ref="I13" si="1">SUM(I10:I12)</f>
        <v>227</v>
      </c>
      <c r="J13" s="139">
        <v>236</v>
      </c>
      <c r="K13" s="139">
        <v>231</v>
      </c>
    </row>
    <row r="14" spans="1:11">
      <c r="A14" s="15" t="s">
        <v>335</v>
      </c>
      <c r="B14" s="263">
        <v>-2</v>
      </c>
      <c r="C14" s="263">
        <v>-3</v>
      </c>
      <c r="D14" s="59" t="s">
        <v>86</v>
      </c>
      <c r="E14" s="15">
        <v>-3</v>
      </c>
      <c r="F14" s="15">
        <v>-14</v>
      </c>
      <c r="G14" s="15">
        <v>-5</v>
      </c>
      <c r="H14" s="59">
        <v>-10</v>
      </c>
      <c r="I14" s="59">
        <v>-5</v>
      </c>
      <c r="J14" s="136">
        <v>-3</v>
      </c>
      <c r="K14" s="136">
        <v>-2</v>
      </c>
    </row>
    <row r="15" spans="1:11">
      <c r="A15" s="15" t="s">
        <v>235</v>
      </c>
      <c r="B15" s="59">
        <v>1</v>
      </c>
      <c r="C15" s="59" t="s">
        <v>86</v>
      </c>
      <c r="D15" s="59" t="s">
        <v>86</v>
      </c>
      <c r="E15" s="59" t="s">
        <v>86</v>
      </c>
      <c r="F15" s="59">
        <v>-15</v>
      </c>
      <c r="G15" s="59" t="s">
        <v>86</v>
      </c>
      <c r="H15" s="59">
        <v>6</v>
      </c>
      <c r="I15" s="59">
        <v>176</v>
      </c>
      <c r="J15" s="136">
        <v>-1</v>
      </c>
      <c r="K15" s="136">
        <v>36</v>
      </c>
    </row>
    <row r="16" spans="1:11">
      <c r="A16" s="15" t="s">
        <v>236</v>
      </c>
      <c r="B16" s="59">
        <v>-122</v>
      </c>
      <c r="C16" s="59">
        <v>-21</v>
      </c>
      <c r="D16" s="15">
        <v>-16</v>
      </c>
      <c r="E16" s="15">
        <v>-582</v>
      </c>
      <c r="F16" s="15">
        <v>-577</v>
      </c>
      <c r="G16" s="15">
        <v>-192</v>
      </c>
      <c r="H16" s="59">
        <v>24</v>
      </c>
      <c r="I16" s="59">
        <v>227</v>
      </c>
      <c r="J16" s="136">
        <v>547</v>
      </c>
      <c r="K16" s="136">
        <v>841.18525199999999</v>
      </c>
    </row>
    <row r="17" spans="1:11">
      <c r="A17" s="15" t="s">
        <v>353</v>
      </c>
      <c r="B17" s="59" t="s">
        <v>86</v>
      </c>
      <c r="C17" s="59" t="s">
        <v>86</v>
      </c>
      <c r="D17" s="59" t="s">
        <v>86</v>
      </c>
      <c r="E17" s="59" t="s">
        <v>86</v>
      </c>
      <c r="F17" s="59">
        <v>1</v>
      </c>
      <c r="G17" s="59">
        <v>3</v>
      </c>
      <c r="H17" s="59">
        <v>-14</v>
      </c>
      <c r="I17" s="59" t="s">
        <v>86</v>
      </c>
      <c r="J17" s="59" t="s">
        <v>86</v>
      </c>
      <c r="K17" s="59" t="s">
        <v>86</v>
      </c>
    </row>
    <row r="18" spans="1:11" s="158" customFormat="1">
      <c r="A18" s="71" t="s">
        <v>325</v>
      </c>
      <c r="B18" s="138">
        <v>14</v>
      </c>
      <c r="C18" s="138">
        <v>66</v>
      </c>
      <c r="D18" s="71">
        <v>28</v>
      </c>
      <c r="E18" s="71">
        <v>-429</v>
      </c>
      <c r="F18" s="71">
        <v>-478</v>
      </c>
      <c r="G18" s="71">
        <v>-112</v>
      </c>
      <c r="H18" s="138">
        <f>SUM(H13:H17)</f>
        <v>227</v>
      </c>
      <c r="I18" s="138">
        <f>SUM(I13:I17)</f>
        <v>625</v>
      </c>
      <c r="J18" s="139">
        <v>779.17166999999995</v>
      </c>
      <c r="K18" s="10">
        <v>1106.121496</v>
      </c>
    </row>
    <row r="19" spans="1:11" ht="23.25" customHeight="1">
      <c r="A19" s="15" t="s">
        <v>6</v>
      </c>
      <c r="B19" s="59">
        <v>5</v>
      </c>
      <c r="C19" s="59">
        <v>3</v>
      </c>
      <c r="D19" s="15">
        <v>2</v>
      </c>
      <c r="E19" s="15">
        <v>50</v>
      </c>
      <c r="F19" s="15">
        <v>34</v>
      </c>
      <c r="G19" s="15">
        <v>6</v>
      </c>
      <c r="H19" s="59">
        <v>1</v>
      </c>
      <c r="I19" s="59">
        <v>1</v>
      </c>
      <c r="J19" s="136">
        <v>1.109491</v>
      </c>
      <c r="K19" s="59" t="s">
        <v>86</v>
      </c>
    </row>
    <row r="20" spans="1:11">
      <c r="A20" s="15" t="s">
        <v>7</v>
      </c>
      <c r="B20" s="59">
        <v>-33</v>
      </c>
      <c r="C20" s="59">
        <v>-22</v>
      </c>
      <c r="D20" s="15">
        <v>-13</v>
      </c>
      <c r="E20" s="15">
        <v>-57</v>
      </c>
      <c r="F20" s="15">
        <v>-54</v>
      </c>
      <c r="G20" s="15">
        <v>-73</v>
      </c>
      <c r="H20" s="59">
        <v>-88</v>
      </c>
      <c r="I20" s="59">
        <v>-116</v>
      </c>
      <c r="J20" s="136">
        <v>-129</v>
      </c>
      <c r="K20" s="136">
        <v>-117</v>
      </c>
    </row>
    <row r="21" spans="1:11">
      <c r="A21" s="15" t="s">
        <v>333</v>
      </c>
      <c r="B21" s="59">
        <v>-6</v>
      </c>
      <c r="C21" s="59">
        <v>-4</v>
      </c>
      <c r="D21" s="15">
        <v>-2</v>
      </c>
      <c r="E21" s="15">
        <v>-14</v>
      </c>
      <c r="F21" s="15">
        <v>-22</v>
      </c>
      <c r="G21" s="15">
        <v>-31</v>
      </c>
      <c r="H21" s="59">
        <v>-29</v>
      </c>
      <c r="I21" s="59">
        <v>-19</v>
      </c>
      <c r="J21" s="136">
        <v>-14</v>
      </c>
      <c r="K21" s="136" t="s">
        <v>86</v>
      </c>
    </row>
    <row r="22" spans="1:11">
      <c r="A22" s="15" t="s">
        <v>317</v>
      </c>
      <c r="B22" s="59">
        <v>28</v>
      </c>
      <c r="C22" s="59">
        <v>-81</v>
      </c>
      <c r="D22" s="15">
        <v>-10</v>
      </c>
      <c r="E22" s="15">
        <v>264</v>
      </c>
      <c r="F22" s="15">
        <v>-332</v>
      </c>
      <c r="G22" s="15">
        <v>-22</v>
      </c>
      <c r="H22" s="59"/>
      <c r="I22" s="59"/>
      <c r="J22" s="136"/>
      <c r="K22" s="136"/>
    </row>
    <row r="23" spans="1:11">
      <c r="A23" s="15" t="s">
        <v>231</v>
      </c>
      <c r="B23" s="59">
        <v>26</v>
      </c>
      <c r="C23" s="59">
        <v>48</v>
      </c>
      <c r="D23" s="15">
        <v>71</v>
      </c>
      <c r="E23" s="15">
        <v>-67</v>
      </c>
      <c r="F23" s="15">
        <v>97</v>
      </c>
      <c r="G23" s="15">
        <v>15</v>
      </c>
      <c r="H23" s="59">
        <v>-35</v>
      </c>
      <c r="I23" s="59">
        <v>-28</v>
      </c>
      <c r="J23" s="59" t="s">
        <v>86</v>
      </c>
      <c r="K23" s="59" t="s">
        <v>86</v>
      </c>
    </row>
    <row r="24" spans="1:11">
      <c r="A24" s="15" t="s">
        <v>8</v>
      </c>
      <c r="B24" s="59">
        <v>-30</v>
      </c>
      <c r="C24" s="59">
        <v>-32</v>
      </c>
      <c r="D24" s="15">
        <v>-45</v>
      </c>
      <c r="E24" s="15">
        <v>45</v>
      </c>
      <c r="F24" s="15">
        <v>131</v>
      </c>
      <c r="G24" s="15">
        <v>-13</v>
      </c>
      <c r="H24" s="59">
        <v>-4</v>
      </c>
      <c r="I24" s="59">
        <v>1</v>
      </c>
      <c r="J24" s="136">
        <v>-3.1131509999999998</v>
      </c>
      <c r="K24" s="136">
        <v>-5</v>
      </c>
    </row>
    <row r="25" spans="1:11" s="158" customFormat="1">
      <c r="A25" s="71" t="s">
        <v>326</v>
      </c>
      <c r="B25" s="138">
        <v>4</v>
      </c>
      <c r="C25" s="138">
        <v>-22</v>
      </c>
      <c r="D25" s="71">
        <v>31</v>
      </c>
      <c r="E25" s="71">
        <v>-208</v>
      </c>
      <c r="F25" s="71">
        <v>-624</v>
      </c>
      <c r="G25" s="71">
        <v>-230</v>
      </c>
      <c r="H25" s="138">
        <f>SUM(H18:H23)</f>
        <v>76</v>
      </c>
      <c r="I25" s="138">
        <f>SUM(I18:I23)</f>
        <v>463</v>
      </c>
      <c r="J25" s="139">
        <v>634.12438699999996</v>
      </c>
      <c r="K25" s="139">
        <v>983.66139899999996</v>
      </c>
    </row>
    <row r="26" spans="1:11" ht="23.25" customHeight="1">
      <c r="A26" s="15" t="s">
        <v>232</v>
      </c>
      <c r="B26" s="59">
        <v>-3</v>
      </c>
      <c r="C26" s="59">
        <v>-15</v>
      </c>
      <c r="D26" s="15">
        <v>-2</v>
      </c>
      <c r="E26" s="15">
        <v>-2</v>
      </c>
      <c r="F26" s="15">
        <v>-5</v>
      </c>
      <c r="G26" s="140" t="s">
        <v>86</v>
      </c>
      <c r="H26" s="59">
        <v>-13</v>
      </c>
      <c r="I26" s="59">
        <v>-29</v>
      </c>
      <c r="J26" s="136">
        <v>-3</v>
      </c>
      <c r="K26" s="136">
        <v>-3</v>
      </c>
    </row>
    <row r="27" spans="1:11">
      <c r="A27" s="15" t="s">
        <v>341</v>
      </c>
      <c r="B27" s="59">
        <v>-26</v>
      </c>
      <c r="C27" s="59">
        <v>-21</v>
      </c>
      <c r="D27" s="15">
        <v>-17</v>
      </c>
      <c r="E27" s="15">
        <v>-50</v>
      </c>
      <c r="F27" s="15">
        <v>32</v>
      </c>
      <c r="G27" s="15">
        <v>4</v>
      </c>
      <c r="H27" s="59">
        <v>57</v>
      </c>
      <c r="I27" s="59">
        <v>-50</v>
      </c>
      <c r="J27" s="136">
        <v>-124</v>
      </c>
      <c r="K27" s="136">
        <v>-175</v>
      </c>
    </row>
    <row r="28" spans="1:11" s="158" customFormat="1">
      <c r="A28" s="71" t="s">
        <v>323</v>
      </c>
      <c r="B28" s="138">
        <v>-25</v>
      </c>
      <c r="C28" s="138">
        <v>-58</v>
      </c>
      <c r="D28" s="71">
        <v>12</v>
      </c>
      <c r="E28" s="71">
        <v>-260</v>
      </c>
      <c r="F28" s="71">
        <v>-597</v>
      </c>
      <c r="G28" s="71">
        <v>-226</v>
      </c>
      <c r="H28" s="62"/>
      <c r="I28" s="140"/>
      <c r="J28" s="140"/>
      <c r="K28" s="140"/>
    </row>
    <row r="29" spans="1:11" s="158" customFormat="1">
      <c r="A29" s="71" t="s">
        <v>307</v>
      </c>
      <c r="B29" s="263" t="s">
        <v>86</v>
      </c>
      <c r="C29" s="263" t="s">
        <v>86</v>
      </c>
      <c r="D29" s="138" t="s">
        <v>86</v>
      </c>
      <c r="E29" s="138" t="s">
        <v>86</v>
      </c>
      <c r="F29" s="138" t="s">
        <v>86</v>
      </c>
      <c r="G29" s="10">
        <v>2640</v>
      </c>
      <c r="H29" s="138"/>
      <c r="I29" s="140"/>
      <c r="J29" s="140"/>
      <c r="K29" s="140"/>
    </row>
    <row r="30" spans="1:11" s="158" customFormat="1">
      <c r="A30" s="71" t="s">
        <v>324</v>
      </c>
      <c r="B30" s="138">
        <v>-25</v>
      </c>
      <c r="C30" s="138">
        <v>-58</v>
      </c>
      <c r="D30" s="71">
        <v>12</v>
      </c>
      <c r="E30" s="71">
        <v>-260</v>
      </c>
      <c r="F30" s="71">
        <v>-597</v>
      </c>
      <c r="G30" s="10">
        <v>2414</v>
      </c>
      <c r="H30" s="138">
        <f>SUM(H25:H27)</f>
        <v>120</v>
      </c>
      <c r="I30" s="138">
        <f>SUM(I25:I27)</f>
        <v>384</v>
      </c>
      <c r="J30" s="139">
        <v>507.49614899999995</v>
      </c>
      <c r="K30" s="139">
        <v>805.62593099999992</v>
      </c>
    </row>
    <row r="31" spans="1:11">
      <c r="A31" s="15" t="s">
        <v>321</v>
      </c>
      <c r="B31" s="59"/>
      <c r="C31" s="59"/>
      <c r="D31" s="15"/>
      <c r="E31" s="15"/>
      <c r="F31" s="15"/>
      <c r="G31" s="15"/>
      <c r="H31" s="59"/>
      <c r="I31" s="59"/>
      <c r="J31" s="137"/>
      <c r="K31" s="137"/>
    </row>
    <row r="32" spans="1:11">
      <c r="A32" s="224" t="s">
        <v>351</v>
      </c>
      <c r="B32" s="59">
        <v>-59</v>
      </c>
      <c r="C32" s="59">
        <v>90</v>
      </c>
      <c r="D32" s="15">
        <v>56</v>
      </c>
      <c r="E32" s="15">
        <v>-93</v>
      </c>
      <c r="F32" s="15">
        <v>88</v>
      </c>
      <c r="G32" s="15">
        <v>499</v>
      </c>
      <c r="H32" s="59">
        <v>-218</v>
      </c>
      <c r="I32" s="59">
        <v>124</v>
      </c>
      <c r="J32" s="136">
        <v>35</v>
      </c>
      <c r="K32" s="136">
        <v>-156</v>
      </c>
    </row>
    <row r="33" spans="1:11">
      <c r="A33" s="15" t="s">
        <v>304</v>
      </c>
      <c r="B33" s="59" t="s">
        <v>86</v>
      </c>
      <c r="C33" s="59" t="s">
        <v>86</v>
      </c>
      <c r="D33" s="59" t="s">
        <v>86</v>
      </c>
      <c r="E33" s="59" t="s">
        <v>86</v>
      </c>
      <c r="F33" s="59" t="s">
        <v>86</v>
      </c>
      <c r="G33" s="15">
        <v>-118</v>
      </c>
      <c r="H33" s="59">
        <v>50</v>
      </c>
      <c r="I33" s="59">
        <v>-98</v>
      </c>
      <c r="J33" s="136">
        <v>-113</v>
      </c>
      <c r="K33" s="136">
        <v>38</v>
      </c>
    </row>
    <row r="34" spans="1:11">
      <c r="A34" s="15" t="s">
        <v>69</v>
      </c>
      <c r="B34" s="140" t="s">
        <v>86</v>
      </c>
      <c r="C34" s="140" t="s">
        <v>86</v>
      </c>
      <c r="D34" s="59" t="s">
        <v>86</v>
      </c>
      <c r="E34" s="59" t="s">
        <v>86</v>
      </c>
      <c r="F34" s="59" t="s">
        <v>86</v>
      </c>
      <c r="G34" s="15">
        <v>8</v>
      </c>
      <c r="H34" s="59">
        <v>1</v>
      </c>
      <c r="I34" s="59">
        <v>1</v>
      </c>
      <c r="J34" s="136">
        <v>2</v>
      </c>
      <c r="K34" s="136">
        <v>1</v>
      </c>
    </row>
    <row r="35" spans="1:11">
      <c r="A35" s="15" t="s">
        <v>252</v>
      </c>
      <c r="B35" s="140">
        <v>4</v>
      </c>
      <c r="C35" s="140">
        <v>-8</v>
      </c>
      <c r="D35" s="15">
        <v>-5</v>
      </c>
      <c r="E35" s="15">
        <v>15</v>
      </c>
      <c r="F35" s="15">
        <v>-22</v>
      </c>
      <c r="G35" s="15">
        <v>-18</v>
      </c>
      <c r="H35" s="59">
        <v>24</v>
      </c>
      <c r="I35" s="59">
        <v>4</v>
      </c>
      <c r="J35" s="136">
        <v>23</v>
      </c>
      <c r="K35" s="136">
        <v>-8</v>
      </c>
    </row>
    <row r="36" spans="1:11">
      <c r="A36" s="223" t="s">
        <v>125</v>
      </c>
      <c r="B36" s="138">
        <v>-55</v>
      </c>
      <c r="C36" s="138">
        <v>82</v>
      </c>
      <c r="D36" s="71">
        <v>51</v>
      </c>
      <c r="E36" s="71">
        <v>-78</v>
      </c>
      <c r="F36" s="71">
        <v>-66</v>
      </c>
      <c r="G36" s="71">
        <v>371</v>
      </c>
      <c r="H36" s="138">
        <f>SUM(H32:H35)</f>
        <v>-143</v>
      </c>
      <c r="I36" s="138">
        <f t="shared" ref="I36" si="2">SUM(I32:I35)</f>
        <v>31</v>
      </c>
      <c r="J36" s="139">
        <v>-53</v>
      </c>
      <c r="K36" s="139">
        <v>-125</v>
      </c>
    </row>
    <row r="37" spans="1:11">
      <c r="A37" s="223" t="s">
        <v>352</v>
      </c>
      <c r="B37" s="138">
        <v>-80</v>
      </c>
      <c r="C37" s="138">
        <v>24</v>
      </c>
      <c r="D37" s="71">
        <v>63</v>
      </c>
      <c r="E37" s="71">
        <v>-338</v>
      </c>
      <c r="F37" s="71">
        <v>-531</v>
      </c>
      <c r="G37" s="10">
        <v>2875</v>
      </c>
      <c r="H37" s="138">
        <f>+H36+H30</f>
        <v>-23</v>
      </c>
      <c r="I37" s="138">
        <f>+I36+I30</f>
        <v>415</v>
      </c>
      <c r="J37" s="139">
        <v>454.49614899999995</v>
      </c>
      <c r="K37" s="139">
        <v>680.62593099999992</v>
      </c>
    </row>
    <row r="38" spans="1:11" ht="30.75" customHeight="1">
      <c r="A38" s="15" t="s">
        <v>327</v>
      </c>
      <c r="B38" s="140"/>
      <c r="C38" s="140"/>
      <c r="D38" s="15"/>
      <c r="E38" s="15"/>
      <c r="F38" s="15"/>
      <c r="G38" s="59"/>
      <c r="H38" s="59"/>
      <c r="I38" s="59"/>
      <c r="J38" s="4"/>
      <c r="K38" s="4"/>
    </row>
    <row r="39" spans="1:11" s="158" customFormat="1">
      <c r="A39" s="141" t="s">
        <v>305</v>
      </c>
      <c r="B39" s="160">
        <v>-25</v>
      </c>
      <c r="C39" s="160">
        <v>-58</v>
      </c>
      <c r="D39" s="141">
        <v>12</v>
      </c>
      <c r="E39" s="141">
        <v>-260</v>
      </c>
      <c r="F39" s="141">
        <v>-597</v>
      </c>
      <c r="G39" s="10">
        <v>2380</v>
      </c>
      <c r="H39" s="62">
        <v>112</v>
      </c>
      <c r="I39" s="62">
        <v>379</v>
      </c>
      <c r="J39" s="62">
        <v>501</v>
      </c>
      <c r="K39" s="62">
        <v>802</v>
      </c>
    </row>
    <row r="40" spans="1:11">
      <c r="A40" s="63" t="s">
        <v>308</v>
      </c>
      <c r="B40" s="140">
        <v>-25</v>
      </c>
      <c r="C40" s="140">
        <v>-58</v>
      </c>
      <c r="D40" s="15">
        <v>12</v>
      </c>
      <c r="E40" s="15">
        <v>-260</v>
      </c>
      <c r="F40" s="63">
        <v>-597</v>
      </c>
      <c r="G40" s="59">
        <v>-226</v>
      </c>
      <c r="H40" s="140"/>
      <c r="I40" s="140"/>
      <c r="J40" s="140"/>
      <c r="K40" s="140"/>
    </row>
    <row r="41" spans="1:11">
      <c r="A41" s="63" t="s">
        <v>309</v>
      </c>
      <c r="B41" s="140" t="s">
        <v>86</v>
      </c>
      <c r="C41" s="140" t="s">
        <v>86</v>
      </c>
      <c r="D41" s="140" t="s">
        <v>86</v>
      </c>
      <c r="E41" s="140" t="s">
        <v>86</v>
      </c>
      <c r="F41" s="59" t="s">
        <v>86</v>
      </c>
      <c r="G41" s="9">
        <v>2606</v>
      </c>
      <c r="H41" s="140"/>
      <c r="I41" s="140"/>
      <c r="J41" s="140"/>
      <c r="K41" s="140"/>
    </row>
    <row r="42" spans="1:11" s="158" customFormat="1">
      <c r="A42" s="141" t="s">
        <v>306</v>
      </c>
      <c r="B42" s="160" t="s">
        <v>86</v>
      </c>
      <c r="C42" s="160" t="s">
        <v>86</v>
      </c>
      <c r="D42" s="160" t="s">
        <v>86</v>
      </c>
      <c r="E42" s="160" t="s">
        <v>86</v>
      </c>
      <c r="F42" s="138" t="s">
        <v>86</v>
      </c>
      <c r="G42" s="138">
        <v>34</v>
      </c>
      <c r="H42" s="71">
        <v>4</v>
      </c>
      <c r="I42" s="71">
        <v>6</v>
      </c>
      <c r="J42" s="71">
        <v>6</v>
      </c>
      <c r="K42" s="160" t="s">
        <v>86</v>
      </c>
    </row>
    <row r="43" spans="1:11">
      <c r="A43" s="63" t="s">
        <v>308</v>
      </c>
      <c r="B43" s="140" t="s">
        <v>86</v>
      </c>
      <c r="C43" s="140" t="s">
        <v>86</v>
      </c>
      <c r="D43" s="140" t="s">
        <v>86</v>
      </c>
      <c r="E43" s="140" t="s">
        <v>86</v>
      </c>
      <c r="F43" s="59" t="s">
        <v>86</v>
      </c>
      <c r="G43" s="59" t="s">
        <v>86</v>
      </c>
      <c r="H43" s="140"/>
      <c r="I43" s="140"/>
      <c r="J43" s="140"/>
      <c r="K43" s="140"/>
    </row>
    <row r="44" spans="1:11">
      <c r="A44" s="63" t="s">
        <v>309</v>
      </c>
      <c r="B44" s="140" t="s">
        <v>86</v>
      </c>
      <c r="C44" s="140" t="s">
        <v>86</v>
      </c>
      <c r="D44" s="140" t="s">
        <v>86</v>
      </c>
      <c r="E44" s="140" t="s">
        <v>86</v>
      </c>
      <c r="F44" s="59" t="s">
        <v>86</v>
      </c>
      <c r="G44" s="59">
        <v>34</v>
      </c>
      <c r="H44" s="140"/>
      <c r="I44" s="140"/>
      <c r="J44" s="140"/>
      <c r="K44" s="140"/>
    </row>
    <row r="45" spans="1:11" s="158" customFormat="1">
      <c r="A45" s="141" t="s">
        <v>310</v>
      </c>
      <c r="B45" s="160" t="s">
        <v>86</v>
      </c>
      <c r="C45" s="160" t="s">
        <v>86</v>
      </c>
      <c r="D45" s="160" t="s">
        <v>86</v>
      </c>
      <c r="E45" s="160" t="s">
        <v>86</v>
      </c>
      <c r="F45" s="138" t="s">
        <v>86</v>
      </c>
      <c r="G45" s="138" t="s">
        <v>86</v>
      </c>
      <c r="H45" s="160" t="s">
        <v>86</v>
      </c>
      <c r="I45" s="160" t="s">
        <v>86</v>
      </c>
      <c r="J45" s="160" t="s">
        <v>86</v>
      </c>
      <c r="K45" s="160">
        <v>4</v>
      </c>
    </row>
    <row r="46" spans="1:11" ht="28.5" customHeight="1">
      <c r="A46" s="15" t="s">
        <v>234</v>
      </c>
      <c r="B46" s="174"/>
      <c r="C46" s="174"/>
      <c r="D46" s="15"/>
      <c r="E46" s="15"/>
      <c r="F46" s="15"/>
      <c r="G46" s="59"/>
      <c r="H46" s="59"/>
      <c r="I46" s="59"/>
      <c r="J46" s="4"/>
      <c r="K46" s="4"/>
    </row>
    <row r="47" spans="1:11">
      <c r="A47" s="63" t="s">
        <v>233</v>
      </c>
      <c r="B47" s="140">
        <v>-80</v>
      </c>
      <c r="C47" s="140">
        <v>24</v>
      </c>
      <c r="D47" s="63">
        <v>63</v>
      </c>
      <c r="E47" s="63">
        <v>-338</v>
      </c>
      <c r="F47" s="63">
        <v>-532</v>
      </c>
      <c r="G47" s="9">
        <v>2841</v>
      </c>
      <c r="H47" s="140">
        <v>-31</v>
      </c>
      <c r="I47" s="140">
        <v>410</v>
      </c>
      <c r="J47" s="140">
        <v>448</v>
      </c>
      <c r="K47" s="140">
        <v>676</v>
      </c>
    </row>
    <row r="48" spans="1:11">
      <c r="A48" s="63" t="s">
        <v>18</v>
      </c>
      <c r="B48" s="140" t="s">
        <v>86</v>
      </c>
      <c r="C48" s="140" t="s">
        <v>86</v>
      </c>
      <c r="D48" s="140" t="s">
        <v>86</v>
      </c>
      <c r="E48" s="140" t="s">
        <v>86</v>
      </c>
      <c r="F48" s="140" t="s">
        <v>86</v>
      </c>
      <c r="G48" s="59"/>
      <c r="H48" s="140" t="s">
        <v>86</v>
      </c>
      <c r="I48" s="140" t="s">
        <v>86</v>
      </c>
      <c r="J48" s="140" t="s">
        <v>86</v>
      </c>
      <c r="K48" s="9">
        <v>4</v>
      </c>
    </row>
    <row r="49" spans="1:11">
      <c r="A49" s="63" t="s">
        <v>19</v>
      </c>
      <c r="B49" s="140" t="s">
        <v>86</v>
      </c>
      <c r="C49" s="140" t="s">
        <v>86</v>
      </c>
      <c r="D49" s="140" t="s">
        <v>86</v>
      </c>
      <c r="E49" s="140" t="s">
        <v>86</v>
      </c>
      <c r="F49" s="63">
        <v>1</v>
      </c>
      <c r="G49" s="59">
        <v>34</v>
      </c>
      <c r="H49" s="140">
        <v>4</v>
      </c>
      <c r="I49" s="140">
        <v>6</v>
      </c>
      <c r="J49" s="140">
        <v>6</v>
      </c>
      <c r="K49" s="140">
        <v>1</v>
      </c>
    </row>
    <row r="50" spans="1:11">
      <c r="A50" s="63"/>
      <c r="B50" s="61"/>
      <c r="C50" s="61"/>
      <c r="D50" s="99"/>
      <c r="E50" s="99"/>
      <c r="F50" s="63"/>
      <c r="G50" s="59"/>
      <c r="H50" s="61"/>
      <c r="I50" s="61"/>
      <c r="J50" s="140"/>
      <c r="K50" s="140"/>
    </row>
    <row r="51" spans="1:11" s="162" customFormat="1">
      <c r="A51" s="161" t="s">
        <v>357</v>
      </c>
      <c r="B51" s="264">
        <v>-3.731991820001741E-3</v>
      </c>
      <c r="C51" s="264">
        <v>-9.2604740503932307E-3</v>
      </c>
      <c r="D51" s="155">
        <v>0</v>
      </c>
      <c r="E51" s="161">
        <v>-0.04</v>
      </c>
      <c r="F51" s="155">
        <v>-0.11</v>
      </c>
      <c r="G51" s="155">
        <v>0.7</v>
      </c>
      <c r="H51" s="155">
        <v>0.03</v>
      </c>
      <c r="I51" s="155">
        <v>0.11</v>
      </c>
      <c r="J51" s="160">
        <v>0.15</v>
      </c>
      <c r="K51" s="160">
        <v>0.25</v>
      </c>
    </row>
    <row r="52" spans="1:11">
      <c r="A52" s="144"/>
      <c r="B52" s="140"/>
      <c r="C52" s="140"/>
      <c r="D52" s="144"/>
      <c r="E52" s="144"/>
      <c r="F52" s="140"/>
      <c r="G52" s="5"/>
      <c r="H52" s="5"/>
      <c r="I52" s="5"/>
      <c r="J52" s="4"/>
      <c r="K52" s="4"/>
    </row>
    <row r="53" spans="1:11">
      <c r="A53" s="4" t="s">
        <v>360</v>
      </c>
      <c r="B53" s="7">
        <v>6390000000</v>
      </c>
      <c r="C53" s="7">
        <v>6390000000</v>
      </c>
      <c r="D53" s="8">
        <v>6390000000</v>
      </c>
      <c r="E53" s="8">
        <v>6060000000</v>
      </c>
      <c r="F53" s="89">
        <v>5965256436</v>
      </c>
      <c r="G53" s="7">
        <v>3411809140</v>
      </c>
      <c r="H53" s="7">
        <v>3411809140</v>
      </c>
      <c r="I53" s="7">
        <v>3411809140</v>
      </c>
      <c r="J53" s="7">
        <v>3191809140</v>
      </c>
      <c r="K53" s="7">
        <v>3065579400</v>
      </c>
    </row>
    <row r="54" spans="1:11">
      <c r="A54" s="164"/>
      <c r="D54" s="164"/>
      <c r="E54" s="164"/>
      <c r="F54" s="167"/>
      <c r="H54" s="115"/>
    </row>
    <row r="55" spans="1:11">
      <c r="H55" s="115"/>
    </row>
    <row r="56" spans="1:11">
      <c r="A56" s="159" t="s">
        <v>54</v>
      </c>
      <c r="D56" s="159"/>
      <c r="E56" s="159"/>
      <c r="F56" s="165"/>
      <c r="G56" s="159"/>
      <c r="H56" s="115"/>
    </row>
    <row r="57" spans="1:11">
      <c r="A57" s="159" t="s">
        <v>52</v>
      </c>
      <c r="B57" s="238">
        <v>11.096</v>
      </c>
      <c r="C57" s="238">
        <v>11.096</v>
      </c>
      <c r="D57" s="238">
        <v>11.096</v>
      </c>
      <c r="E57" s="115">
        <v>11.1218</v>
      </c>
      <c r="F57" s="115">
        <f>+'key figures in EUR and SEK'!F57</f>
        <v>10.250299999999999</v>
      </c>
      <c r="G57" s="115">
        <v>10.0343</v>
      </c>
      <c r="H57" s="115">
        <v>10.4468</v>
      </c>
      <c r="I57" s="115">
        <v>10.2773</v>
      </c>
      <c r="J57" s="90">
        <v>9.8497000000000003</v>
      </c>
      <c r="K57" s="90">
        <v>9.5669000000000004</v>
      </c>
    </row>
    <row r="58" spans="1:11" s="115" customFormat="1">
      <c r="A58" s="159" t="s">
        <v>1</v>
      </c>
      <c r="B58" s="238">
        <v>11.412000000000001</v>
      </c>
      <c r="C58" s="115">
        <v>11.391400000000001</v>
      </c>
      <c r="D58" s="238">
        <v>11.279199999999999</v>
      </c>
      <c r="E58" s="115">
        <v>11.4788</v>
      </c>
      <c r="F58" s="166">
        <f>+'key figures in EUR and SEK'!F58</f>
        <v>10.6296</v>
      </c>
      <c r="G58" s="115">
        <v>10.1465</v>
      </c>
      <c r="H58" s="115">
        <v>10.4848</v>
      </c>
      <c r="I58" s="115">
        <v>10.5891</v>
      </c>
      <c r="J58" s="115">
        <v>10.2583</v>
      </c>
      <c r="K58" s="115">
        <v>9.6326000000000001</v>
      </c>
    </row>
    <row r="59" spans="1:11" s="115" customFormat="1">
      <c r="A59" s="159" t="s">
        <v>53</v>
      </c>
      <c r="B59" s="238">
        <v>11.3</v>
      </c>
      <c r="C59" s="238">
        <v>11.359500000000001</v>
      </c>
      <c r="D59" s="270">
        <v>11.525</v>
      </c>
      <c r="E59" s="238">
        <v>11.096</v>
      </c>
      <c r="F59" s="166">
        <f>+'key figures in EUR and SEK'!F59</f>
        <v>11.1218</v>
      </c>
      <c r="G59" s="115">
        <v>10.250299999999999</v>
      </c>
      <c r="H59" s="115">
        <v>10.0343</v>
      </c>
      <c r="I59" s="115">
        <v>10.4468</v>
      </c>
      <c r="J59" s="115">
        <v>10.2773</v>
      </c>
      <c r="K59" s="115">
        <v>9.8497000000000003</v>
      </c>
    </row>
    <row r="60" spans="1:11">
      <c r="F60" s="173"/>
    </row>
    <row r="62" spans="1:11">
      <c r="A62" s="90" t="s">
        <v>328</v>
      </c>
    </row>
    <row r="64" spans="1:11">
      <c r="B64" s="265"/>
      <c r="C64" s="265"/>
    </row>
    <row r="65" spans="1:5">
      <c r="A65" s="112"/>
      <c r="D65" s="269"/>
      <c r="E65" s="113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63"/>
  <sheetViews>
    <sheetView showGridLines="0" zoomScale="85" zoomScaleNormal="85" workbookViewId="0">
      <pane xSplit="1" ySplit="6" topLeftCell="B7" activePane="bottomRight" state="frozen"/>
      <selection activeCell="C34" sqref="C34"/>
      <selection pane="topRight" activeCell="C34" sqref="C34"/>
      <selection pane="bottomLeft" activeCell="C34" sqref="C34"/>
      <selection pane="bottomRight" activeCell="B39" sqref="B39"/>
    </sheetView>
  </sheetViews>
  <sheetFormatPr defaultColWidth="8.69921875" defaultRowHeight="14.25"/>
  <cols>
    <col min="1" max="1" width="48.09765625" style="4" bestFit="1" customWidth="1"/>
    <col min="2" max="3" width="9.59765625" style="5" customWidth="1"/>
    <col min="4" max="5" width="9.69921875" style="4" customWidth="1"/>
    <col min="6" max="6" width="9.69921875" style="2" customWidth="1"/>
    <col min="7" max="8" width="9.59765625" style="4" customWidth="1"/>
    <col min="9" max="9" width="9.69921875" style="4" customWidth="1"/>
    <col min="10" max="25" width="9.69921875" style="4" bestFit="1" customWidth="1"/>
    <col min="26" max="26" width="14.09765625" style="4" customWidth="1"/>
    <col min="27" max="40" width="9.5" style="4" bestFit="1" customWidth="1"/>
    <col min="41" max="41" width="9.5" style="8" bestFit="1" customWidth="1"/>
    <col min="42" max="42" width="11.69921875" style="4" customWidth="1"/>
    <col min="43" max="65" width="12.69921875" style="4" customWidth="1"/>
    <col min="66" max="16384" width="8.69921875" style="4"/>
  </cols>
  <sheetData>
    <row r="1" spans="1:41" s="80" customFormat="1" ht="18">
      <c r="A1" s="57" t="s">
        <v>215</v>
      </c>
      <c r="B1" s="266"/>
      <c r="C1" s="266"/>
      <c r="D1" s="58"/>
      <c r="E1" s="58"/>
      <c r="F1" s="212"/>
      <c r="G1" s="58"/>
      <c r="AA1" s="60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41" s="80" customFormat="1" ht="18">
      <c r="A2" s="57" t="s">
        <v>150</v>
      </c>
      <c r="B2" s="266"/>
      <c r="C2" s="266"/>
      <c r="D2" s="58"/>
      <c r="E2" s="58"/>
      <c r="F2" s="212"/>
      <c r="G2" s="58"/>
      <c r="H2" s="5"/>
      <c r="I2" s="5"/>
      <c r="J2" s="5"/>
      <c r="K2" s="5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1">
      <c r="A4" s="18"/>
      <c r="B4" s="6">
        <v>2024</v>
      </c>
      <c r="C4" s="6">
        <v>2024</v>
      </c>
      <c r="D4" s="6">
        <v>2024</v>
      </c>
      <c r="E4" s="6">
        <v>2023</v>
      </c>
      <c r="F4" s="6">
        <v>2022</v>
      </c>
      <c r="G4" s="62">
        <v>2021</v>
      </c>
      <c r="H4" s="62">
        <v>2020</v>
      </c>
      <c r="I4" s="62">
        <v>2019</v>
      </c>
      <c r="J4" s="62">
        <v>2018</v>
      </c>
      <c r="K4" s="62">
        <v>2017</v>
      </c>
      <c r="L4" s="62">
        <v>2016</v>
      </c>
      <c r="M4" s="62">
        <v>2015</v>
      </c>
      <c r="N4" s="62">
        <v>2014</v>
      </c>
      <c r="O4" s="62">
        <v>2013</v>
      </c>
      <c r="P4" s="62">
        <v>2012</v>
      </c>
      <c r="Q4" s="62">
        <v>2011</v>
      </c>
      <c r="R4" s="62">
        <v>2010</v>
      </c>
      <c r="S4" s="62">
        <v>2009</v>
      </c>
      <c r="T4" s="62">
        <v>2008</v>
      </c>
      <c r="U4" s="62">
        <v>2007</v>
      </c>
      <c r="V4" s="62">
        <v>2006</v>
      </c>
      <c r="W4" s="62">
        <v>2005</v>
      </c>
      <c r="X4" s="62">
        <v>2004</v>
      </c>
      <c r="Y4" s="62">
        <v>2003</v>
      </c>
      <c r="Z4" s="62"/>
      <c r="AA4" s="6">
        <v>2017</v>
      </c>
      <c r="AB4" s="6">
        <v>2016</v>
      </c>
      <c r="AC4" s="6">
        <v>2015</v>
      </c>
      <c r="AD4" s="6">
        <v>2014</v>
      </c>
      <c r="AE4" s="6">
        <v>2013</v>
      </c>
      <c r="AF4" s="6">
        <v>2012</v>
      </c>
      <c r="AG4" s="6">
        <v>2011</v>
      </c>
      <c r="AH4" s="6">
        <v>2010</v>
      </c>
      <c r="AI4" s="6">
        <v>2009</v>
      </c>
      <c r="AJ4" s="6">
        <v>2008</v>
      </c>
      <c r="AK4" s="6">
        <v>2007</v>
      </c>
      <c r="AL4" s="6">
        <v>2006</v>
      </c>
      <c r="AM4" s="6">
        <v>2005</v>
      </c>
      <c r="AN4" s="6">
        <v>2004</v>
      </c>
      <c r="AO4" s="6">
        <v>2003</v>
      </c>
    </row>
    <row r="5" spans="1:41">
      <c r="B5" s="216" t="s">
        <v>366</v>
      </c>
      <c r="C5" s="216" t="s">
        <v>362</v>
      </c>
      <c r="D5" s="61" t="s">
        <v>364</v>
      </c>
      <c r="E5" s="216" t="s">
        <v>61</v>
      </c>
      <c r="F5" s="105" t="s">
        <v>61</v>
      </c>
      <c r="G5" s="61" t="s">
        <v>61</v>
      </c>
      <c r="H5" s="5" t="s">
        <v>61</v>
      </c>
      <c r="I5" s="5" t="s">
        <v>61</v>
      </c>
      <c r="J5" s="5" t="s">
        <v>61</v>
      </c>
      <c r="K5" s="5" t="s">
        <v>61</v>
      </c>
      <c r="L5" s="5" t="s">
        <v>61</v>
      </c>
      <c r="M5" s="5" t="s">
        <v>61</v>
      </c>
      <c r="N5" s="5" t="s">
        <v>61</v>
      </c>
      <c r="O5" s="5" t="s">
        <v>61</v>
      </c>
      <c r="P5" s="5" t="s">
        <v>61</v>
      </c>
      <c r="Q5" s="5" t="s">
        <v>61</v>
      </c>
      <c r="R5" s="5" t="s">
        <v>61</v>
      </c>
      <c r="S5" s="5" t="s">
        <v>61</v>
      </c>
      <c r="T5" s="5" t="s">
        <v>61</v>
      </c>
      <c r="U5" s="5" t="s">
        <v>61</v>
      </c>
      <c r="V5" s="5" t="s">
        <v>61</v>
      </c>
      <c r="W5" s="5" t="s">
        <v>61</v>
      </c>
      <c r="X5" s="5" t="s">
        <v>61</v>
      </c>
      <c r="Y5" s="5" t="s">
        <v>61</v>
      </c>
      <c r="Z5" s="5"/>
      <c r="AA5" s="105" t="s">
        <v>61</v>
      </c>
      <c r="AB5" s="105" t="s">
        <v>61</v>
      </c>
      <c r="AC5" s="105" t="s">
        <v>61</v>
      </c>
      <c r="AD5" s="105" t="s">
        <v>61</v>
      </c>
      <c r="AE5" s="105" t="s">
        <v>61</v>
      </c>
      <c r="AF5" s="105" t="s">
        <v>61</v>
      </c>
      <c r="AG5" s="105" t="s">
        <v>61</v>
      </c>
      <c r="AH5" s="105" t="s">
        <v>61</v>
      </c>
      <c r="AI5" s="105" t="s">
        <v>61</v>
      </c>
      <c r="AJ5" s="105" t="s">
        <v>61</v>
      </c>
      <c r="AK5" s="105" t="s">
        <v>61</v>
      </c>
      <c r="AL5" s="105" t="s">
        <v>61</v>
      </c>
      <c r="AM5" s="105" t="s">
        <v>61</v>
      </c>
      <c r="AN5" s="105" t="s">
        <v>61</v>
      </c>
      <c r="AO5" s="105" t="s">
        <v>61</v>
      </c>
    </row>
    <row r="6" spans="1:41">
      <c r="B6" s="5" t="s">
        <v>58</v>
      </c>
      <c r="C6" s="5" t="s">
        <v>58</v>
      </c>
      <c r="D6" s="5" t="s">
        <v>58</v>
      </c>
      <c r="E6" s="5" t="s">
        <v>58</v>
      </c>
      <c r="F6" s="5" t="s">
        <v>58</v>
      </c>
      <c r="G6" s="5" t="s">
        <v>58</v>
      </c>
      <c r="H6" s="5" t="s">
        <v>58</v>
      </c>
      <c r="I6" s="5" t="s">
        <v>58</v>
      </c>
      <c r="J6" s="5" t="s">
        <v>58</v>
      </c>
      <c r="K6" s="5" t="s">
        <v>58</v>
      </c>
      <c r="L6" s="5" t="s">
        <v>58</v>
      </c>
      <c r="M6" s="5" t="s">
        <v>58</v>
      </c>
      <c r="N6" s="5" t="s">
        <v>58</v>
      </c>
      <c r="O6" s="5" t="s">
        <v>58</v>
      </c>
      <c r="P6" s="5" t="s">
        <v>58</v>
      </c>
      <c r="Q6" s="5" t="s">
        <v>58</v>
      </c>
      <c r="R6" s="5" t="s">
        <v>58</v>
      </c>
      <c r="S6" s="5" t="s">
        <v>58</v>
      </c>
      <c r="T6" s="5" t="s">
        <v>58</v>
      </c>
      <c r="U6" s="5" t="s">
        <v>58</v>
      </c>
      <c r="V6" s="5" t="s">
        <v>58</v>
      </c>
      <c r="W6" s="5" t="s">
        <v>58</v>
      </c>
      <c r="X6" s="5" t="s">
        <v>58</v>
      </c>
      <c r="Y6" s="5" t="s">
        <v>58</v>
      </c>
      <c r="Z6" s="5"/>
      <c r="AA6" s="217" t="s">
        <v>2</v>
      </c>
      <c r="AB6" s="217" t="s">
        <v>2</v>
      </c>
      <c r="AC6" s="217" t="s">
        <v>2</v>
      </c>
      <c r="AD6" s="217" t="s">
        <v>2</v>
      </c>
      <c r="AE6" s="217" t="s">
        <v>2</v>
      </c>
      <c r="AF6" s="217" t="s">
        <v>2</v>
      </c>
      <c r="AG6" s="217" t="s">
        <v>2</v>
      </c>
      <c r="AH6" s="217" t="s">
        <v>2</v>
      </c>
      <c r="AI6" s="217" t="s">
        <v>2</v>
      </c>
      <c r="AJ6" s="217" t="s">
        <v>2</v>
      </c>
      <c r="AK6" s="217" t="s">
        <v>2</v>
      </c>
      <c r="AL6" s="217" t="s">
        <v>2</v>
      </c>
      <c r="AM6" s="217" t="s">
        <v>2</v>
      </c>
      <c r="AN6" s="217" t="s">
        <v>2</v>
      </c>
      <c r="AO6" s="217" t="s">
        <v>2</v>
      </c>
    </row>
    <row r="7" spans="1:41">
      <c r="A7" s="71" t="s">
        <v>22</v>
      </c>
      <c r="B7" s="138"/>
      <c r="C7" s="138"/>
      <c r="D7" s="71"/>
      <c r="E7" s="71"/>
      <c r="F7" s="218"/>
      <c r="G7" s="71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"/>
      <c r="AA7" s="71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</row>
    <row r="8" spans="1:41">
      <c r="A8" s="15" t="s">
        <v>59</v>
      </c>
      <c r="B8" s="59" t="s">
        <v>86</v>
      </c>
      <c r="C8" s="59" t="s">
        <v>86</v>
      </c>
      <c r="D8" s="59" t="s">
        <v>86</v>
      </c>
      <c r="E8" s="59" t="s">
        <v>86</v>
      </c>
      <c r="F8" s="44" t="s">
        <v>86</v>
      </c>
      <c r="G8" s="15">
        <v>18</v>
      </c>
      <c r="H8" s="44">
        <v>23</v>
      </c>
      <c r="I8" s="44">
        <v>19</v>
      </c>
      <c r="J8" s="44">
        <v>11</v>
      </c>
      <c r="K8" s="44">
        <v>6</v>
      </c>
      <c r="L8" s="9">
        <v>5</v>
      </c>
      <c r="M8" s="9">
        <v>3</v>
      </c>
      <c r="N8" s="9">
        <v>1</v>
      </c>
      <c r="O8" s="9">
        <v>0</v>
      </c>
      <c r="P8" s="9">
        <v>0</v>
      </c>
      <c r="Q8" s="9">
        <v>0</v>
      </c>
      <c r="R8" s="9">
        <v>2</v>
      </c>
      <c r="S8" s="9">
        <v>1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8"/>
      <c r="AA8" s="44">
        <v>59</v>
      </c>
      <c r="AB8" s="44">
        <v>49</v>
      </c>
      <c r="AC8" s="44">
        <v>27</v>
      </c>
      <c r="AD8" s="44">
        <v>14</v>
      </c>
      <c r="AE8" s="44">
        <v>0</v>
      </c>
      <c r="AF8" s="44">
        <v>0</v>
      </c>
      <c r="AG8" s="44">
        <v>0</v>
      </c>
      <c r="AH8" s="44">
        <v>15</v>
      </c>
      <c r="AI8" s="44">
        <v>15</v>
      </c>
      <c r="AJ8" s="44">
        <v>0</v>
      </c>
      <c r="AK8" s="44">
        <v>0</v>
      </c>
      <c r="AL8" s="44">
        <v>0</v>
      </c>
      <c r="AM8" s="44">
        <v>0</v>
      </c>
      <c r="AN8" s="44">
        <v>0</v>
      </c>
      <c r="AO8" s="44">
        <v>0</v>
      </c>
    </row>
    <row r="9" spans="1:41">
      <c r="A9" s="15" t="s">
        <v>23</v>
      </c>
      <c r="B9" s="44">
        <v>5645</v>
      </c>
      <c r="C9" s="44">
        <v>5868</v>
      </c>
      <c r="D9" s="9">
        <v>5759</v>
      </c>
      <c r="E9" s="9">
        <v>5679</v>
      </c>
      <c r="F9" s="9">
        <v>6162</v>
      </c>
      <c r="G9" s="9">
        <v>5986</v>
      </c>
      <c r="H9" s="44">
        <v>12021</v>
      </c>
      <c r="I9" s="44">
        <v>11760</v>
      </c>
      <c r="J9" s="44">
        <v>11891</v>
      </c>
      <c r="K9" s="44">
        <v>10345</v>
      </c>
      <c r="L9" s="9">
        <v>8847</v>
      </c>
      <c r="M9" s="9">
        <v>7659</v>
      </c>
      <c r="N9" s="9">
        <v>6068</v>
      </c>
      <c r="O9" s="9">
        <v>4930</v>
      </c>
      <c r="P9" s="9">
        <v>4113</v>
      </c>
      <c r="Q9" s="9">
        <v>3617</v>
      </c>
      <c r="R9" s="9">
        <v>3140</v>
      </c>
      <c r="S9" s="9">
        <v>2827</v>
      </c>
      <c r="T9" s="9">
        <v>3023</v>
      </c>
      <c r="U9" s="9">
        <v>2743</v>
      </c>
      <c r="V9" s="9">
        <v>2440</v>
      </c>
      <c r="W9" s="9">
        <v>1999</v>
      </c>
      <c r="X9" s="9">
        <v>1787</v>
      </c>
      <c r="Y9" s="9">
        <v>1384</v>
      </c>
      <c r="Z9" s="8"/>
      <c r="AA9" s="44">
        <v>101898</v>
      </c>
      <c r="AB9" s="44">
        <v>84634</v>
      </c>
      <c r="AC9" s="44">
        <v>69963</v>
      </c>
      <c r="AD9" s="44">
        <v>57736</v>
      </c>
      <c r="AE9" s="44">
        <v>44091</v>
      </c>
      <c r="AF9" s="44">
        <v>35437</v>
      </c>
      <c r="AG9" s="44">
        <v>32353</v>
      </c>
      <c r="AH9" s="44">
        <v>28269</v>
      </c>
      <c r="AI9" s="44">
        <v>29273</v>
      </c>
      <c r="AJ9" s="44">
        <v>33053</v>
      </c>
      <c r="AK9" s="44">
        <v>25987</v>
      </c>
      <c r="AL9" s="44">
        <v>22086</v>
      </c>
      <c r="AM9" s="44">
        <v>18851</v>
      </c>
      <c r="AN9" s="44">
        <v>16096</v>
      </c>
      <c r="AO9" s="44">
        <v>12583</v>
      </c>
    </row>
    <row r="10" spans="1:41">
      <c r="A10" s="15" t="s">
        <v>55</v>
      </c>
      <c r="B10" s="59">
        <v>10</v>
      </c>
      <c r="C10" s="59">
        <v>10</v>
      </c>
      <c r="D10" s="15">
        <v>7</v>
      </c>
      <c r="E10" s="15">
        <v>7</v>
      </c>
      <c r="F10" s="15">
        <v>11</v>
      </c>
      <c r="G10" s="15">
        <v>34</v>
      </c>
      <c r="H10" s="44">
        <v>100</v>
      </c>
      <c r="I10" s="44">
        <v>73</v>
      </c>
      <c r="J10" s="44">
        <v>39</v>
      </c>
      <c r="K10" s="44">
        <v>35</v>
      </c>
      <c r="L10" s="9">
        <v>0</v>
      </c>
      <c r="M10" s="9">
        <v>0</v>
      </c>
      <c r="N10" s="9">
        <v>0</v>
      </c>
      <c r="O10" s="9">
        <v>1</v>
      </c>
      <c r="P10" s="9">
        <v>2</v>
      </c>
      <c r="Q10" s="9">
        <v>13</v>
      </c>
      <c r="R10" s="9">
        <v>14</v>
      </c>
      <c r="S10" s="9">
        <v>3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8"/>
      <c r="AA10" s="44">
        <v>344</v>
      </c>
      <c r="AB10" s="44">
        <v>0</v>
      </c>
      <c r="AC10" s="44">
        <v>0</v>
      </c>
      <c r="AD10" s="44">
        <v>0</v>
      </c>
      <c r="AE10" s="44">
        <v>13</v>
      </c>
      <c r="AF10" s="44">
        <v>19</v>
      </c>
      <c r="AG10" s="44">
        <v>120</v>
      </c>
      <c r="AH10" s="44">
        <v>125</v>
      </c>
      <c r="AI10" s="44">
        <v>31</v>
      </c>
      <c r="AJ10" s="44">
        <v>0</v>
      </c>
      <c r="AK10" s="44">
        <v>0</v>
      </c>
      <c r="AL10" s="44">
        <v>0</v>
      </c>
      <c r="AM10" s="44">
        <v>0</v>
      </c>
      <c r="AN10" s="44">
        <v>0</v>
      </c>
      <c r="AO10" s="44">
        <v>0</v>
      </c>
    </row>
    <row r="11" spans="1:41">
      <c r="A11" s="15" t="s">
        <v>258</v>
      </c>
      <c r="B11" s="59">
        <v>5</v>
      </c>
      <c r="C11" s="59">
        <v>5</v>
      </c>
      <c r="D11" s="15">
        <v>6</v>
      </c>
      <c r="E11" s="15">
        <v>6</v>
      </c>
      <c r="F11" s="15">
        <v>7</v>
      </c>
      <c r="G11" s="15">
        <v>5</v>
      </c>
      <c r="H11" s="44">
        <v>14</v>
      </c>
      <c r="I11" s="44">
        <v>16</v>
      </c>
      <c r="J11" s="44" t="s">
        <v>86</v>
      </c>
      <c r="K11" s="44" t="s">
        <v>86</v>
      </c>
      <c r="L11" s="44" t="s">
        <v>86</v>
      </c>
      <c r="M11" s="44" t="s">
        <v>86</v>
      </c>
      <c r="N11" s="44" t="s">
        <v>86</v>
      </c>
      <c r="O11" s="44" t="s">
        <v>86</v>
      </c>
      <c r="P11" s="44" t="s">
        <v>86</v>
      </c>
      <c r="Q11" s="44" t="s">
        <v>86</v>
      </c>
      <c r="R11" s="44" t="s">
        <v>86</v>
      </c>
      <c r="S11" s="44" t="s">
        <v>86</v>
      </c>
      <c r="T11" s="44" t="s">
        <v>86</v>
      </c>
      <c r="U11" s="44" t="s">
        <v>86</v>
      </c>
      <c r="V11" s="44" t="s">
        <v>86</v>
      </c>
      <c r="W11" s="44" t="s">
        <v>86</v>
      </c>
      <c r="X11" s="44" t="s">
        <v>86</v>
      </c>
      <c r="Y11" s="44" t="s">
        <v>86</v>
      </c>
      <c r="Z11" s="7"/>
      <c r="AA11" s="44" t="s">
        <v>86</v>
      </c>
      <c r="AB11" s="44" t="s">
        <v>86</v>
      </c>
      <c r="AC11" s="44" t="s">
        <v>86</v>
      </c>
      <c r="AD11" s="44" t="s">
        <v>86</v>
      </c>
      <c r="AE11" s="44" t="s">
        <v>86</v>
      </c>
      <c r="AF11" s="44" t="s">
        <v>86</v>
      </c>
      <c r="AG11" s="44" t="s">
        <v>86</v>
      </c>
      <c r="AH11" s="44" t="s">
        <v>86</v>
      </c>
      <c r="AI11" s="44" t="s">
        <v>86</v>
      </c>
      <c r="AJ11" s="44" t="s">
        <v>86</v>
      </c>
      <c r="AK11" s="44" t="s">
        <v>86</v>
      </c>
      <c r="AL11" s="44" t="s">
        <v>86</v>
      </c>
      <c r="AM11" s="44" t="s">
        <v>86</v>
      </c>
      <c r="AN11" s="44" t="s">
        <v>86</v>
      </c>
      <c r="AO11" s="44" t="s">
        <v>86</v>
      </c>
    </row>
    <row r="12" spans="1:41">
      <c r="A12" s="15" t="s">
        <v>24</v>
      </c>
      <c r="B12" s="59">
        <v>4</v>
      </c>
      <c r="C12" s="59">
        <v>4</v>
      </c>
      <c r="D12" s="15">
        <v>4</v>
      </c>
      <c r="E12" s="15">
        <v>4</v>
      </c>
      <c r="F12" s="15">
        <v>4</v>
      </c>
      <c r="G12" s="15">
        <v>4</v>
      </c>
      <c r="H12" s="44">
        <v>5</v>
      </c>
      <c r="I12" s="44">
        <v>6</v>
      </c>
      <c r="J12" s="44">
        <v>6</v>
      </c>
      <c r="K12" s="44">
        <v>4</v>
      </c>
      <c r="L12" s="9">
        <v>4</v>
      </c>
      <c r="M12" s="9">
        <v>4</v>
      </c>
      <c r="N12" s="9">
        <v>2</v>
      </c>
      <c r="O12" s="9">
        <v>2</v>
      </c>
      <c r="P12" s="9">
        <v>2</v>
      </c>
      <c r="Q12" s="9">
        <v>2</v>
      </c>
      <c r="R12" s="9">
        <v>2</v>
      </c>
      <c r="S12" s="9">
        <v>1</v>
      </c>
      <c r="T12" s="9">
        <v>0</v>
      </c>
      <c r="U12" s="9">
        <v>0</v>
      </c>
      <c r="V12" s="9">
        <v>1</v>
      </c>
      <c r="W12" s="9">
        <v>1</v>
      </c>
      <c r="X12" s="9">
        <v>1</v>
      </c>
      <c r="Y12" s="9">
        <v>1</v>
      </c>
      <c r="Z12" s="8"/>
      <c r="AA12" s="44">
        <v>42</v>
      </c>
      <c r="AB12" s="44">
        <v>39</v>
      </c>
      <c r="AC12" s="44">
        <v>32</v>
      </c>
      <c r="AD12" s="44">
        <v>21</v>
      </c>
      <c r="AE12" s="44">
        <v>18</v>
      </c>
      <c r="AF12" s="44">
        <v>14</v>
      </c>
      <c r="AG12" s="44">
        <v>17</v>
      </c>
      <c r="AH12" s="44">
        <v>17</v>
      </c>
      <c r="AI12" s="44">
        <v>11</v>
      </c>
      <c r="AJ12" s="44">
        <v>3</v>
      </c>
      <c r="AK12" s="44">
        <v>3</v>
      </c>
      <c r="AL12" s="44">
        <v>5</v>
      </c>
      <c r="AM12" s="44">
        <v>6</v>
      </c>
      <c r="AN12" s="44">
        <v>10</v>
      </c>
      <c r="AO12" s="44">
        <v>10</v>
      </c>
    </row>
    <row r="13" spans="1:41">
      <c r="A13" s="15" t="s">
        <v>259</v>
      </c>
      <c r="B13" s="59">
        <v>29</v>
      </c>
      <c r="C13" s="59">
        <v>52</v>
      </c>
      <c r="D13" s="15">
        <v>55</v>
      </c>
      <c r="E13" s="15">
        <v>44</v>
      </c>
      <c r="F13" s="15">
        <v>73</v>
      </c>
      <c r="G13" s="15">
        <v>7</v>
      </c>
      <c r="H13" s="44">
        <v>4</v>
      </c>
      <c r="I13" s="44">
        <v>1</v>
      </c>
      <c r="J13" s="44">
        <v>2</v>
      </c>
      <c r="K13" s="44">
        <v>3</v>
      </c>
      <c r="L13" s="9">
        <v>0</v>
      </c>
      <c r="M13" s="9">
        <v>3</v>
      </c>
      <c r="N13" s="9">
        <v>0</v>
      </c>
      <c r="O13" s="9">
        <v>11</v>
      </c>
      <c r="P13" s="9">
        <v>24</v>
      </c>
      <c r="Q13" s="9">
        <v>21</v>
      </c>
      <c r="R13" s="9">
        <v>3</v>
      </c>
      <c r="S13" s="9">
        <v>3</v>
      </c>
      <c r="T13" s="9">
        <v>0</v>
      </c>
      <c r="U13" s="9">
        <v>0</v>
      </c>
      <c r="V13" s="9">
        <v>15</v>
      </c>
      <c r="W13" s="9">
        <v>0</v>
      </c>
      <c r="X13" s="9">
        <v>0</v>
      </c>
      <c r="Y13" s="9">
        <v>0</v>
      </c>
      <c r="Z13" s="8"/>
      <c r="AA13" s="44">
        <v>31</v>
      </c>
      <c r="AB13" s="44">
        <v>0</v>
      </c>
      <c r="AC13" s="44">
        <v>25</v>
      </c>
      <c r="AD13" s="44">
        <v>0</v>
      </c>
      <c r="AE13" s="44">
        <v>100</v>
      </c>
      <c r="AF13" s="44">
        <v>206</v>
      </c>
      <c r="AG13" s="44">
        <v>190</v>
      </c>
      <c r="AH13" s="44">
        <v>24</v>
      </c>
      <c r="AI13" s="44">
        <v>28</v>
      </c>
      <c r="AJ13" s="44">
        <v>0</v>
      </c>
      <c r="AK13" s="44">
        <v>0</v>
      </c>
      <c r="AL13" s="44">
        <v>140</v>
      </c>
      <c r="AM13" s="44">
        <v>0</v>
      </c>
      <c r="AN13" s="44">
        <v>0</v>
      </c>
      <c r="AO13" s="44">
        <v>0</v>
      </c>
    </row>
    <row r="14" spans="1:41">
      <c r="A14" s="15" t="s">
        <v>25</v>
      </c>
      <c r="B14" s="59">
        <v>3</v>
      </c>
      <c r="C14" s="59">
        <v>1</v>
      </c>
      <c r="D14" s="59" t="s">
        <v>86</v>
      </c>
      <c r="E14" s="15">
        <v>22</v>
      </c>
      <c r="F14" s="15">
        <v>48</v>
      </c>
      <c r="G14" s="15">
        <v>64</v>
      </c>
      <c r="H14" s="44">
        <v>4</v>
      </c>
      <c r="I14" s="44">
        <v>2</v>
      </c>
      <c r="J14" s="44">
        <v>1</v>
      </c>
      <c r="K14" s="44">
        <v>1</v>
      </c>
      <c r="L14" s="9">
        <v>1</v>
      </c>
      <c r="M14" s="9">
        <v>1</v>
      </c>
      <c r="N14" s="9">
        <v>1</v>
      </c>
      <c r="O14" s="9">
        <v>74</v>
      </c>
      <c r="P14" s="9">
        <v>84</v>
      </c>
      <c r="Q14" s="9">
        <v>64</v>
      </c>
      <c r="R14" s="9">
        <v>39</v>
      </c>
      <c r="S14" s="9">
        <v>40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8"/>
      <c r="AA14" s="44">
        <v>4</v>
      </c>
      <c r="AB14" s="44">
        <v>6</v>
      </c>
      <c r="AC14" s="44">
        <v>8</v>
      </c>
      <c r="AD14" s="44">
        <v>9</v>
      </c>
      <c r="AE14" s="44">
        <v>663</v>
      </c>
      <c r="AF14" s="44">
        <v>721</v>
      </c>
      <c r="AG14" s="44">
        <v>569</v>
      </c>
      <c r="AH14" s="44">
        <v>354</v>
      </c>
      <c r="AI14" s="44">
        <v>416</v>
      </c>
      <c r="AJ14" s="44">
        <v>0</v>
      </c>
      <c r="AK14" s="44">
        <v>0</v>
      </c>
      <c r="AL14" s="44">
        <v>0</v>
      </c>
      <c r="AM14" s="44">
        <v>0</v>
      </c>
      <c r="AN14" s="44">
        <v>0</v>
      </c>
      <c r="AO14" s="44">
        <v>0</v>
      </c>
    </row>
    <row r="15" spans="1:41">
      <c r="A15" s="15" t="s">
        <v>26</v>
      </c>
      <c r="B15" s="44">
        <v>680</v>
      </c>
      <c r="C15" s="44">
        <v>756</v>
      </c>
      <c r="D15" s="9">
        <v>817</v>
      </c>
      <c r="E15" s="9">
        <v>855</v>
      </c>
      <c r="F15" s="9">
        <v>2077</v>
      </c>
      <c r="G15" s="9">
        <v>4981</v>
      </c>
      <c r="H15" s="44">
        <v>5</v>
      </c>
      <c r="I15" s="44">
        <v>4</v>
      </c>
      <c r="J15" s="44">
        <v>4</v>
      </c>
      <c r="K15" s="44">
        <v>7</v>
      </c>
      <c r="L15" s="9">
        <v>0</v>
      </c>
      <c r="M15" s="9">
        <v>11</v>
      </c>
      <c r="N15" s="9">
        <v>13</v>
      </c>
      <c r="O15" s="9">
        <v>24</v>
      </c>
      <c r="P15" s="9">
        <v>25</v>
      </c>
      <c r="Q15" s="9">
        <v>22</v>
      </c>
      <c r="R15" s="9">
        <v>58</v>
      </c>
      <c r="S15" s="9">
        <v>48</v>
      </c>
      <c r="T15" s="9">
        <v>97</v>
      </c>
      <c r="U15" s="9">
        <v>44</v>
      </c>
      <c r="V15" s="9">
        <v>3</v>
      </c>
      <c r="W15" s="9">
        <v>3</v>
      </c>
      <c r="X15" s="9">
        <v>2</v>
      </c>
      <c r="Y15" s="9">
        <v>12</v>
      </c>
      <c r="Z15" s="8"/>
      <c r="AA15" s="44">
        <v>70</v>
      </c>
      <c r="AB15" s="44">
        <v>9</v>
      </c>
      <c r="AC15" s="44">
        <v>109</v>
      </c>
      <c r="AD15" s="44">
        <v>119</v>
      </c>
      <c r="AE15" s="44">
        <v>204</v>
      </c>
      <c r="AF15" s="44">
        <v>207</v>
      </c>
      <c r="AG15" s="44">
        <v>195</v>
      </c>
      <c r="AH15" s="44">
        <v>525</v>
      </c>
      <c r="AI15" s="44">
        <v>492</v>
      </c>
      <c r="AJ15" s="44">
        <v>1063</v>
      </c>
      <c r="AK15" s="44">
        <v>415</v>
      </c>
      <c r="AL15" s="44">
        <v>27</v>
      </c>
      <c r="AM15" s="44">
        <v>30</v>
      </c>
      <c r="AN15" s="44">
        <v>15</v>
      </c>
      <c r="AO15" s="44">
        <v>110</v>
      </c>
    </row>
    <row r="16" spans="1:41">
      <c r="A16" s="15" t="s">
        <v>260</v>
      </c>
      <c r="B16" s="59">
        <v>6</v>
      </c>
      <c r="C16" s="59">
        <v>5</v>
      </c>
      <c r="D16" s="15">
        <v>4</v>
      </c>
      <c r="E16" s="15">
        <v>6</v>
      </c>
      <c r="F16" s="15">
        <v>4</v>
      </c>
      <c r="G16" s="15">
        <v>4</v>
      </c>
      <c r="H16" s="219" t="s">
        <v>86</v>
      </c>
      <c r="I16" s="44"/>
      <c r="J16" s="44"/>
      <c r="K16" s="44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8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15.75" customHeight="1">
      <c r="A17" s="71" t="s">
        <v>27</v>
      </c>
      <c r="B17" s="72">
        <v>6382</v>
      </c>
      <c r="C17" s="72">
        <v>6701</v>
      </c>
      <c r="D17" s="10">
        <v>6652</v>
      </c>
      <c r="E17" s="10">
        <v>6623</v>
      </c>
      <c r="F17" s="10">
        <v>8386</v>
      </c>
      <c r="G17" s="10">
        <v>11103</v>
      </c>
      <c r="H17" s="10">
        <v>12176</v>
      </c>
      <c r="I17" s="10">
        <v>11881</v>
      </c>
      <c r="J17" s="10">
        <v>11954</v>
      </c>
      <c r="K17" s="10">
        <v>10401</v>
      </c>
      <c r="L17" s="10">
        <v>8857</v>
      </c>
      <c r="M17" s="10">
        <v>7681</v>
      </c>
      <c r="N17" s="10">
        <v>6085</v>
      </c>
      <c r="O17" s="10">
        <v>5042</v>
      </c>
      <c r="P17" s="10">
        <v>4248</v>
      </c>
      <c r="Q17" s="10">
        <v>3739</v>
      </c>
      <c r="R17" s="10">
        <v>3258</v>
      </c>
      <c r="S17" s="10">
        <v>2923</v>
      </c>
      <c r="T17" s="10">
        <v>3120</v>
      </c>
      <c r="U17" s="10">
        <v>2787</v>
      </c>
      <c r="V17" s="10">
        <v>2459</v>
      </c>
      <c r="W17" s="10">
        <v>2003</v>
      </c>
      <c r="X17" s="10">
        <v>1790</v>
      </c>
      <c r="Y17" s="10">
        <v>1397</v>
      </c>
      <c r="Z17" s="7"/>
      <c r="AA17" s="44">
        <v>102448</v>
      </c>
      <c r="AB17" s="44">
        <v>84737</v>
      </c>
      <c r="AC17" s="44">
        <v>70164</v>
      </c>
      <c r="AD17" s="44">
        <v>57899</v>
      </c>
      <c r="AE17" s="44">
        <v>45089</v>
      </c>
      <c r="AF17" s="44">
        <v>36604</v>
      </c>
      <c r="AG17" s="44">
        <v>33444</v>
      </c>
      <c r="AH17" s="44">
        <v>29329</v>
      </c>
      <c r="AI17" s="44">
        <v>30266</v>
      </c>
      <c r="AJ17" s="44">
        <v>34119</v>
      </c>
      <c r="AK17" s="44">
        <v>26405</v>
      </c>
      <c r="AL17" s="44">
        <v>22258</v>
      </c>
      <c r="AM17" s="44">
        <v>18887</v>
      </c>
      <c r="AN17" s="44">
        <v>16121</v>
      </c>
      <c r="AO17" s="44">
        <v>12703</v>
      </c>
    </row>
    <row r="18" spans="1:41">
      <c r="A18" s="15" t="s">
        <v>316</v>
      </c>
      <c r="B18" s="44" t="s">
        <v>86</v>
      </c>
      <c r="C18" s="44" t="s">
        <v>86</v>
      </c>
      <c r="D18" s="59" t="s">
        <v>86</v>
      </c>
      <c r="E18" s="59" t="s">
        <v>86</v>
      </c>
      <c r="F18" s="15">
        <v>319</v>
      </c>
      <c r="G18" s="9">
        <v>95</v>
      </c>
      <c r="H18" s="44"/>
      <c r="I18" s="44"/>
      <c r="J18" s="44"/>
      <c r="K18" s="44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8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</row>
    <row r="19" spans="1:41">
      <c r="A19" s="15" t="s">
        <v>260</v>
      </c>
      <c r="B19" s="59">
        <v>38</v>
      </c>
      <c r="C19" s="59">
        <v>40</v>
      </c>
      <c r="D19" s="15">
        <v>36</v>
      </c>
      <c r="E19" s="15">
        <v>27</v>
      </c>
      <c r="F19" s="15">
        <v>47</v>
      </c>
      <c r="G19" s="9">
        <v>84</v>
      </c>
      <c r="H19" s="44">
        <v>109</v>
      </c>
      <c r="I19" s="44">
        <v>116</v>
      </c>
      <c r="J19" s="44">
        <v>86</v>
      </c>
      <c r="K19" s="44">
        <v>85</v>
      </c>
      <c r="L19" s="9">
        <v>47</v>
      </c>
      <c r="M19" s="9">
        <v>88</v>
      </c>
      <c r="N19" s="9">
        <v>64</v>
      </c>
      <c r="O19" s="9">
        <v>60</v>
      </c>
      <c r="P19" s="9">
        <v>49</v>
      </c>
      <c r="Q19" s="9">
        <v>35</v>
      </c>
      <c r="R19" s="9">
        <v>18</v>
      </c>
      <c r="S19" s="9">
        <v>128</v>
      </c>
      <c r="T19" s="9">
        <v>26</v>
      </c>
      <c r="U19" s="9">
        <v>67</v>
      </c>
      <c r="V19" s="9">
        <v>33</v>
      </c>
      <c r="W19" s="9">
        <v>14</v>
      </c>
      <c r="X19" s="9">
        <v>10</v>
      </c>
      <c r="Y19" s="9">
        <v>11</v>
      </c>
      <c r="Z19" s="8"/>
      <c r="AA19" s="44">
        <v>838</v>
      </c>
      <c r="AB19" s="44">
        <v>447</v>
      </c>
      <c r="AC19" s="44">
        <v>808</v>
      </c>
      <c r="AD19" s="44">
        <v>612</v>
      </c>
      <c r="AE19" s="44">
        <v>544</v>
      </c>
      <c r="AF19" s="44">
        <v>416</v>
      </c>
      <c r="AG19" s="44">
        <v>309</v>
      </c>
      <c r="AH19" s="44">
        <v>157</v>
      </c>
      <c r="AI19" s="44">
        <v>1318</v>
      </c>
      <c r="AJ19" s="44">
        <v>285</v>
      </c>
      <c r="AK19" s="44">
        <v>625</v>
      </c>
      <c r="AL19" s="44">
        <v>302</v>
      </c>
      <c r="AM19" s="44">
        <v>130</v>
      </c>
      <c r="AN19" s="44">
        <v>96</v>
      </c>
      <c r="AO19" s="44">
        <v>106</v>
      </c>
    </row>
    <row r="20" spans="1:41">
      <c r="A20" s="15" t="s">
        <v>259</v>
      </c>
      <c r="B20" s="15">
        <v>3</v>
      </c>
      <c r="C20" s="15">
        <v>6</v>
      </c>
      <c r="D20" s="15">
        <v>22</v>
      </c>
      <c r="E20" s="15">
        <v>8</v>
      </c>
      <c r="F20" s="15">
        <v>24</v>
      </c>
      <c r="G20" s="219" t="s">
        <v>86</v>
      </c>
      <c r="H20" s="44">
        <v>10</v>
      </c>
      <c r="I20" s="44">
        <v>2</v>
      </c>
      <c r="J20" s="44">
        <v>14</v>
      </c>
      <c r="K20" s="44">
        <v>3</v>
      </c>
      <c r="L20" s="9">
        <v>1</v>
      </c>
      <c r="M20" s="9">
        <v>1</v>
      </c>
      <c r="N20" s="9">
        <v>0</v>
      </c>
      <c r="O20" s="9">
        <v>0</v>
      </c>
      <c r="P20" s="9">
        <v>2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8"/>
      <c r="AA20" s="44">
        <v>28</v>
      </c>
      <c r="AB20" s="44">
        <v>9</v>
      </c>
      <c r="AC20" s="44">
        <v>12</v>
      </c>
      <c r="AD20" s="44">
        <v>0</v>
      </c>
      <c r="AE20" s="44">
        <v>0</v>
      </c>
      <c r="AF20" s="44">
        <v>20</v>
      </c>
      <c r="AG20" s="44">
        <v>1</v>
      </c>
      <c r="AH20" s="44">
        <v>0</v>
      </c>
      <c r="AI20" s="44">
        <v>0</v>
      </c>
      <c r="AJ20" s="44">
        <v>0</v>
      </c>
      <c r="AK20" s="44">
        <v>0</v>
      </c>
      <c r="AL20" s="44">
        <v>0</v>
      </c>
      <c r="AM20" s="44">
        <v>0</v>
      </c>
      <c r="AN20" s="44">
        <v>0</v>
      </c>
      <c r="AO20" s="44">
        <v>0</v>
      </c>
    </row>
    <row r="21" spans="1:41">
      <c r="A21" s="15" t="s">
        <v>28</v>
      </c>
      <c r="B21" s="44">
        <v>154</v>
      </c>
      <c r="C21" s="44">
        <v>20</v>
      </c>
      <c r="D21" s="15">
        <v>27</v>
      </c>
      <c r="E21" s="15">
        <v>74</v>
      </c>
      <c r="F21" s="15">
        <v>217</v>
      </c>
      <c r="G21" s="9">
        <v>1193</v>
      </c>
      <c r="H21" s="44">
        <v>250</v>
      </c>
      <c r="I21" s="44">
        <v>19</v>
      </c>
      <c r="J21" s="44">
        <v>13</v>
      </c>
      <c r="K21" s="44">
        <v>16</v>
      </c>
      <c r="L21" s="9">
        <v>14</v>
      </c>
      <c r="M21" s="9">
        <v>26</v>
      </c>
      <c r="N21" s="9">
        <v>29</v>
      </c>
      <c r="O21" s="9">
        <v>7</v>
      </c>
      <c r="P21" s="9">
        <v>3</v>
      </c>
      <c r="Q21" s="9">
        <v>3</v>
      </c>
      <c r="R21" s="9">
        <v>2</v>
      </c>
      <c r="S21" s="9">
        <v>2</v>
      </c>
      <c r="T21" s="9">
        <v>2</v>
      </c>
      <c r="U21" s="9">
        <v>2</v>
      </c>
      <c r="V21" s="9">
        <v>1</v>
      </c>
      <c r="W21" s="9">
        <v>14</v>
      </c>
      <c r="X21" s="9">
        <v>11</v>
      </c>
      <c r="Y21" s="9">
        <v>28</v>
      </c>
      <c r="Z21" s="8"/>
      <c r="AA21" s="44">
        <v>155</v>
      </c>
      <c r="AB21" s="44">
        <v>137</v>
      </c>
      <c r="AC21" s="44">
        <v>238</v>
      </c>
      <c r="AD21" s="44">
        <v>278</v>
      </c>
      <c r="AE21" s="44">
        <v>59</v>
      </c>
      <c r="AF21" s="44">
        <v>28</v>
      </c>
      <c r="AG21" s="44">
        <v>30</v>
      </c>
      <c r="AH21" s="44">
        <v>20</v>
      </c>
      <c r="AI21" s="44">
        <v>24</v>
      </c>
      <c r="AJ21" s="44">
        <v>23</v>
      </c>
      <c r="AK21" s="44">
        <v>22</v>
      </c>
      <c r="AL21" s="44">
        <v>6</v>
      </c>
      <c r="AM21" s="44">
        <v>132</v>
      </c>
      <c r="AN21" s="44">
        <v>97</v>
      </c>
      <c r="AO21" s="44">
        <v>254</v>
      </c>
    </row>
    <row r="22" spans="1:41">
      <c r="A22" s="15" t="s">
        <v>29</v>
      </c>
      <c r="B22" s="59">
        <v>22</v>
      </c>
      <c r="C22" s="59">
        <v>26</v>
      </c>
      <c r="D22" s="44" t="s">
        <v>86</v>
      </c>
      <c r="E22" s="44" t="s">
        <v>86</v>
      </c>
      <c r="F22" s="44" t="s">
        <v>86</v>
      </c>
      <c r="G22" s="219" t="s">
        <v>86</v>
      </c>
      <c r="H22" s="44">
        <v>18</v>
      </c>
      <c r="I22" s="44">
        <v>131</v>
      </c>
      <c r="J22" s="44">
        <v>449</v>
      </c>
      <c r="K22" s="44">
        <v>244</v>
      </c>
      <c r="L22" s="9">
        <v>325</v>
      </c>
      <c r="M22" s="9">
        <v>307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8"/>
      <c r="AA22" s="44">
        <v>2402</v>
      </c>
      <c r="AB22" s="44">
        <v>3108</v>
      </c>
      <c r="AC22" s="44">
        <v>2802</v>
      </c>
      <c r="AD22" s="44">
        <v>0</v>
      </c>
      <c r="AE22" s="44">
        <v>0</v>
      </c>
      <c r="AF22" s="44">
        <v>0</v>
      </c>
      <c r="AG22" s="44">
        <v>0</v>
      </c>
      <c r="AH22" s="44">
        <v>0</v>
      </c>
      <c r="AI22" s="44">
        <v>0</v>
      </c>
      <c r="AJ22" s="44">
        <v>0</v>
      </c>
      <c r="AK22" s="44">
        <v>0</v>
      </c>
      <c r="AL22" s="44">
        <v>0</v>
      </c>
      <c r="AM22" s="44">
        <v>0</v>
      </c>
      <c r="AN22" s="44">
        <v>0</v>
      </c>
      <c r="AO22" s="44">
        <v>0</v>
      </c>
    </row>
    <row r="23" spans="1:41">
      <c r="A23" s="71" t="s">
        <v>30</v>
      </c>
      <c r="B23" s="72">
        <v>217</v>
      </c>
      <c r="C23" s="72">
        <v>92</v>
      </c>
      <c r="D23" s="10">
        <v>85</v>
      </c>
      <c r="E23" s="10">
        <v>109</v>
      </c>
      <c r="F23" s="10">
        <v>607</v>
      </c>
      <c r="G23" s="10">
        <v>1372</v>
      </c>
      <c r="H23" s="72">
        <f>SUM(H19:H22)</f>
        <v>387</v>
      </c>
      <c r="I23" s="72">
        <v>268</v>
      </c>
      <c r="J23" s="72">
        <v>562</v>
      </c>
      <c r="K23" s="72">
        <v>348</v>
      </c>
      <c r="L23" s="72">
        <v>387</v>
      </c>
      <c r="M23" s="72">
        <v>422</v>
      </c>
      <c r="N23" s="72">
        <v>93</v>
      </c>
      <c r="O23" s="72">
        <v>67</v>
      </c>
      <c r="P23" s="72">
        <v>54</v>
      </c>
      <c r="Q23" s="72">
        <v>38</v>
      </c>
      <c r="R23" s="72">
        <v>20</v>
      </c>
      <c r="S23" s="72">
        <v>130</v>
      </c>
      <c r="T23" s="72">
        <v>28</v>
      </c>
      <c r="U23" s="72">
        <v>69</v>
      </c>
      <c r="V23" s="72">
        <v>34</v>
      </c>
      <c r="W23" s="72">
        <v>28</v>
      </c>
      <c r="X23" s="72">
        <v>21</v>
      </c>
      <c r="Y23" s="72">
        <v>39</v>
      </c>
      <c r="Z23" s="73"/>
      <c r="AA23" s="72">
        <v>3423</v>
      </c>
      <c r="AB23" s="72">
        <v>3701</v>
      </c>
      <c r="AC23" s="72">
        <v>3860</v>
      </c>
      <c r="AD23" s="72">
        <v>890</v>
      </c>
      <c r="AE23" s="72">
        <v>603</v>
      </c>
      <c r="AF23" s="72">
        <v>464</v>
      </c>
      <c r="AG23" s="72">
        <v>340</v>
      </c>
      <c r="AH23" s="72">
        <v>177</v>
      </c>
      <c r="AI23" s="72">
        <v>1342</v>
      </c>
      <c r="AJ23" s="72">
        <v>308</v>
      </c>
      <c r="AK23" s="72">
        <v>647</v>
      </c>
      <c r="AL23" s="72">
        <v>308</v>
      </c>
      <c r="AM23" s="72">
        <v>262</v>
      </c>
      <c r="AN23" s="72">
        <v>193</v>
      </c>
      <c r="AO23" s="72">
        <v>360</v>
      </c>
    </row>
    <row r="24" spans="1:41">
      <c r="A24" s="71" t="s">
        <v>31</v>
      </c>
      <c r="B24" s="72">
        <v>6599</v>
      </c>
      <c r="C24" s="72">
        <v>6793</v>
      </c>
      <c r="D24" s="10">
        <v>6737</v>
      </c>
      <c r="E24" s="10">
        <v>6732</v>
      </c>
      <c r="F24" s="10">
        <v>8993</v>
      </c>
      <c r="G24" s="10">
        <v>12475</v>
      </c>
      <c r="H24" s="72">
        <f>+H23+H17</f>
        <v>12563</v>
      </c>
      <c r="I24" s="72">
        <v>12149</v>
      </c>
      <c r="J24" s="72">
        <v>12516</v>
      </c>
      <c r="K24" s="72">
        <v>10749</v>
      </c>
      <c r="L24" s="72">
        <v>9244</v>
      </c>
      <c r="M24" s="72">
        <v>8103</v>
      </c>
      <c r="N24" s="72">
        <v>6178</v>
      </c>
      <c r="O24" s="72">
        <v>5109</v>
      </c>
      <c r="P24" s="72">
        <v>4302</v>
      </c>
      <c r="Q24" s="72">
        <v>3777</v>
      </c>
      <c r="R24" s="72">
        <v>3278</v>
      </c>
      <c r="S24" s="72">
        <v>3053</v>
      </c>
      <c r="T24" s="72">
        <v>3148</v>
      </c>
      <c r="U24" s="72">
        <v>2856</v>
      </c>
      <c r="V24" s="72">
        <v>2493</v>
      </c>
      <c r="W24" s="72">
        <v>2031</v>
      </c>
      <c r="X24" s="72">
        <v>1811</v>
      </c>
      <c r="Y24" s="72">
        <v>1436</v>
      </c>
      <c r="Z24" s="73"/>
      <c r="AA24" s="72">
        <v>105871</v>
      </c>
      <c r="AB24" s="72">
        <v>88438</v>
      </c>
      <c r="AC24" s="72">
        <v>74024</v>
      </c>
      <c r="AD24" s="72">
        <v>58789</v>
      </c>
      <c r="AE24" s="72">
        <v>45692</v>
      </c>
      <c r="AF24" s="72">
        <v>37068</v>
      </c>
      <c r="AG24" s="72">
        <v>33784</v>
      </c>
      <c r="AH24" s="72">
        <v>29506</v>
      </c>
      <c r="AI24" s="72">
        <v>31608</v>
      </c>
      <c r="AJ24" s="72">
        <v>34427</v>
      </c>
      <c r="AK24" s="72">
        <v>27052</v>
      </c>
      <c r="AL24" s="72">
        <v>22566</v>
      </c>
      <c r="AM24" s="72">
        <v>19149</v>
      </c>
      <c r="AN24" s="72">
        <v>16314</v>
      </c>
      <c r="AO24" s="72">
        <v>13063</v>
      </c>
    </row>
    <row r="25" spans="1:41" ht="30" customHeight="1">
      <c r="A25" s="71" t="s">
        <v>32</v>
      </c>
      <c r="B25" s="138"/>
      <c r="C25" s="138"/>
      <c r="D25" s="71"/>
      <c r="E25" s="71"/>
      <c r="F25" s="218"/>
      <c r="G25" s="71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7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</row>
    <row r="26" spans="1:41" ht="14.25" customHeight="1">
      <c r="A26" s="15" t="s">
        <v>88</v>
      </c>
      <c r="B26" s="44">
        <v>3233</v>
      </c>
      <c r="C26" s="44">
        <v>3337</v>
      </c>
      <c r="D26" s="9">
        <v>3398</v>
      </c>
      <c r="E26" s="9">
        <v>2833</v>
      </c>
      <c r="F26" s="9">
        <v>4506</v>
      </c>
      <c r="G26" s="9">
        <v>7039</v>
      </c>
      <c r="H26" s="44">
        <v>5292</v>
      </c>
      <c r="I26" s="44">
        <v>5441</v>
      </c>
      <c r="J26" s="44">
        <f>5370-586-78</f>
        <v>4706</v>
      </c>
      <c r="K26" s="44">
        <f t="shared" ref="K26:Y26" si="0">K30-K29-K28-K27</f>
        <v>4269.6102114785226</v>
      </c>
      <c r="L26" s="44">
        <f t="shared" si="0"/>
        <v>3420.6237234631908</v>
      </c>
      <c r="M26" s="44">
        <f t="shared" si="0"/>
        <v>2534.9967159277508</v>
      </c>
      <c r="N26" s="44">
        <f t="shared" si="0"/>
        <v>1803.8233934107511</v>
      </c>
      <c r="O26" s="44">
        <f t="shared" si="0"/>
        <v>1692.5336016996534</v>
      </c>
      <c r="P26" s="44">
        <f t="shared" si="0"/>
        <v>1153.866513473992</v>
      </c>
      <c r="Q26" s="44">
        <f t="shared" si="0"/>
        <v>957.32921171196347</v>
      </c>
      <c r="R26" s="44">
        <f t="shared" si="0"/>
        <v>911.44456787380579</v>
      </c>
      <c r="S26" s="44">
        <f t="shared" si="0"/>
        <v>726</v>
      </c>
      <c r="T26" s="44">
        <f t="shared" si="0"/>
        <v>666</v>
      </c>
      <c r="U26" s="44">
        <f t="shared" si="0"/>
        <v>843</v>
      </c>
      <c r="V26" s="44">
        <f t="shared" si="0"/>
        <v>649</v>
      </c>
      <c r="W26" s="44">
        <f t="shared" si="0"/>
        <v>429</v>
      </c>
      <c r="X26" s="44">
        <f t="shared" si="0"/>
        <v>313</v>
      </c>
      <c r="Y26" s="44">
        <f t="shared" si="0"/>
        <v>177</v>
      </c>
      <c r="Z26" s="7"/>
      <c r="AA26" s="44">
        <f t="shared" ref="AA26:AO26" si="1">AA30-AA29-AA28-AA27</f>
        <v>42051</v>
      </c>
      <c r="AB26" s="44">
        <f t="shared" si="1"/>
        <v>32725</v>
      </c>
      <c r="AC26" s="44">
        <f t="shared" si="1"/>
        <v>23158</v>
      </c>
      <c r="AD26" s="44">
        <f t="shared" si="1"/>
        <v>17167</v>
      </c>
      <c r="AE26" s="44">
        <f t="shared" si="1"/>
        <v>15138</v>
      </c>
      <c r="AF26" s="44">
        <f t="shared" si="1"/>
        <v>9943</v>
      </c>
      <c r="AG26" s="44">
        <f t="shared" si="1"/>
        <v>8561</v>
      </c>
      <c r="AH26" s="44">
        <f t="shared" si="1"/>
        <v>8205</v>
      </c>
      <c r="AI26" s="44">
        <f t="shared" si="1"/>
        <v>7512</v>
      </c>
      <c r="AJ26" s="44">
        <f t="shared" si="1"/>
        <v>7282</v>
      </c>
      <c r="AK26" s="44">
        <f t="shared" si="1"/>
        <v>7985</v>
      </c>
      <c r="AL26" s="44">
        <f t="shared" si="1"/>
        <v>5876</v>
      </c>
      <c r="AM26" s="44">
        <f t="shared" si="1"/>
        <v>4048</v>
      </c>
      <c r="AN26" s="44">
        <f t="shared" si="1"/>
        <v>2815</v>
      </c>
      <c r="AO26" s="44">
        <f t="shared" si="1"/>
        <v>1610</v>
      </c>
    </row>
    <row r="27" spans="1:41" ht="14.25" customHeight="1">
      <c r="A27" s="15" t="s">
        <v>342</v>
      </c>
      <c r="B27" s="59" t="s">
        <v>86</v>
      </c>
      <c r="C27" s="59" t="s">
        <v>86</v>
      </c>
      <c r="D27" s="44" t="s">
        <v>86</v>
      </c>
      <c r="E27" s="44" t="s">
        <v>86</v>
      </c>
      <c r="F27" s="44" t="s">
        <v>86</v>
      </c>
      <c r="G27" s="219" t="s">
        <v>86</v>
      </c>
      <c r="H27" s="44" t="s">
        <v>86</v>
      </c>
      <c r="I27" s="44" t="s">
        <v>86</v>
      </c>
      <c r="J27" s="44">
        <v>586</v>
      </c>
      <c r="K27" s="44">
        <f t="shared" ref="K27:N29" si="2">AA27/K$59</f>
        <v>611.18612749626891</v>
      </c>
      <c r="L27" s="44">
        <f t="shared" si="2"/>
        <v>629.25294505012073</v>
      </c>
      <c r="M27" s="44">
        <f t="shared" si="2"/>
        <v>659.0038314176245</v>
      </c>
      <c r="N27" s="44">
        <f t="shared" si="2"/>
        <v>422.46860385686512</v>
      </c>
      <c r="O27" s="44">
        <f t="shared" ref="O27:X27" si="3">AE27/O$59</f>
        <v>0</v>
      </c>
      <c r="P27" s="44">
        <f t="shared" si="3"/>
        <v>0</v>
      </c>
      <c r="Q27" s="44">
        <f t="shared" si="3"/>
        <v>0</v>
      </c>
      <c r="R27" s="44">
        <f t="shared" si="3"/>
        <v>0</v>
      </c>
      <c r="S27" s="44">
        <f t="shared" si="3"/>
        <v>0</v>
      </c>
      <c r="T27" s="44">
        <f t="shared" si="3"/>
        <v>0</v>
      </c>
      <c r="U27" s="44">
        <f t="shared" si="3"/>
        <v>0</v>
      </c>
      <c r="V27" s="44">
        <f t="shared" si="3"/>
        <v>0</v>
      </c>
      <c r="W27" s="44">
        <f t="shared" si="3"/>
        <v>0</v>
      </c>
      <c r="X27" s="44">
        <f t="shared" si="3"/>
        <v>0</v>
      </c>
      <c r="Y27" s="44">
        <f>AO27/Y$59</f>
        <v>0</v>
      </c>
      <c r="Z27" s="7"/>
      <c r="AA27" s="44">
        <v>6020</v>
      </c>
      <c r="AB27" s="44">
        <v>6020</v>
      </c>
      <c r="AC27" s="44">
        <v>6020</v>
      </c>
      <c r="AD27" s="44">
        <v>4020</v>
      </c>
      <c r="AE27" s="44">
        <v>0</v>
      </c>
      <c r="AF27" s="44">
        <v>0</v>
      </c>
      <c r="AG27" s="44">
        <v>0</v>
      </c>
      <c r="AH27" s="44">
        <v>0</v>
      </c>
      <c r="AI27" s="44">
        <v>0</v>
      </c>
      <c r="AJ27" s="44">
        <v>0</v>
      </c>
      <c r="AK27" s="44">
        <v>0</v>
      </c>
      <c r="AL27" s="44">
        <v>0</v>
      </c>
      <c r="AM27" s="44">
        <v>0</v>
      </c>
      <c r="AN27" s="44">
        <v>0</v>
      </c>
      <c r="AO27" s="44">
        <v>0</v>
      </c>
    </row>
    <row r="28" spans="1:41" ht="14.25" customHeight="1">
      <c r="A28" s="15" t="s">
        <v>89</v>
      </c>
      <c r="B28" s="59" t="s">
        <v>86</v>
      </c>
      <c r="C28" s="59" t="s">
        <v>86</v>
      </c>
      <c r="D28" s="44" t="s">
        <v>86</v>
      </c>
      <c r="E28" s="44" t="s">
        <v>86</v>
      </c>
      <c r="F28" s="44" t="s">
        <v>86</v>
      </c>
      <c r="G28" s="219" t="s">
        <v>86</v>
      </c>
      <c r="H28" s="44" t="s">
        <v>86</v>
      </c>
      <c r="I28" s="44" t="s">
        <v>86</v>
      </c>
      <c r="J28" s="44" t="s">
        <v>86</v>
      </c>
      <c r="K28" s="44">
        <f t="shared" si="2"/>
        <v>0</v>
      </c>
      <c r="L28" s="44">
        <f t="shared" si="2"/>
        <v>209.99487817370309</v>
      </c>
      <c r="M28" s="44">
        <f t="shared" si="2"/>
        <v>149.97263273125341</v>
      </c>
      <c r="N28" s="44">
        <f t="shared" si="2"/>
        <v>137.88030056224056</v>
      </c>
      <c r="O28" s="44">
        <f t="shared" ref="O28:X29" si="4">AE28/O$59</f>
        <v>0</v>
      </c>
      <c r="P28" s="44">
        <f t="shared" si="4"/>
        <v>0</v>
      </c>
      <c r="Q28" s="44">
        <f t="shared" si="4"/>
        <v>0</v>
      </c>
      <c r="R28" s="44">
        <f t="shared" si="4"/>
        <v>0</v>
      </c>
      <c r="S28" s="44">
        <f t="shared" si="4"/>
        <v>0</v>
      </c>
      <c r="T28" s="44">
        <f t="shared" si="4"/>
        <v>0</v>
      </c>
      <c r="U28" s="44">
        <f t="shared" si="4"/>
        <v>0</v>
      </c>
      <c r="V28" s="44">
        <f t="shared" si="4"/>
        <v>0</v>
      </c>
      <c r="W28" s="44">
        <f t="shared" si="4"/>
        <v>0</v>
      </c>
      <c r="X28" s="44">
        <f t="shared" si="4"/>
        <v>0</v>
      </c>
      <c r="Y28" s="44">
        <f>AO28/Y$59</f>
        <v>0</v>
      </c>
      <c r="Z28" s="7"/>
      <c r="AA28" s="44">
        <v>0</v>
      </c>
      <c r="AB28" s="44">
        <v>2009</v>
      </c>
      <c r="AC28" s="44">
        <v>1370</v>
      </c>
      <c r="AD28" s="44">
        <v>1312</v>
      </c>
      <c r="AE28" s="44">
        <v>0</v>
      </c>
      <c r="AF28" s="44">
        <v>0</v>
      </c>
      <c r="AG28" s="44">
        <v>0</v>
      </c>
      <c r="AH28" s="44">
        <v>0</v>
      </c>
      <c r="AI28" s="44">
        <v>0</v>
      </c>
      <c r="AJ28" s="44">
        <v>0</v>
      </c>
      <c r="AK28" s="44">
        <v>0</v>
      </c>
      <c r="AL28" s="44">
        <v>0</v>
      </c>
      <c r="AM28" s="44">
        <v>0</v>
      </c>
      <c r="AN28" s="44">
        <v>0</v>
      </c>
      <c r="AO28" s="44">
        <v>0</v>
      </c>
    </row>
    <row r="29" spans="1:41" ht="14.25" customHeight="1">
      <c r="A29" s="15" t="s">
        <v>90</v>
      </c>
      <c r="B29" s="59" t="s">
        <v>86</v>
      </c>
      <c r="C29" s="59" t="s">
        <v>86</v>
      </c>
      <c r="D29" s="44" t="s">
        <v>86</v>
      </c>
      <c r="E29" s="44" t="s">
        <v>86</v>
      </c>
      <c r="F29" s="44" t="s">
        <v>86</v>
      </c>
      <c r="G29" s="15">
        <v>10</v>
      </c>
      <c r="H29" s="44">
        <v>82</v>
      </c>
      <c r="I29" s="44">
        <v>85</v>
      </c>
      <c r="J29" s="44">
        <v>78</v>
      </c>
      <c r="K29" s="44">
        <f t="shared" si="2"/>
        <v>20.203661025208888</v>
      </c>
      <c r="L29" s="44">
        <f t="shared" si="2"/>
        <v>19.128453312985396</v>
      </c>
      <c r="M29" s="44">
        <f t="shared" si="2"/>
        <v>13.026819923371647</v>
      </c>
      <c r="N29" s="44">
        <f t="shared" si="2"/>
        <v>8.8277021701434499</v>
      </c>
      <c r="O29" s="44">
        <f t="shared" si="4"/>
        <v>3.4663983003466399</v>
      </c>
      <c r="P29" s="44">
        <f t="shared" si="4"/>
        <v>3.1334865260079381</v>
      </c>
      <c r="Q29" s="44">
        <f t="shared" si="4"/>
        <v>0.67078828803649093</v>
      </c>
      <c r="R29" s="44">
        <f t="shared" si="4"/>
        <v>0.55543212619417903</v>
      </c>
      <c r="S29" s="44">
        <f t="shared" si="4"/>
        <v>0</v>
      </c>
      <c r="T29" s="44">
        <f t="shared" si="4"/>
        <v>0</v>
      </c>
      <c r="U29" s="44">
        <f t="shared" si="4"/>
        <v>0</v>
      </c>
      <c r="V29" s="44">
        <f t="shared" si="4"/>
        <v>0</v>
      </c>
      <c r="W29" s="44">
        <f t="shared" si="4"/>
        <v>0</v>
      </c>
      <c r="X29" s="44">
        <f t="shared" si="4"/>
        <v>0</v>
      </c>
      <c r="Y29" s="44">
        <f>AO29/Y$59</f>
        <v>0</v>
      </c>
      <c r="Z29" s="7"/>
      <c r="AA29" s="44">
        <v>199</v>
      </c>
      <c r="AB29" s="44">
        <v>183</v>
      </c>
      <c r="AC29" s="44">
        <v>119</v>
      </c>
      <c r="AD29" s="44">
        <v>84</v>
      </c>
      <c r="AE29" s="44">
        <v>31</v>
      </c>
      <c r="AF29" s="44">
        <v>27</v>
      </c>
      <c r="AG29" s="44">
        <v>6</v>
      </c>
      <c r="AH29" s="44">
        <v>5</v>
      </c>
      <c r="AI29" s="44">
        <v>0</v>
      </c>
      <c r="AJ29" s="44">
        <v>0</v>
      </c>
      <c r="AK29" s="44">
        <v>0</v>
      </c>
      <c r="AL29" s="44">
        <v>0</v>
      </c>
      <c r="AM29" s="44">
        <v>0</v>
      </c>
      <c r="AN29" s="44">
        <v>0</v>
      </c>
      <c r="AO29" s="44">
        <v>0</v>
      </c>
    </row>
    <row r="30" spans="1:41">
      <c r="A30" s="71" t="s">
        <v>33</v>
      </c>
      <c r="B30" s="72">
        <v>3233</v>
      </c>
      <c r="C30" s="72">
        <v>3337</v>
      </c>
      <c r="D30" s="10">
        <v>3398</v>
      </c>
      <c r="E30" s="10">
        <v>2833</v>
      </c>
      <c r="F30" s="10">
        <f>SUM(F26:F29)</f>
        <v>4506</v>
      </c>
      <c r="G30" s="10">
        <v>7139</v>
      </c>
      <c r="H30" s="10">
        <v>5374</v>
      </c>
      <c r="I30" s="10">
        <v>5526</v>
      </c>
      <c r="J30" s="10">
        <v>5370</v>
      </c>
      <c r="K30" s="10">
        <v>4901</v>
      </c>
      <c r="L30" s="10">
        <v>4279</v>
      </c>
      <c r="M30" s="10">
        <v>3357</v>
      </c>
      <c r="N30" s="10">
        <v>2373</v>
      </c>
      <c r="O30" s="10">
        <v>1696</v>
      </c>
      <c r="P30" s="10">
        <v>1157</v>
      </c>
      <c r="Q30" s="10">
        <v>958</v>
      </c>
      <c r="R30" s="10">
        <v>912</v>
      </c>
      <c r="S30" s="10">
        <v>726</v>
      </c>
      <c r="T30" s="10">
        <v>666</v>
      </c>
      <c r="U30" s="10">
        <v>843</v>
      </c>
      <c r="V30" s="10">
        <v>649</v>
      </c>
      <c r="W30" s="10">
        <v>429</v>
      </c>
      <c r="X30" s="10">
        <v>313</v>
      </c>
      <c r="Y30" s="10">
        <v>177</v>
      </c>
      <c r="Z30" s="7"/>
      <c r="AA30" s="44">
        <v>48270</v>
      </c>
      <c r="AB30" s="44">
        <v>40937</v>
      </c>
      <c r="AC30" s="44">
        <v>30667</v>
      </c>
      <c r="AD30" s="44">
        <v>22583</v>
      </c>
      <c r="AE30" s="44">
        <v>15169</v>
      </c>
      <c r="AF30" s="44">
        <v>9970</v>
      </c>
      <c r="AG30" s="44">
        <v>8567</v>
      </c>
      <c r="AH30" s="44">
        <v>8210</v>
      </c>
      <c r="AI30" s="44">
        <v>7512</v>
      </c>
      <c r="AJ30" s="44">
        <v>7282</v>
      </c>
      <c r="AK30" s="44">
        <v>7985</v>
      </c>
      <c r="AL30" s="44">
        <v>5876</v>
      </c>
      <c r="AM30" s="44">
        <v>4048</v>
      </c>
      <c r="AN30" s="44">
        <v>2815</v>
      </c>
      <c r="AO30" s="44">
        <v>1610</v>
      </c>
    </row>
    <row r="31" spans="1:41">
      <c r="A31" s="15" t="s">
        <v>250</v>
      </c>
      <c r="B31" s="44">
        <v>1714</v>
      </c>
      <c r="C31" s="44">
        <v>2229</v>
      </c>
      <c r="D31" s="9">
        <v>2158</v>
      </c>
      <c r="E31" s="9">
        <v>2749</v>
      </c>
      <c r="F31" s="9">
        <f>3418+135</f>
        <v>3553</v>
      </c>
      <c r="G31" s="9">
        <v>4166</v>
      </c>
      <c r="H31" s="44">
        <v>4810</v>
      </c>
      <c r="I31" s="44">
        <v>4267</v>
      </c>
      <c r="J31" s="44">
        <v>5180</v>
      </c>
      <c r="K31" s="44">
        <v>4431</v>
      </c>
      <c r="L31" s="44">
        <v>3129</v>
      </c>
      <c r="M31" s="44">
        <v>3515</v>
      </c>
      <c r="N31" s="44">
        <v>2787</v>
      </c>
      <c r="O31" s="44">
        <v>2505</v>
      </c>
      <c r="P31" s="44">
        <v>2158</v>
      </c>
      <c r="Q31" s="44">
        <v>1635</v>
      </c>
      <c r="R31" s="44">
        <v>1827</v>
      </c>
      <c r="S31" s="44">
        <v>1464</v>
      </c>
      <c r="T31" s="44">
        <v>2034</v>
      </c>
      <c r="U31" s="44">
        <v>1660</v>
      </c>
      <c r="V31" s="44">
        <v>1515</v>
      </c>
      <c r="W31" s="44">
        <v>1164</v>
      </c>
      <c r="X31" s="44">
        <v>1173</v>
      </c>
      <c r="Y31" s="44">
        <v>855</v>
      </c>
      <c r="Z31" s="8"/>
      <c r="AA31" s="44">
        <v>43641</v>
      </c>
      <c r="AB31" s="44">
        <v>29932</v>
      </c>
      <c r="AC31" s="44">
        <v>32108</v>
      </c>
      <c r="AD31" s="44">
        <v>26519</v>
      </c>
      <c r="AE31" s="44">
        <v>22398</v>
      </c>
      <c r="AF31" s="44">
        <v>18598</v>
      </c>
      <c r="AG31" s="44">
        <v>14622</v>
      </c>
      <c r="AH31" s="44">
        <v>16447</v>
      </c>
      <c r="AI31" s="44">
        <v>15157</v>
      </c>
      <c r="AJ31" s="44">
        <v>22246</v>
      </c>
      <c r="AK31" s="44">
        <v>15727</v>
      </c>
      <c r="AL31" s="44">
        <v>13712</v>
      </c>
      <c r="AM31" s="44">
        <v>10974</v>
      </c>
      <c r="AN31" s="44">
        <v>10562</v>
      </c>
      <c r="AO31" s="44">
        <v>7775</v>
      </c>
    </row>
    <row r="32" spans="1:41">
      <c r="A32" s="15" t="s">
        <v>226</v>
      </c>
      <c r="B32" s="59">
        <v>334</v>
      </c>
      <c r="C32" s="59">
        <v>334</v>
      </c>
      <c r="D32" s="15">
        <v>334</v>
      </c>
      <c r="E32" s="15">
        <v>334</v>
      </c>
      <c r="F32" s="15">
        <v>650</v>
      </c>
      <c r="G32" s="9">
        <v>971</v>
      </c>
      <c r="H32" s="44">
        <v>999</v>
      </c>
      <c r="I32" s="44">
        <v>499</v>
      </c>
      <c r="J32" s="44">
        <v>499</v>
      </c>
      <c r="K32" s="44" t="s">
        <v>86</v>
      </c>
      <c r="L32" s="44" t="s">
        <v>86</v>
      </c>
      <c r="M32" s="44" t="s">
        <v>86</v>
      </c>
      <c r="N32" s="44" t="s">
        <v>86</v>
      </c>
      <c r="O32" s="44" t="s">
        <v>86</v>
      </c>
      <c r="P32" s="44" t="s">
        <v>86</v>
      </c>
      <c r="Q32" s="44" t="s">
        <v>86</v>
      </c>
      <c r="R32" s="44" t="s">
        <v>86</v>
      </c>
      <c r="S32" s="44" t="s">
        <v>86</v>
      </c>
      <c r="T32" s="44" t="s">
        <v>86</v>
      </c>
      <c r="U32" s="44" t="s">
        <v>86</v>
      </c>
      <c r="V32" s="44" t="s">
        <v>86</v>
      </c>
      <c r="W32" s="44" t="s">
        <v>86</v>
      </c>
      <c r="X32" s="44" t="s">
        <v>86</v>
      </c>
      <c r="Y32" s="44" t="s">
        <v>86</v>
      </c>
      <c r="Z32" s="8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</row>
    <row r="33" spans="1:41">
      <c r="A33" s="15" t="s">
        <v>227</v>
      </c>
      <c r="B33" s="59">
        <v>4</v>
      </c>
      <c r="C33" s="59">
        <v>4</v>
      </c>
      <c r="D33" s="15">
        <v>5</v>
      </c>
      <c r="E33" s="15">
        <v>5</v>
      </c>
      <c r="F33" s="15">
        <v>6</v>
      </c>
      <c r="G33" s="9">
        <v>5</v>
      </c>
      <c r="H33" s="44">
        <v>12</v>
      </c>
      <c r="I33" s="44">
        <v>13</v>
      </c>
      <c r="J33" s="44" t="s">
        <v>86</v>
      </c>
      <c r="K33" s="44" t="s">
        <v>86</v>
      </c>
      <c r="L33" s="44" t="s">
        <v>86</v>
      </c>
      <c r="M33" s="44" t="s">
        <v>86</v>
      </c>
      <c r="N33" s="44" t="s">
        <v>86</v>
      </c>
      <c r="O33" s="44" t="s">
        <v>86</v>
      </c>
      <c r="P33" s="44" t="s">
        <v>86</v>
      </c>
      <c r="Q33" s="44" t="s">
        <v>86</v>
      </c>
      <c r="R33" s="44" t="s">
        <v>86</v>
      </c>
      <c r="S33" s="44" t="s">
        <v>86</v>
      </c>
      <c r="T33" s="44" t="s">
        <v>86</v>
      </c>
      <c r="U33" s="44" t="s">
        <v>86</v>
      </c>
      <c r="V33" s="44" t="s">
        <v>86</v>
      </c>
      <c r="W33" s="44" t="s">
        <v>86</v>
      </c>
      <c r="X33" s="44" t="s">
        <v>86</v>
      </c>
      <c r="Y33" s="44" t="s">
        <v>86</v>
      </c>
      <c r="Z33" s="8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</row>
    <row r="34" spans="1:41">
      <c r="A34" s="15" t="s">
        <v>259</v>
      </c>
      <c r="B34" s="59">
        <v>2</v>
      </c>
      <c r="C34" s="59">
        <v>1</v>
      </c>
      <c r="D34" s="15">
        <v>2</v>
      </c>
      <c r="E34" s="15">
        <v>11</v>
      </c>
      <c r="F34" s="15">
        <v>30</v>
      </c>
      <c r="G34" s="9">
        <v>40</v>
      </c>
      <c r="H34" s="44">
        <v>75</v>
      </c>
      <c r="I34" s="44">
        <v>60</v>
      </c>
      <c r="J34" s="44">
        <v>46</v>
      </c>
      <c r="K34" s="44">
        <v>100</v>
      </c>
      <c r="L34" s="9">
        <v>141</v>
      </c>
      <c r="M34" s="9">
        <v>217</v>
      </c>
      <c r="N34" s="9">
        <v>259</v>
      </c>
      <c r="O34" s="9">
        <v>167</v>
      </c>
      <c r="P34" s="9">
        <v>291</v>
      </c>
      <c r="Q34" s="9">
        <v>256</v>
      </c>
      <c r="R34" s="9">
        <v>151</v>
      </c>
      <c r="S34" s="9">
        <v>139</v>
      </c>
      <c r="T34" s="9">
        <v>157</v>
      </c>
      <c r="U34" s="9">
        <v>0</v>
      </c>
      <c r="V34" s="9">
        <v>0</v>
      </c>
      <c r="W34" s="9">
        <v>13</v>
      </c>
      <c r="X34" s="9">
        <v>0</v>
      </c>
      <c r="Y34" s="9">
        <v>0</v>
      </c>
      <c r="Z34" s="8"/>
      <c r="AA34" s="44">
        <v>985</v>
      </c>
      <c r="AB34" s="44">
        <v>1350</v>
      </c>
      <c r="AC34" s="44">
        <v>1983</v>
      </c>
      <c r="AD34" s="44">
        <v>2466</v>
      </c>
      <c r="AE34" s="44">
        <v>1496</v>
      </c>
      <c r="AF34" s="44">
        <v>2505</v>
      </c>
      <c r="AG34" s="44">
        <v>2294</v>
      </c>
      <c r="AH34" s="44">
        <v>1363</v>
      </c>
      <c r="AI34" s="44">
        <v>1444</v>
      </c>
      <c r="AJ34" s="44">
        <v>1715</v>
      </c>
      <c r="AK34" s="44">
        <v>0</v>
      </c>
      <c r="AL34" s="44">
        <v>0</v>
      </c>
      <c r="AM34" s="44">
        <v>120</v>
      </c>
      <c r="AN34" s="44">
        <v>0</v>
      </c>
      <c r="AO34" s="44">
        <v>0</v>
      </c>
    </row>
    <row r="35" spans="1:41">
      <c r="A35" s="112" t="s">
        <v>299</v>
      </c>
      <c r="B35" s="59">
        <v>51</v>
      </c>
      <c r="C35" s="59">
        <v>57</v>
      </c>
      <c r="D35" s="243">
        <v>48</v>
      </c>
      <c r="E35" s="112">
        <v>48</v>
      </c>
      <c r="F35" s="4">
        <v>38</v>
      </c>
      <c r="G35" s="9">
        <v>62</v>
      </c>
      <c r="H35" s="44">
        <v>869</v>
      </c>
      <c r="I35" s="44">
        <v>935</v>
      </c>
      <c r="J35" s="44">
        <v>885</v>
      </c>
      <c r="K35" s="44">
        <v>838</v>
      </c>
      <c r="L35" s="9">
        <v>698</v>
      </c>
      <c r="M35" s="9">
        <v>457</v>
      </c>
      <c r="N35" s="9">
        <v>251</v>
      </c>
      <c r="O35" s="9">
        <v>301</v>
      </c>
      <c r="P35" s="9">
        <v>235</v>
      </c>
      <c r="Q35" s="9">
        <v>207</v>
      </c>
      <c r="R35" s="9">
        <v>175</v>
      </c>
      <c r="S35" s="9">
        <v>164</v>
      </c>
      <c r="T35" s="9">
        <v>210</v>
      </c>
      <c r="U35" s="9">
        <v>254</v>
      </c>
      <c r="V35" s="9">
        <v>254</v>
      </c>
      <c r="W35" s="9">
        <v>242</v>
      </c>
      <c r="X35" s="9">
        <v>177</v>
      </c>
      <c r="Y35" s="9">
        <v>112</v>
      </c>
      <c r="Z35" s="8"/>
      <c r="AA35" s="44">
        <v>8259</v>
      </c>
      <c r="AB35" s="44">
        <v>6676</v>
      </c>
      <c r="AC35" s="44">
        <v>4175</v>
      </c>
      <c r="AD35" s="44">
        <v>2384</v>
      </c>
      <c r="AE35" s="44">
        <v>2695</v>
      </c>
      <c r="AF35" s="44">
        <v>2028</v>
      </c>
      <c r="AG35" s="44">
        <v>1851</v>
      </c>
      <c r="AH35" s="44">
        <v>1571</v>
      </c>
      <c r="AI35" s="44">
        <v>1700</v>
      </c>
      <c r="AJ35" s="44">
        <v>2294</v>
      </c>
      <c r="AK35" s="44">
        <v>2405</v>
      </c>
      <c r="AL35" s="44">
        <v>2295</v>
      </c>
      <c r="AM35" s="44">
        <v>2286</v>
      </c>
      <c r="AN35" s="44">
        <v>1594</v>
      </c>
      <c r="AO35" s="44">
        <v>1016</v>
      </c>
    </row>
    <row r="36" spans="1:41">
      <c r="A36" s="15" t="s">
        <v>261</v>
      </c>
      <c r="B36" s="59">
        <v>2</v>
      </c>
      <c r="C36" s="59">
        <v>2</v>
      </c>
      <c r="D36" s="59">
        <v>2</v>
      </c>
      <c r="E36" s="59">
        <v>1</v>
      </c>
      <c r="F36" s="59" t="s">
        <v>86</v>
      </c>
      <c r="G36" s="9">
        <v>6</v>
      </c>
      <c r="H36" s="44">
        <v>1</v>
      </c>
      <c r="I36" s="44">
        <v>2</v>
      </c>
      <c r="J36" s="44">
        <v>1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7"/>
      <c r="AA36" s="44">
        <v>1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44">
        <v>0</v>
      </c>
      <c r="AH36" s="44">
        <v>0</v>
      </c>
      <c r="AI36" s="44">
        <v>0</v>
      </c>
      <c r="AJ36" s="44">
        <v>0</v>
      </c>
      <c r="AK36" s="44">
        <v>0</v>
      </c>
      <c r="AL36" s="44">
        <v>0</v>
      </c>
      <c r="AM36" s="44">
        <v>0</v>
      </c>
      <c r="AN36" s="44">
        <v>0</v>
      </c>
      <c r="AO36" s="44">
        <v>0</v>
      </c>
    </row>
    <row r="37" spans="1:41">
      <c r="A37" s="15" t="s">
        <v>34</v>
      </c>
      <c r="B37" s="59">
        <v>19</v>
      </c>
      <c r="C37" s="59">
        <v>20</v>
      </c>
      <c r="D37" s="15">
        <v>19</v>
      </c>
      <c r="E37" s="15">
        <v>20</v>
      </c>
      <c r="F37" s="15">
        <v>18</v>
      </c>
      <c r="G37" s="9">
        <v>13</v>
      </c>
      <c r="H37" s="44">
        <v>16</v>
      </c>
      <c r="I37" s="44">
        <v>17</v>
      </c>
      <c r="J37" s="44">
        <v>16</v>
      </c>
      <c r="K37" s="44">
        <v>15</v>
      </c>
      <c r="L37" s="9">
        <v>7</v>
      </c>
      <c r="M37" s="9">
        <v>5</v>
      </c>
      <c r="N37" s="9">
        <v>3</v>
      </c>
      <c r="O37" s="9">
        <v>3</v>
      </c>
      <c r="P37" s="9">
        <v>12</v>
      </c>
      <c r="Q37" s="9">
        <v>8</v>
      </c>
      <c r="R37" s="9">
        <v>0</v>
      </c>
      <c r="S37" s="9">
        <v>1</v>
      </c>
      <c r="T37" s="9">
        <v>0</v>
      </c>
      <c r="U37" s="9">
        <v>1</v>
      </c>
      <c r="V37" s="9">
        <v>0</v>
      </c>
      <c r="W37" s="9">
        <v>2</v>
      </c>
      <c r="X37" s="9">
        <v>1</v>
      </c>
      <c r="Y37" s="9">
        <v>71</v>
      </c>
      <c r="Z37" s="8"/>
      <c r="AA37" s="44">
        <v>145</v>
      </c>
      <c r="AB37" s="44">
        <v>72</v>
      </c>
      <c r="AC37" s="44">
        <v>49</v>
      </c>
      <c r="AD37" s="44">
        <v>33</v>
      </c>
      <c r="AE37" s="44">
        <v>25</v>
      </c>
      <c r="AF37" s="44">
        <v>101</v>
      </c>
      <c r="AG37" s="44">
        <v>76</v>
      </c>
      <c r="AH37" s="44">
        <v>3</v>
      </c>
      <c r="AI37" s="44">
        <v>5</v>
      </c>
      <c r="AJ37" s="44">
        <v>5</v>
      </c>
      <c r="AK37" s="44">
        <v>11</v>
      </c>
      <c r="AL37" s="44">
        <v>4</v>
      </c>
      <c r="AM37" s="44">
        <v>18</v>
      </c>
      <c r="AN37" s="44">
        <v>11</v>
      </c>
      <c r="AO37" s="44">
        <v>650</v>
      </c>
    </row>
    <row r="38" spans="1:41" ht="18" customHeight="1">
      <c r="A38" s="71" t="s">
        <v>35</v>
      </c>
      <c r="B38" s="72">
        <v>2126</v>
      </c>
      <c r="C38" s="72">
        <v>2647</v>
      </c>
      <c r="D38" s="10">
        <v>2568</v>
      </c>
      <c r="E38" s="10">
        <v>3168</v>
      </c>
      <c r="F38" s="10">
        <f>SUM(F31:F37)</f>
        <v>4295</v>
      </c>
      <c r="G38" s="10">
        <v>5263</v>
      </c>
      <c r="H38" s="72">
        <f>SUM(H31:H37)</f>
        <v>6782</v>
      </c>
      <c r="I38" s="72">
        <v>5793</v>
      </c>
      <c r="J38" s="72">
        <v>6627</v>
      </c>
      <c r="K38" s="72">
        <v>5384</v>
      </c>
      <c r="L38" s="72">
        <v>3975</v>
      </c>
      <c r="M38" s="72">
        <v>4194</v>
      </c>
      <c r="N38" s="72">
        <v>3300</v>
      </c>
      <c r="O38" s="72">
        <v>2976</v>
      </c>
      <c r="P38" s="72">
        <v>2696</v>
      </c>
      <c r="Q38" s="72">
        <v>2106</v>
      </c>
      <c r="R38" s="72">
        <v>2153</v>
      </c>
      <c r="S38" s="72">
        <v>1768</v>
      </c>
      <c r="T38" s="72">
        <v>2401</v>
      </c>
      <c r="U38" s="72">
        <v>1915</v>
      </c>
      <c r="V38" s="72">
        <v>1769</v>
      </c>
      <c r="W38" s="72">
        <v>1421</v>
      </c>
      <c r="X38" s="72">
        <v>1351</v>
      </c>
      <c r="Y38" s="72">
        <v>1038</v>
      </c>
      <c r="Z38" s="73"/>
      <c r="AA38" s="72">
        <v>53031</v>
      </c>
      <c r="AB38" s="72">
        <v>38030</v>
      </c>
      <c r="AC38" s="72">
        <v>38315</v>
      </c>
      <c r="AD38" s="72">
        <v>31402</v>
      </c>
      <c r="AE38" s="72">
        <v>26614</v>
      </c>
      <c r="AF38" s="72">
        <v>23232</v>
      </c>
      <c r="AG38" s="72">
        <v>18843</v>
      </c>
      <c r="AH38" s="72">
        <v>19384</v>
      </c>
      <c r="AI38" s="72">
        <v>18306</v>
      </c>
      <c r="AJ38" s="72">
        <v>26260</v>
      </c>
      <c r="AK38" s="72">
        <v>18143</v>
      </c>
      <c r="AL38" s="72">
        <v>16011</v>
      </c>
      <c r="AM38" s="72">
        <v>13398</v>
      </c>
      <c r="AN38" s="72">
        <v>12167</v>
      </c>
      <c r="AO38" s="72">
        <v>9441</v>
      </c>
    </row>
    <row r="39" spans="1:41">
      <c r="A39" s="15" t="s">
        <v>250</v>
      </c>
      <c r="B39" s="44">
        <v>1155</v>
      </c>
      <c r="C39" s="59">
        <v>701</v>
      </c>
      <c r="D39" s="15">
        <v>701</v>
      </c>
      <c r="E39" s="15">
        <v>605</v>
      </c>
      <c r="F39" s="15">
        <f>83+21</f>
        <v>104</v>
      </c>
      <c r="G39" s="15">
        <v>53</v>
      </c>
      <c r="H39" s="44">
        <v>233</v>
      </c>
      <c r="I39" s="44">
        <v>590</v>
      </c>
      <c r="J39" s="44">
        <v>339</v>
      </c>
      <c r="K39" s="44">
        <v>316</v>
      </c>
      <c r="L39" s="9">
        <v>853</v>
      </c>
      <c r="M39" s="9">
        <v>421</v>
      </c>
      <c r="N39" s="9">
        <v>401</v>
      </c>
      <c r="O39" s="9">
        <v>349</v>
      </c>
      <c r="P39" s="9">
        <v>392</v>
      </c>
      <c r="Q39" s="9">
        <v>642</v>
      </c>
      <c r="R39" s="9">
        <v>142</v>
      </c>
      <c r="S39" s="9">
        <v>491</v>
      </c>
      <c r="T39" s="9">
        <v>21</v>
      </c>
      <c r="U39" s="9">
        <v>15</v>
      </c>
      <c r="V39" s="9">
        <v>5</v>
      </c>
      <c r="W39" s="9">
        <v>131</v>
      </c>
      <c r="X39" s="9">
        <v>97</v>
      </c>
      <c r="Y39" s="9">
        <v>172</v>
      </c>
      <c r="Z39" s="8"/>
      <c r="AA39" s="44">
        <v>3115</v>
      </c>
      <c r="AB39" s="44">
        <v>8163</v>
      </c>
      <c r="AC39" s="44">
        <v>3847</v>
      </c>
      <c r="AD39" s="44">
        <v>3816</v>
      </c>
      <c r="AE39" s="44">
        <v>3123</v>
      </c>
      <c r="AF39" s="44">
        <v>3381</v>
      </c>
      <c r="AG39" s="44">
        <v>5743</v>
      </c>
      <c r="AH39" s="44">
        <v>1274</v>
      </c>
      <c r="AI39" s="44">
        <v>5080</v>
      </c>
      <c r="AJ39" s="44">
        <v>228</v>
      </c>
      <c r="AK39" s="44">
        <v>146</v>
      </c>
      <c r="AL39" s="44">
        <v>41</v>
      </c>
      <c r="AM39" s="44">
        <v>1237</v>
      </c>
      <c r="AN39" s="44">
        <v>873</v>
      </c>
      <c r="AO39" s="44">
        <v>1565</v>
      </c>
    </row>
    <row r="40" spans="1:41">
      <c r="A40" s="15" t="s">
        <v>227</v>
      </c>
      <c r="B40" s="59">
        <v>1</v>
      </c>
      <c r="C40" s="59">
        <v>1</v>
      </c>
      <c r="D40" s="15">
        <v>1</v>
      </c>
      <c r="E40" s="15">
        <v>1</v>
      </c>
      <c r="F40" s="15">
        <v>1</v>
      </c>
      <c r="G40" s="15">
        <v>1</v>
      </c>
      <c r="H40" s="59">
        <v>2</v>
      </c>
      <c r="I40" s="59">
        <v>3</v>
      </c>
      <c r="J40" s="59" t="s">
        <v>86</v>
      </c>
      <c r="K40" s="59" t="s">
        <v>86</v>
      </c>
      <c r="L40" s="59" t="s">
        <v>86</v>
      </c>
      <c r="M40" s="59" t="s">
        <v>86</v>
      </c>
      <c r="N40" s="59" t="s">
        <v>86</v>
      </c>
      <c r="O40" s="59" t="s">
        <v>86</v>
      </c>
      <c r="P40" s="59" t="s">
        <v>86</v>
      </c>
      <c r="Q40" s="59" t="s">
        <v>86</v>
      </c>
      <c r="R40" s="59" t="s">
        <v>86</v>
      </c>
      <c r="S40" s="59" t="s">
        <v>86</v>
      </c>
      <c r="T40" s="59" t="s">
        <v>86</v>
      </c>
      <c r="U40" s="59" t="s">
        <v>86</v>
      </c>
      <c r="V40" s="59" t="s">
        <v>86</v>
      </c>
      <c r="W40" s="59" t="s">
        <v>86</v>
      </c>
      <c r="X40" s="59" t="s">
        <v>86</v>
      </c>
      <c r="Y40" s="59" t="s">
        <v>86</v>
      </c>
      <c r="Z40" s="8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</row>
    <row r="41" spans="1:41">
      <c r="A41" s="15" t="s">
        <v>259</v>
      </c>
      <c r="B41" s="59">
        <v>9</v>
      </c>
      <c r="C41" s="59">
        <v>13</v>
      </c>
      <c r="D41" s="15">
        <v>8</v>
      </c>
      <c r="E41" s="15">
        <v>45</v>
      </c>
      <c r="F41" s="15">
        <v>4</v>
      </c>
      <c r="G41" s="15">
        <v>7</v>
      </c>
      <c r="H41" s="44">
        <v>21</v>
      </c>
      <c r="I41" s="44">
        <v>4</v>
      </c>
      <c r="J41" s="44" t="s">
        <v>86</v>
      </c>
      <c r="K41" s="44">
        <v>7</v>
      </c>
      <c r="L41" s="9">
        <v>10</v>
      </c>
      <c r="M41" s="9">
        <v>0</v>
      </c>
      <c r="N41" s="9">
        <v>6</v>
      </c>
      <c r="O41" s="9">
        <v>3</v>
      </c>
      <c r="P41" s="9">
        <v>1</v>
      </c>
      <c r="Q41" s="59" t="s">
        <v>86</v>
      </c>
      <c r="R41" s="59" t="s">
        <v>86</v>
      </c>
      <c r="S41" s="59" t="s">
        <v>86</v>
      </c>
      <c r="T41" s="59" t="s">
        <v>86</v>
      </c>
      <c r="U41" s="59" t="s">
        <v>86</v>
      </c>
      <c r="V41" s="59" t="s">
        <v>86</v>
      </c>
      <c r="W41" s="59" t="s">
        <v>86</v>
      </c>
      <c r="X41" s="59" t="s">
        <v>86</v>
      </c>
      <c r="Y41" s="59" t="s">
        <v>86</v>
      </c>
      <c r="Z41" s="8"/>
      <c r="AA41" s="44">
        <v>69</v>
      </c>
      <c r="AB41" s="44">
        <v>98</v>
      </c>
      <c r="AC41" s="44">
        <v>2</v>
      </c>
      <c r="AD41" s="44">
        <v>53</v>
      </c>
      <c r="AE41" s="44">
        <v>24</v>
      </c>
      <c r="AF41" s="44">
        <v>7</v>
      </c>
      <c r="AG41" s="44">
        <v>0</v>
      </c>
      <c r="AH41" s="44">
        <v>0</v>
      </c>
      <c r="AI41" s="44">
        <v>0</v>
      </c>
      <c r="AJ41" s="44">
        <v>0</v>
      </c>
      <c r="AK41" s="44">
        <v>0</v>
      </c>
      <c r="AL41" s="44">
        <v>0</v>
      </c>
      <c r="AM41" s="44">
        <v>0</v>
      </c>
      <c r="AN41" s="44">
        <v>0</v>
      </c>
      <c r="AO41" s="44">
        <v>0</v>
      </c>
    </row>
    <row r="42" spans="1:41">
      <c r="A42" s="15" t="s">
        <v>261</v>
      </c>
      <c r="B42" s="59">
        <v>1</v>
      </c>
      <c r="C42" s="59">
        <v>1</v>
      </c>
      <c r="D42" s="15">
        <v>1</v>
      </c>
      <c r="E42" s="15">
        <v>2</v>
      </c>
      <c r="F42" s="15">
        <v>4</v>
      </c>
      <c r="G42" s="15">
        <v>13</v>
      </c>
      <c r="H42" s="44">
        <v>8</v>
      </c>
      <c r="I42" s="44" t="s">
        <v>86</v>
      </c>
      <c r="J42" s="44">
        <v>1</v>
      </c>
      <c r="K42" s="44">
        <v>2</v>
      </c>
      <c r="L42" s="59" t="s">
        <v>86</v>
      </c>
      <c r="M42" s="59" t="s">
        <v>86</v>
      </c>
      <c r="N42" s="59" t="s">
        <v>86</v>
      </c>
      <c r="O42" s="59" t="s">
        <v>86</v>
      </c>
      <c r="P42" s="59" t="s">
        <v>86</v>
      </c>
      <c r="Q42" s="59" t="s">
        <v>86</v>
      </c>
      <c r="R42" s="59" t="s">
        <v>86</v>
      </c>
      <c r="S42" s="59" t="s">
        <v>86</v>
      </c>
      <c r="T42" s="59" t="s">
        <v>86</v>
      </c>
      <c r="U42" s="59" t="s">
        <v>86</v>
      </c>
      <c r="V42" s="59" t="s">
        <v>86</v>
      </c>
      <c r="W42" s="59" t="s">
        <v>86</v>
      </c>
      <c r="X42" s="59" t="s">
        <v>86</v>
      </c>
      <c r="Y42" s="59" t="s">
        <v>86</v>
      </c>
      <c r="Z42" s="7"/>
      <c r="AA42" s="44">
        <v>19</v>
      </c>
      <c r="AB42" s="44">
        <v>0</v>
      </c>
      <c r="AC42" s="44">
        <v>0</v>
      </c>
      <c r="AD42" s="44">
        <v>0</v>
      </c>
      <c r="AE42" s="44">
        <v>0</v>
      </c>
      <c r="AF42" s="44">
        <v>0</v>
      </c>
      <c r="AG42" s="44">
        <v>0</v>
      </c>
      <c r="AH42" s="44">
        <v>0</v>
      </c>
      <c r="AI42" s="44">
        <v>0</v>
      </c>
      <c r="AJ42" s="44">
        <v>0</v>
      </c>
      <c r="AK42" s="44">
        <v>0</v>
      </c>
      <c r="AL42" s="44">
        <v>0</v>
      </c>
      <c r="AM42" s="44">
        <v>0</v>
      </c>
      <c r="AN42" s="44">
        <v>0</v>
      </c>
      <c r="AO42" s="44">
        <v>0</v>
      </c>
    </row>
    <row r="43" spans="1:41">
      <c r="A43" s="15" t="s">
        <v>262</v>
      </c>
      <c r="B43" s="59">
        <v>74</v>
      </c>
      <c r="C43" s="59">
        <v>93</v>
      </c>
      <c r="D43" s="15">
        <v>60</v>
      </c>
      <c r="E43" s="15">
        <v>78</v>
      </c>
      <c r="F43" s="15">
        <v>79</v>
      </c>
      <c r="G43" s="15">
        <v>89</v>
      </c>
      <c r="H43" s="44">
        <v>140</v>
      </c>
      <c r="I43" s="44">
        <v>220</v>
      </c>
      <c r="J43" s="44">
        <v>121</v>
      </c>
      <c r="K43" s="44">
        <v>110</v>
      </c>
      <c r="L43" s="9">
        <v>98</v>
      </c>
      <c r="M43" s="9">
        <v>114</v>
      </c>
      <c r="N43" s="9">
        <v>98</v>
      </c>
      <c r="O43" s="9">
        <v>85</v>
      </c>
      <c r="P43" s="9">
        <v>56</v>
      </c>
      <c r="Q43" s="9">
        <v>71</v>
      </c>
      <c r="R43" s="9">
        <v>71</v>
      </c>
      <c r="S43" s="9">
        <v>68</v>
      </c>
      <c r="T43" s="9">
        <v>60</v>
      </c>
      <c r="U43" s="9">
        <v>83</v>
      </c>
      <c r="V43" s="9">
        <v>70</v>
      </c>
      <c r="W43" s="9">
        <v>50</v>
      </c>
      <c r="X43" s="9">
        <v>50</v>
      </c>
      <c r="Y43" s="9">
        <v>49</v>
      </c>
      <c r="Z43" s="8"/>
      <c r="AA43" s="44">
        <v>1084</v>
      </c>
      <c r="AB43" s="44">
        <v>932</v>
      </c>
      <c r="AC43" s="44">
        <v>1035</v>
      </c>
      <c r="AD43" s="44">
        <v>935</v>
      </c>
      <c r="AE43" s="44">
        <v>762</v>
      </c>
      <c r="AF43" s="44">
        <v>478</v>
      </c>
      <c r="AG43" s="44">
        <v>631</v>
      </c>
      <c r="AH43" s="44">
        <v>638</v>
      </c>
      <c r="AI43" s="44">
        <v>710</v>
      </c>
      <c r="AJ43" s="44">
        <v>657</v>
      </c>
      <c r="AK43" s="44">
        <v>778</v>
      </c>
      <c r="AL43" s="44">
        <v>638</v>
      </c>
      <c r="AM43" s="44">
        <v>466</v>
      </c>
      <c r="AN43" s="44">
        <v>459</v>
      </c>
      <c r="AO43" s="44">
        <v>447</v>
      </c>
    </row>
    <row r="44" spans="1:41">
      <c r="A44" s="15" t="s">
        <v>36</v>
      </c>
      <c r="B44" s="44" t="s">
        <v>86</v>
      </c>
      <c r="C44" s="44" t="s">
        <v>86</v>
      </c>
      <c r="D44" s="44" t="s">
        <v>86</v>
      </c>
      <c r="E44" s="44" t="s">
        <v>86</v>
      </c>
      <c r="F44" s="44" t="s">
        <v>86</v>
      </c>
      <c r="G44" s="219" t="s">
        <v>86</v>
      </c>
      <c r="H44" s="44">
        <v>3</v>
      </c>
      <c r="I44" s="44">
        <v>13</v>
      </c>
      <c r="J44" s="44">
        <v>58</v>
      </c>
      <c r="K44" s="44">
        <v>29</v>
      </c>
      <c r="L44" s="9">
        <v>29</v>
      </c>
      <c r="M44" s="9">
        <v>17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8"/>
      <c r="AA44" s="44">
        <v>283</v>
      </c>
      <c r="AB44" s="44">
        <v>278</v>
      </c>
      <c r="AC44" s="44">
        <v>158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4">
        <v>0</v>
      </c>
      <c r="AK44" s="44">
        <v>0</v>
      </c>
      <c r="AL44" s="44">
        <v>0</v>
      </c>
      <c r="AM44" s="44">
        <v>0</v>
      </c>
      <c r="AN44" s="44">
        <v>0</v>
      </c>
      <c r="AO44" s="44">
        <v>0</v>
      </c>
    </row>
    <row r="45" spans="1:41">
      <c r="A45" s="71" t="s">
        <v>37</v>
      </c>
      <c r="B45" s="72">
        <v>1240</v>
      </c>
      <c r="C45" s="72">
        <v>809</v>
      </c>
      <c r="D45" s="71">
        <v>771</v>
      </c>
      <c r="E45" s="71">
        <v>731</v>
      </c>
      <c r="F45" s="71">
        <f>SUM(F39:F44)</f>
        <v>192</v>
      </c>
      <c r="G45" s="10">
        <v>163</v>
      </c>
      <c r="H45" s="72">
        <f>SUM(H39:H44)</f>
        <v>407</v>
      </c>
      <c r="I45" s="72">
        <v>830</v>
      </c>
      <c r="J45" s="72">
        <v>519</v>
      </c>
      <c r="K45" s="72">
        <v>464</v>
      </c>
      <c r="L45" s="72">
        <v>990</v>
      </c>
      <c r="M45" s="72">
        <v>552</v>
      </c>
      <c r="N45" s="72">
        <v>505</v>
      </c>
      <c r="O45" s="72">
        <v>437</v>
      </c>
      <c r="P45" s="72">
        <v>449</v>
      </c>
      <c r="Q45" s="72">
        <v>713</v>
      </c>
      <c r="R45" s="72">
        <v>213</v>
      </c>
      <c r="S45" s="72">
        <v>559</v>
      </c>
      <c r="T45" s="72">
        <v>81</v>
      </c>
      <c r="U45" s="72">
        <v>98</v>
      </c>
      <c r="V45" s="72">
        <v>75</v>
      </c>
      <c r="W45" s="72">
        <v>181</v>
      </c>
      <c r="X45" s="72">
        <v>147</v>
      </c>
      <c r="Y45" s="72">
        <v>221</v>
      </c>
      <c r="Z45" s="73"/>
      <c r="AA45" s="72">
        <v>4570</v>
      </c>
      <c r="AB45" s="72">
        <v>9471</v>
      </c>
      <c r="AC45" s="72">
        <v>5042</v>
      </c>
      <c r="AD45" s="72">
        <v>4804</v>
      </c>
      <c r="AE45" s="72">
        <v>3909</v>
      </c>
      <c r="AF45" s="72">
        <v>3866</v>
      </c>
      <c r="AG45" s="72">
        <v>6374</v>
      </c>
      <c r="AH45" s="72">
        <v>1912</v>
      </c>
      <c r="AI45" s="72">
        <v>5790</v>
      </c>
      <c r="AJ45" s="72">
        <v>885</v>
      </c>
      <c r="AK45" s="72">
        <v>924</v>
      </c>
      <c r="AL45" s="72">
        <v>679</v>
      </c>
      <c r="AM45" s="72">
        <v>1703</v>
      </c>
      <c r="AN45" s="72">
        <v>1332</v>
      </c>
      <c r="AO45" s="72">
        <v>2012</v>
      </c>
    </row>
    <row r="46" spans="1:41">
      <c r="A46" s="71" t="s">
        <v>38</v>
      </c>
      <c r="B46" s="72">
        <v>6599</v>
      </c>
      <c r="C46" s="72">
        <v>6793</v>
      </c>
      <c r="D46" s="10">
        <v>6737</v>
      </c>
      <c r="E46" s="10">
        <v>6732</v>
      </c>
      <c r="F46" s="10">
        <f>+F45+F38+F30</f>
        <v>8993</v>
      </c>
      <c r="G46" s="10">
        <v>12475</v>
      </c>
      <c r="H46" s="72">
        <f>+H45+H38+H30</f>
        <v>12563</v>
      </c>
      <c r="I46" s="72">
        <v>12149</v>
      </c>
      <c r="J46" s="72">
        <v>12516</v>
      </c>
      <c r="K46" s="72">
        <v>10749</v>
      </c>
      <c r="L46" s="72">
        <v>9244</v>
      </c>
      <c r="M46" s="72">
        <v>8103</v>
      </c>
      <c r="N46" s="72">
        <v>6178</v>
      </c>
      <c r="O46" s="72">
        <v>5109</v>
      </c>
      <c r="P46" s="72">
        <v>4302</v>
      </c>
      <c r="Q46" s="72">
        <v>3777</v>
      </c>
      <c r="R46" s="72">
        <v>3278</v>
      </c>
      <c r="S46" s="72">
        <v>3053</v>
      </c>
      <c r="T46" s="72">
        <v>3148</v>
      </c>
      <c r="U46" s="72">
        <v>2856</v>
      </c>
      <c r="V46" s="72">
        <v>2493</v>
      </c>
      <c r="W46" s="72">
        <v>2031</v>
      </c>
      <c r="X46" s="72">
        <v>1811</v>
      </c>
      <c r="Y46" s="72">
        <v>1436</v>
      </c>
      <c r="Z46" s="73"/>
      <c r="AA46" s="72">
        <v>105871</v>
      </c>
      <c r="AB46" s="72">
        <v>88438</v>
      </c>
      <c r="AC46" s="72">
        <v>74024</v>
      </c>
      <c r="AD46" s="72">
        <v>58789</v>
      </c>
      <c r="AE46" s="72">
        <v>45692</v>
      </c>
      <c r="AF46" s="72">
        <v>37068</v>
      </c>
      <c r="AG46" s="72">
        <v>33784</v>
      </c>
      <c r="AH46" s="72">
        <v>29506</v>
      </c>
      <c r="AI46" s="72">
        <v>31608</v>
      </c>
      <c r="AJ46" s="72">
        <v>34427</v>
      </c>
      <c r="AK46" s="72">
        <v>27052</v>
      </c>
      <c r="AL46" s="72">
        <v>22566</v>
      </c>
      <c r="AM46" s="72">
        <v>19149</v>
      </c>
      <c r="AN46" s="72">
        <v>16314</v>
      </c>
      <c r="AO46" s="72">
        <v>13063</v>
      </c>
    </row>
    <row r="47" spans="1:41">
      <c r="H47" s="44"/>
      <c r="I47" s="44"/>
      <c r="J47" s="44"/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7"/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</row>
    <row r="48" spans="1:41">
      <c r="A48" s="15" t="s">
        <v>263</v>
      </c>
      <c r="B48" s="59"/>
      <c r="C48" s="59"/>
      <c r="D48" s="15"/>
      <c r="E48" s="15"/>
      <c r="F48" s="169"/>
      <c r="G48" s="15"/>
      <c r="H48" s="44"/>
      <c r="I48" s="44"/>
      <c r="J48" s="44"/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7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</row>
    <row r="49" spans="1:41">
      <c r="A49" s="63" t="s">
        <v>264</v>
      </c>
      <c r="B49" s="44">
        <v>2766</v>
      </c>
      <c r="C49" s="44">
        <v>2799</v>
      </c>
      <c r="D49" s="220">
        <v>2727</v>
      </c>
      <c r="E49" s="220">
        <v>3221</v>
      </c>
      <c r="F49" s="220">
        <v>3501</v>
      </c>
      <c r="G49" s="44">
        <v>4010</v>
      </c>
      <c r="H49" s="44">
        <v>3686</v>
      </c>
      <c r="I49" s="44">
        <v>3199</v>
      </c>
      <c r="J49" s="44">
        <v>3173</v>
      </c>
      <c r="K49" s="44">
        <v>2814</v>
      </c>
      <c r="L49" s="9">
        <v>1737</v>
      </c>
      <c r="M49" s="9">
        <v>967</v>
      </c>
      <c r="N49" s="9">
        <v>281</v>
      </c>
      <c r="O49" s="9">
        <v>341</v>
      </c>
      <c r="P49" s="9">
        <v>269</v>
      </c>
      <c r="Q49" s="9">
        <v>371</v>
      </c>
      <c r="R49" s="9">
        <v>426</v>
      </c>
      <c r="S49" s="9">
        <v>329</v>
      </c>
      <c r="T49" s="9">
        <v>247</v>
      </c>
      <c r="U49" s="9">
        <v>306</v>
      </c>
      <c r="V49" s="9">
        <v>259</v>
      </c>
      <c r="W49" s="9">
        <v>266</v>
      </c>
      <c r="X49" s="9">
        <v>236</v>
      </c>
      <c r="Y49" s="9">
        <v>203</v>
      </c>
      <c r="Z49" s="8"/>
      <c r="AA49" s="44">
        <v>27718</v>
      </c>
      <c r="AB49" s="44">
        <v>16613</v>
      </c>
      <c r="AC49" s="44">
        <v>8829</v>
      </c>
      <c r="AD49" s="44">
        <v>2670</v>
      </c>
      <c r="AE49" s="44">
        <v>3049</v>
      </c>
      <c r="AF49" s="44">
        <v>2320</v>
      </c>
      <c r="AG49" s="44">
        <v>3317</v>
      </c>
      <c r="AH49" s="44">
        <v>3837</v>
      </c>
      <c r="AI49" s="44">
        <v>3405</v>
      </c>
      <c r="AJ49" s="44">
        <v>2702</v>
      </c>
      <c r="AK49" s="44">
        <v>2898</v>
      </c>
      <c r="AL49" s="44">
        <v>2345</v>
      </c>
      <c r="AM49" s="44">
        <v>2511</v>
      </c>
      <c r="AN49" s="44">
        <v>2122</v>
      </c>
      <c r="AO49" s="44">
        <v>1850</v>
      </c>
    </row>
    <row r="50" spans="1:41">
      <c r="A50" s="63" t="s">
        <v>265</v>
      </c>
      <c r="B50" s="140">
        <v>103</v>
      </c>
      <c r="C50" s="140">
        <v>131</v>
      </c>
      <c r="D50" s="63">
        <v>132</v>
      </c>
      <c r="E50" s="63">
        <v>133</v>
      </c>
      <c r="F50" s="63">
        <v>156</v>
      </c>
      <c r="G50" s="63">
        <v>209</v>
      </c>
      <c r="H50" s="44">
        <v>1357</v>
      </c>
      <c r="I50" s="44">
        <v>1658</v>
      </c>
      <c r="J50" s="44">
        <v>2346</v>
      </c>
      <c r="K50" s="44">
        <v>1933</v>
      </c>
      <c r="L50" s="9">
        <v>2245</v>
      </c>
      <c r="M50" s="9">
        <v>2969</v>
      </c>
      <c r="N50" s="9">
        <v>2907</v>
      </c>
      <c r="O50" s="9">
        <v>2513</v>
      </c>
      <c r="P50" s="9">
        <v>2283</v>
      </c>
      <c r="Q50" s="9">
        <v>1906</v>
      </c>
      <c r="R50" s="9">
        <v>1543</v>
      </c>
      <c r="S50" s="9">
        <v>1626</v>
      </c>
      <c r="T50" s="9">
        <v>1808</v>
      </c>
      <c r="U50" s="9">
        <v>1369</v>
      </c>
      <c r="V50" s="9">
        <v>1261</v>
      </c>
      <c r="W50" s="9">
        <v>1029</v>
      </c>
      <c r="X50" s="9">
        <v>1034</v>
      </c>
      <c r="Y50" s="9">
        <v>824</v>
      </c>
      <c r="AA50" s="44">
        <v>19038</v>
      </c>
      <c r="AB50" s="44">
        <v>21482</v>
      </c>
      <c r="AC50" s="44">
        <v>27126</v>
      </c>
      <c r="AD50" s="44">
        <v>27666</v>
      </c>
      <c r="AE50" s="44">
        <v>22472</v>
      </c>
      <c r="AF50" s="44">
        <v>19659</v>
      </c>
      <c r="AG50" s="44">
        <v>17048</v>
      </c>
      <c r="AH50" s="44">
        <v>13884</v>
      </c>
      <c r="AI50" s="44">
        <v>16832</v>
      </c>
      <c r="AJ50" s="44">
        <v>19772</v>
      </c>
      <c r="AK50" s="44">
        <v>12975</v>
      </c>
      <c r="AL50" s="44">
        <v>11408</v>
      </c>
      <c r="AM50" s="44">
        <v>9700</v>
      </c>
      <c r="AN50" s="44">
        <v>9313</v>
      </c>
      <c r="AO50" s="44">
        <v>7490</v>
      </c>
    </row>
    <row r="51" spans="1:41">
      <c r="A51" s="71" t="s">
        <v>266</v>
      </c>
      <c r="B51" s="72">
        <v>2869</v>
      </c>
      <c r="C51" s="72">
        <v>2930</v>
      </c>
      <c r="D51" s="10">
        <v>2859</v>
      </c>
      <c r="E51" s="10">
        <v>3354</v>
      </c>
      <c r="F51" s="10">
        <f>SUM(F49:F50)</f>
        <v>3657</v>
      </c>
      <c r="G51" s="10">
        <v>4219</v>
      </c>
      <c r="H51" s="72">
        <f>+H49+H50</f>
        <v>5043</v>
      </c>
      <c r="I51" s="72">
        <v>4857</v>
      </c>
      <c r="J51" s="72">
        <v>5519</v>
      </c>
      <c r="K51" s="72">
        <v>4747</v>
      </c>
      <c r="L51" s="72">
        <v>3982</v>
      </c>
      <c r="M51" s="72">
        <v>3936</v>
      </c>
      <c r="N51" s="72">
        <v>3188</v>
      </c>
      <c r="O51" s="72">
        <v>2854</v>
      </c>
      <c r="P51" s="72">
        <v>2551</v>
      </c>
      <c r="Q51" s="72">
        <v>2277</v>
      </c>
      <c r="R51" s="72">
        <v>1969</v>
      </c>
      <c r="S51" s="72">
        <v>1955</v>
      </c>
      <c r="T51" s="72">
        <v>2055</v>
      </c>
      <c r="U51" s="72">
        <v>1675</v>
      </c>
      <c r="V51" s="72">
        <v>1520</v>
      </c>
      <c r="W51" s="72">
        <v>1295</v>
      </c>
      <c r="X51" s="72">
        <v>1270</v>
      </c>
      <c r="Y51" s="72">
        <v>1027</v>
      </c>
      <c r="Z51" s="8"/>
      <c r="AA51" s="72">
        <v>46756</v>
      </c>
      <c r="AB51" s="72">
        <v>38095</v>
      </c>
      <c r="AC51" s="72">
        <v>35955</v>
      </c>
      <c r="AD51" s="72">
        <v>30336</v>
      </c>
      <c r="AE51" s="72">
        <v>25521</v>
      </c>
      <c r="AF51" s="72">
        <v>21979</v>
      </c>
      <c r="AG51" s="72">
        <v>20365</v>
      </c>
      <c r="AH51" s="72">
        <v>17721</v>
      </c>
      <c r="AI51" s="72">
        <v>20237</v>
      </c>
      <c r="AJ51" s="72">
        <v>22474</v>
      </c>
      <c r="AK51" s="72">
        <v>15873</v>
      </c>
      <c r="AL51" s="72">
        <v>13753</v>
      </c>
      <c r="AM51" s="72">
        <v>12211</v>
      </c>
      <c r="AN51" s="72">
        <v>11435</v>
      </c>
      <c r="AO51" s="72">
        <v>9340</v>
      </c>
    </row>
    <row r="52" spans="1:41">
      <c r="A52" s="63" t="s">
        <v>225</v>
      </c>
      <c r="B52" s="140">
        <v>334</v>
      </c>
      <c r="C52" s="140">
        <v>334</v>
      </c>
      <c r="D52" s="63">
        <v>334</v>
      </c>
      <c r="E52" s="63">
        <v>334</v>
      </c>
      <c r="F52" s="63">
        <v>650</v>
      </c>
      <c r="G52" s="63">
        <v>971</v>
      </c>
      <c r="H52" s="44">
        <v>999</v>
      </c>
      <c r="I52" s="44">
        <v>499</v>
      </c>
      <c r="J52" s="44">
        <v>499</v>
      </c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8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</row>
    <row r="53" spans="1:41">
      <c r="A53" s="71" t="s">
        <v>267</v>
      </c>
      <c r="B53" s="72">
        <v>3203</v>
      </c>
      <c r="C53" s="72">
        <v>3264</v>
      </c>
      <c r="D53" s="10">
        <v>3193</v>
      </c>
      <c r="E53" s="10">
        <v>3688</v>
      </c>
      <c r="F53" s="10">
        <f>SUM(F51:F52)</f>
        <v>4307</v>
      </c>
      <c r="G53" s="10">
        <v>5190</v>
      </c>
      <c r="H53" s="72">
        <f>+H51+H52</f>
        <v>6042</v>
      </c>
      <c r="I53" s="72">
        <v>5356</v>
      </c>
      <c r="J53" s="72">
        <v>6018</v>
      </c>
      <c r="K53" s="72">
        <f t="shared" ref="K53:Y53" si="5">+K51+K52</f>
        <v>4747</v>
      </c>
      <c r="L53" s="72">
        <f t="shared" si="5"/>
        <v>3982</v>
      </c>
      <c r="M53" s="72">
        <f t="shared" si="5"/>
        <v>3936</v>
      </c>
      <c r="N53" s="72">
        <f t="shared" si="5"/>
        <v>3188</v>
      </c>
      <c r="O53" s="72">
        <f t="shared" si="5"/>
        <v>2854</v>
      </c>
      <c r="P53" s="72">
        <f t="shared" si="5"/>
        <v>2551</v>
      </c>
      <c r="Q53" s="72">
        <f t="shared" si="5"/>
        <v>2277</v>
      </c>
      <c r="R53" s="72">
        <f t="shared" si="5"/>
        <v>1969</v>
      </c>
      <c r="S53" s="72">
        <f t="shared" si="5"/>
        <v>1955</v>
      </c>
      <c r="T53" s="72">
        <f t="shared" si="5"/>
        <v>2055</v>
      </c>
      <c r="U53" s="72">
        <f t="shared" si="5"/>
        <v>1675</v>
      </c>
      <c r="V53" s="72">
        <f t="shared" si="5"/>
        <v>1520</v>
      </c>
      <c r="W53" s="72">
        <f t="shared" si="5"/>
        <v>1295</v>
      </c>
      <c r="X53" s="72">
        <f t="shared" si="5"/>
        <v>1270</v>
      </c>
      <c r="Y53" s="72">
        <f t="shared" si="5"/>
        <v>1027</v>
      </c>
      <c r="Z53" s="8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</row>
    <row r="54" spans="1:41"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8"/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</row>
    <row r="55" spans="1:41" s="8" customFormat="1">
      <c r="A55" s="4"/>
      <c r="B55" s="5"/>
      <c r="C55" s="5"/>
      <c r="D55" s="4"/>
      <c r="E55" s="4"/>
      <c r="F55" s="2"/>
      <c r="G55" s="4"/>
      <c r="AA55" s="4"/>
      <c r="AB55" s="7"/>
      <c r="AC55" s="7"/>
      <c r="AD55" s="7"/>
      <c r="AE55" s="7"/>
      <c r="AF55" s="7"/>
      <c r="AG55" s="7"/>
      <c r="AH55" s="7"/>
    </row>
    <row r="56" spans="1:41" s="8" customFormat="1">
      <c r="A56" s="18" t="s">
        <v>54</v>
      </c>
      <c r="B56" s="5"/>
      <c r="C56" s="5"/>
      <c r="D56" s="5"/>
      <c r="E56" s="5"/>
      <c r="F56" s="171"/>
      <c r="G56" s="18"/>
      <c r="H56" s="4"/>
      <c r="I56" s="4"/>
      <c r="J56" s="4"/>
      <c r="K56" s="4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4"/>
      <c r="AB56" s="7"/>
      <c r="AC56" s="7"/>
      <c r="AD56" s="7"/>
      <c r="AE56" s="7"/>
      <c r="AF56" s="7"/>
      <c r="AG56" s="7"/>
      <c r="AH56" s="7"/>
    </row>
    <row r="57" spans="1:41">
      <c r="A57" s="18" t="s">
        <v>52</v>
      </c>
      <c r="B57" s="11">
        <v>11.096</v>
      </c>
      <c r="C57" s="11">
        <v>11.096</v>
      </c>
      <c r="D57" s="238">
        <v>11.096</v>
      </c>
      <c r="E57" s="115">
        <v>11.1218</v>
      </c>
      <c r="F57" s="5">
        <f>+'key figures in EUR and SEK'!F57</f>
        <v>10.250299999999999</v>
      </c>
      <c r="G57" s="5">
        <v>10.0343</v>
      </c>
      <c r="H57" s="5">
        <v>10.4468</v>
      </c>
      <c r="I57" s="157">
        <v>10.2773</v>
      </c>
      <c r="J57" s="157">
        <v>9.8497000000000003</v>
      </c>
      <c r="K57" s="157">
        <v>9.5669000000000004</v>
      </c>
      <c r="L57" s="157">
        <v>9.1349999999999998</v>
      </c>
      <c r="M57" s="157">
        <v>9.5154999999999994</v>
      </c>
      <c r="N57" s="157">
        <v>8.9429999999999996</v>
      </c>
      <c r="O57" s="157">
        <v>8.6166</v>
      </c>
      <c r="P57" s="157">
        <v>8.9446999999999992</v>
      </c>
      <c r="Q57" s="157">
        <v>9.0020000000000007</v>
      </c>
      <c r="R57" s="157">
        <v>10.353</v>
      </c>
      <c r="S57" s="157">
        <v>10.935499999999999</v>
      </c>
      <c r="T57" s="157">
        <v>9.4734999999999996</v>
      </c>
      <c r="U57" s="157">
        <v>9.0500000000000007</v>
      </c>
      <c r="V57" s="157">
        <v>9.43</v>
      </c>
      <c r="W57" s="157">
        <v>9.0069999999999997</v>
      </c>
      <c r="X57" s="157">
        <v>9.0939999999999994</v>
      </c>
      <c r="Y57" s="157"/>
      <c r="Z57" s="8"/>
      <c r="AA57" s="60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>
      <c r="A58" s="18" t="s">
        <v>1</v>
      </c>
      <c r="B58" s="11">
        <v>11.412000000000001</v>
      </c>
      <c r="C58" s="11">
        <v>11.391400000000001</v>
      </c>
      <c r="D58" s="115">
        <v>11.279199999999999</v>
      </c>
      <c r="E58" s="115">
        <v>11.4788</v>
      </c>
      <c r="F58" s="5">
        <f>+'key figures in EUR and SEK'!F58</f>
        <v>10.6296</v>
      </c>
      <c r="G58" s="5">
        <v>10.1465</v>
      </c>
      <c r="H58" s="5">
        <v>10.4848</v>
      </c>
      <c r="I58" s="157">
        <v>10.5891</v>
      </c>
      <c r="J58" s="157">
        <v>10.2583</v>
      </c>
      <c r="K58" s="157">
        <v>9.6326000000000001</v>
      </c>
      <c r="L58" s="157">
        <v>9.4703999999999997</v>
      </c>
      <c r="M58" s="157">
        <v>9.3561999999999994</v>
      </c>
      <c r="N58" s="157">
        <v>9.0968</v>
      </c>
      <c r="O58" s="157">
        <v>8.6494</v>
      </c>
      <c r="P58" s="157">
        <v>8.7052999999999994</v>
      </c>
      <c r="Q58" s="157">
        <v>9.0335000000000001</v>
      </c>
      <c r="R58" s="157">
        <v>9.5412999999999997</v>
      </c>
      <c r="S58" s="157">
        <v>10.350300000000001</v>
      </c>
      <c r="T58" s="157">
        <v>9.6054999999999993</v>
      </c>
      <c r="U58" s="157">
        <v>9.2481000000000009</v>
      </c>
      <c r="V58" s="157">
        <v>9.2548999999999992</v>
      </c>
      <c r="W58" s="157">
        <v>9.2849000000000004</v>
      </c>
      <c r="X58" s="157">
        <v>9.1267999999999994</v>
      </c>
      <c r="Y58" s="157"/>
      <c r="Z58" s="157"/>
      <c r="AA58" s="18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</row>
    <row r="59" spans="1:41">
      <c r="A59" s="18" t="s">
        <v>53</v>
      </c>
      <c r="B59" s="11">
        <v>11.3</v>
      </c>
      <c r="C59" s="11">
        <v>11.359500000000001</v>
      </c>
      <c r="D59" s="238">
        <v>11.525</v>
      </c>
      <c r="E59" s="238">
        <v>11.096</v>
      </c>
      <c r="F59" s="157">
        <f>+'key figures in EUR and SEK'!F59</f>
        <v>11.1218</v>
      </c>
      <c r="G59" s="5">
        <v>10.250299999999999</v>
      </c>
      <c r="H59" s="5">
        <v>10.0343</v>
      </c>
      <c r="I59" s="157">
        <v>10.4468</v>
      </c>
      <c r="J59" s="157">
        <v>10.2773</v>
      </c>
      <c r="K59" s="157">
        <v>9.8497000000000003</v>
      </c>
      <c r="L59" s="157">
        <v>9.5669000000000004</v>
      </c>
      <c r="M59" s="157">
        <v>9.1349999999999998</v>
      </c>
      <c r="N59" s="157">
        <v>9.5154999999999994</v>
      </c>
      <c r="O59" s="157">
        <v>8.9429999999999996</v>
      </c>
      <c r="P59" s="157">
        <v>8.6166</v>
      </c>
      <c r="Q59" s="157">
        <v>8.9446999999999992</v>
      </c>
      <c r="R59" s="157">
        <v>9.0020000000000007</v>
      </c>
      <c r="S59" s="157">
        <v>10.353</v>
      </c>
      <c r="T59" s="157">
        <v>10.935499999999999</v>
      </c>
      <c r="U59" s="157">
        <v>9.4734999999999996</v>
      </c>
      <c r="V59" s="157">
        <v>9.0500000000000007</v>
      </c>
      <c r="W59" s="157">
        <v>9.43</v>
      </c>
      <c r="X59" s="157">
        <v>9.0069999999999997</v>
      </c>
      <c r="Y59" s="157">
        <v>9.0939999999999994</v>
      </c>
      <c r="Z59" s="157"/>
      <c r="AA59" s="18"/>
    </row>
    <row r="60" spans="1:41">
      <c r="A60" s="18"/>
      <c r="D60" s="11"/>
      <c r="E60" s="11"/>
      <c r="F60" s="171"/>
      <c r="G60" s="18"/>
    </row>
    <row r="61" spans="1:41">
      <c r="D61" s="5"/>
      <c r="E61" s="5"/>
    </row>
    <row r="62" spans="1:41">
      <c r="A62" s="112"/>
      <c r="D62" s="5"/>
      <c r="E62" s="5"/>
    </row>
    <row r="63" spans="1:41">
      <c r="D63" s="5"/>
      <c r="E63" s="5"/>
    </row>
  </sheetData>
  <conditionalFormatting sqref="H54">
    <cfRule type="cellIs" dxfId="22" priority="19" operator="notEqual">
      <formula>0</formula>
    </cfRule>
  </conditionalFormatting>
  <conditionalFormatting sqref="H54:J55">
    <cfRule type="cellIs" dxfId="21" priority="9" operator="lessThan">
      <formula>0</formula>
    </cfRule>
    <cfRule type="cellIs" dxfId="20" priority="10" operator="greaterThan">
      <formula>0</formula>
    </cfRule>
  </conditionalFormatting>
  <conditionalFormatting sqref="H25:Z25">
    <cfRule type="cellIs" dxfId="19" priority="17" operator="lessThan">
      <formula>0</formula>
    </cfRule>
    <cfRule type="cellIs" dxfId="18" priority="18" operator="greaterThan">
      <formula>0</formula>
    </cfRule>
  </conditionalFormatting>
  <conditionalFormatting sqref="H47:Z48">
    <cfRule type="cellIs" dxfId="17" priority="13" operator="lessThan">
      <formula>0</formula>
    </cfRule>
    <cfRule type="cellIs" dxfId="16" priority="14" operator="greaterThan">
      <formula>0</formula>
    </cfRule>
  </conditionalFormatting>
  <conditionalFormatting sqref="H47:AO47">
    <cfRule type="cellIs" dxfId="15" priority="20" operator="notEqual">
      <formula>0</formula>
    </cfRule>
  </conditionalFormatting>
  <conditionalFormatting sqref="I54:Y54">
    <cfRule type="cellIs" dxfId="14" priority="93" operator="notEqual">
      <formula>0</formula>
    </cfRule>
  </conditionalFormatting>
  <conditionalFormatting sqref="K54:Y54">
    <cfRule type="cellIs" dxfId="13" priority="82" operator="lessThan">
      <formula>0</formula>
    </cfRule>
    <cfRule type="cellIs" dxfId="12" priority="83" operator="greaterThan">
      <formula>0</formula>
    </cfRule>
  </conditionalFormatting>
  <conditionalFormatting sqref="K55:Z55">
    <cfRule type="cellIs" dxfId="11" priority="78" operator="lessThan">
      <formula>0</formula>
    </cfRule>
    <cfRule type="cellIs" dxfId="10" priority="79" operator="greaterThan">
      <formula>0</formula>
    </cfRule>
  </conditionalFormatting>
  <conditionalFormatting sqref="L56:Z56">
    <cfRule type="cellIs" dxfId="9" priority="80" operator="lessThan">
      <formula>0</formula>
    </cfRule>
    <cfRule type="cellIs" dxfId="8" priority="81" operator="greaterThan">
      <formula>0</formula>
    </cfRule>
  </conditionalFormatting>
  <conditionalFormatting sqref="Z17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Z26">
    <cfRule type="cellIs" dxfId="5" priority="88" operator="lessThan">
      <formula>0</formula>
    </cfRule>
    <cfRule type="cellIs" dxfId="4" priority="89" operator="greaterThan">
      <formula>0</formula>
    </cfRule>
  </conditionalFormatting>
  <conditionalFormatting sqref="Z3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A54:AO54">
    <cfRule type="cellIs" dxfId="1" priority="90" operator="lessThan">
      <formula>0</formula>
    </cfRule>
    <cfRule type="cellIs" dxfId="0" priority="9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 tint="-9.9978637043366805E-2"/>
  </sheetPr>
  <dimension ref="A1:AG248"/>
  <sheetViews>
    <sheetView zoomScale="80" zoomScaleNormal="80" workbookViewId="0">
      <pane ySplit="5" topLeftCell="A24" activePane="bottomLeft" state="frozen"/>
      <selection activeCell="A35" sqref="A35"/>
      <selection pane="bottomLeft" activeCell="A35" sqref="A35"/>
    </sheetView>
  </sheetViews>
  <sheetFormatPr defaultColWidth="8.69921875" defaultRowHeight="14.25"/>
  <cols>
    <col min="1" max="1" width="31.5" style="13" bestFit="1" customWidth="1"/>
    <col min="2" max="2" width="11.59765625" style="13" bestFit="1" customWidth="1"/>
    <col min="3" max="3" width="14" style="13" bestFit="1" customWidth="1"/>
    <col min="4" max="4" width="11.09765625" style="13" bestFit="1" customWidth="1"/>
    <col min="5" max="5" width="14" style="13" bestFit="1" customWidth="1"/>
    <col min="6" max="6" width="11.796875" style="13" customWidth="1"/>
    <col min="7" max="7" width="8.796875" style="13" bestFit="1" customWidth="1"/>
    <col min="8" max="8" width="9.69921875" style="13" customWidth="1"/>
    <col min="9" max="9" width="10.69921875" style="13" customWidth="1"/>
    <col min="10" max="10" width="11.3984375" style="13" bestFit="1" customWidth="1"/>
    <col min="11" max="11" width="8.69921875" style="13" bestFit="1" customWidth="1"/>
    <col min="12" max="12" width="8.796875" style="13" bestFit="1" customWidth="1"/>
    <col min="13" max="13" width="13.69921875" style="13" customWidth="1"/>
    <col min="14" max="14" width="11.5" style="13" customWidth="1"/>
    <col min="15" max="15" width="12.19921875" style="13" bestFit="1" customWidth="1"/>
    <col min="16" max="16384" width="8.69921875" style="13"/>
  </cols>
  <sheetData>
    <row r="1" spans="1:33" s="45" customFormat="1" ht="18">
      <c r="A1" s="57" t="s">
        <v>215</v>
      </c>
      <c r="S1" s="49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">
      <c r="A2" s="19" t="s">
        <v>151</v>
      </c>
      <c r="B2" s="24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4"/>
    </row>
    <row r="3" spans="1:33" ht="18">
      <c r="A3" s="19" t="s">
        <v>2</v>
      </c>
      <c r="B3" s="24"/>
      <c r="C3" s="25"/>
      <c r="D3" s="25"/>
      <c r="E3" s="25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33">
      <c r="A4" s="26"/>
      <c r="B4" s="24"/>
      <c r="C4" s="273" t="s">
        <v>104</v>
      </c>
      <c r="D4" s="273"/>
      <c r="E4" s="273"/>
      <c r="F4" s="27" t="s">
        <v>105</v>
      </c>
      <c r="G4" s="27" t="s">
        <v>106</v>
      </c>
      <c r="H4" s="27" t="s">
        <v>107</v>
      </c>
      <c r="I4" s="27" t="s">
        <v>108</v>
      </c>
      <c r="J4" s="27" t="s">
        <v>109</v>
      </c>
      <c r="K4" s="27" t="s">
        <v>110</v>
      </c>
      <c r="L4" s="27" t="s">
        <v>111</v>
      </c>
      <c r="M4" s="27" t="s">
        <v>112</v>
      </c>
      <c r="N4" s="27" t="s">
        <v>113</v>
      </c>
      <c r="O4" s="24"/>
    </row>
    <row r="5" spans="1:33">
      <c r="A5" s="26"/>
      <c r="B5" s="24"/>
      <c r="C5" s="25" t="s">
        <v>114</v>
      </c>
      <c r="D5" s="25" t="s">
        <v>115</v>
      </c>
      <c r="E5" s="25" t="s">
        <v>116</v>
      </c>
      <c r="F5" s="27"/>
      <c r="G5" s="27" t="s">
        <v>117</v>
      </c>
      <c r="H5" s="27" t="s">
        <v>118</v>
      </c>
      <c r="I5" s="27" t="s">
        <v>119</v>
      </c>
      <c r="J5" s="27" t="s">
        <v>118</v>
      </c>
      <c r="K5" s="27"/>
      <c r="L5" s="27" t="s">
        <v>120</v>
      </c>
      <c r="M5" s="27" t="s">
        <v>121</v>
      </c>
      <c r="N5" s="27"/>
      <c r="O5" s="24"/>
    </row>
    <row r="6" spans="1:33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</row>
    <row r="7" spans="1:33" s="20" customFormat="1">
      <c r="A7" s="42" t="s">
        <v>122</v>
      </c>
      <c r="B7" s="31">
        <v>43100</v>
      </c>
      <c r="C7" s="46">
        <v>3065579400</v>
      </c>
      <c r="D7" s="46">
        <v>18835606</v>
      </c>
      <c r="E7" s="46">
        <v>3084415006</v>
      </c>
      <c r="F7" s="33">
        <f>SUM(F8:F27)</f>
        <v>1851</v>
      </c>
      <c r="G7" s="33">
        <f>SUM(G8:G27)</f>
        <v>13891</v>
      </c>
      <c r="H7" s="33">
        <f>SUM(H8:H27)</f>
        <v>1036</v>
      </c>
      <c r="I7" s="33"/>
      <c r="J7" s="33">
        <f>SUM(J8:J27)-1</f>
        <v>31293</v>
      </c>
      <c r="K7" s="33">
        <f>+F7+G7+H7+I7+J7</f>
        <v>48071</v>
      </c>
      <c r="L7" s="33">
        <f>SUM(L8:L27)</f>
        <v>0</v>
      </c>
      <c r="M7" s="33">
        <f>SUM(M8:M27)</f>
        <v>199</v>
      </c>
      <c r="N7" s="33">
        <f>+K7+L7+M7</f>
        <v>48270</v>
      </c>
      <c r="O7" s="28" t="s">
        <v>136</v>
      </c>
    </row>
    <row r="8" spans="1:33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</row>
    <row r="9" spans="1:33">
      <c r="A9" s="34" t="s">
        <v>124</v>
      </c>
      <c r="B9" s="34"/>
      <c r="C9" s="32"/>
      <c r="D9" s="32"/>
      <c r="E9" s="32"/>
      <c r="F9" s="35"/>
      <c r="G9" s="35"/>
      <c r="H9" s="35"/>
      <c r="I9" s="35"/>
      <c r="J9" s="35"/>
      <c r="K9" s="35"/>
      <c r="L9" s="35"/>
      <c r="M9" s="35"/>
      <c r="N9" s="35"/>
      <c r="O9" s="24"/>
    </row>
    <row r="10" spans="1:33">
      <c r="A10" s="34"/>
      <c r="B10" s="34"/>
      <c r="C10" s="32"/>
      <c r="D10" s="32"/>
      <c r="E10" s="32"/>
      <c r="F10" s="35"/>
      <c r="G10" s="35"/>
      <c r="H10" s="35"/>
      <c r="I10" s="35"/>
      <c r="J10" s="35"/>
      <c r="K10" s="35"/>
      <c r="L10" s="35"/>
      <c r="M10" s="35"/>
      <c r="N10" s="35"/>
      <c r="O10" s="24"/>
    </row>
    <row r="11" spans="1:33">
      <c r="A11" s="34" t="s">
        <v>12</v>
      </c>
      <c r="B11" s="34"/>
      <c r="C11" s="30"/>
      <c r="D11" s="30"/>
      <c r="E11" s="30"/>
      <c r="F11" s="35"/>
      <c r="G11" s="35"/>
      <c r="H11" s="35"/>
      <c r="I11" s="35"/>
      <c r="J11" s="35">
        <v>7721</v>
      </c>
      <c r="K11" s="35">
        <f>+F11+G11+H11+I11+J11</f>
        <v>7721</v>
      </c>
      <c r="L11" s="35">
        <v>42</v>
      </c>
      <c r="M11" s="35">
        <v>5</v>
      </c>
      <c r="N11" s="35">
        <f>+K11+L11+M11</f>
        <v>7768</v>
      </c>
      <c r="O11" s="24"/>
    </row>
    <row r="12" spans="1:33">
      <c r="A12" s="34" t="s">
        <v>125</v>
      </c>
      <c r="B12" s="34"/>
      <c r="C12" s="32"/>
      <c r="D12" s="32"/>
      <c r="E12" s="32"/>
      <c r="F12" s="35"/>
      <c r="G12" s="35"/>
      <c r="H12" s="35">
        <v>101</v>
      </c>
      <c r="I12" s="35"/>
      <c r="J12" s="35">
        <v>12</v>
      </c>
      <c r="K12" s="35">
        <f>+F12+G12+H12+I12+J12</f>
        <v>113</v>
      </c>
      <c r="L12" s="35">
        <v>9</v>
      </c>
      <c r="M12" s="35">
        <v>6</v>
      </c>
      <c r="N12" s="35">
        <f>+K12+L12+M12</f>
        <v>128</v>
      </c>
      <c r="O12" s="24"/>
    </row>
    <row r="13" spans="1:33">
      <c r="A13" s="34" t="s">
        <v>126</v>
      </c>
      <c r="B13" s="34"/>
      <c r="C13" s="32">
        <v>134810000</v>
      </c>
      <c r="D13" s="32"/>
      <c r="E13" s="32">
        <v>134810000</v>
      </c>
      <c r="F13" s="35">
        <v>81</v>
      </c>
      <c r="G13" s="35">
        <v>9976</v>
      </c>
      <c r="H13" s="35"/>
      <c r="I13" s="35"/>
      <c r="J13" s="35"/>
      <c r="K13" s="35">
        <f>+F13+G13+H13+I13+J13</f>
        <v>10057</v>
      </c>
      <c r="L13" s="35"/>
      <c r="M13" s="35"/>
      <c r="N13" s="35">
        <f>+K13+L13+M13</f>
        <v>10057</v>
      </c>
      <c r="O13" s="24"/>
    </row>
    <row r="14" spans="1:33">
      <c r="A14" s="34" t="s">
        <v>127</v>
      </c>
      <c r="B14" s="34"/>
      <c r="C14" s="32"/>
      <c r="D14" s="32"/>
      <c r="E14" s="32"/>
      <c r="F14" s="35"/>
      <c r="G14" s="35"/>
      <c r="H14" s="35"/>
      <c r="I14" s="35"/>
      <c r="J14" s="35"/>
      <c r="K14" s="35"/>
      <c r="L14" s="35"/>
      <c r="M14" s="35"/>
      <c r="N14" s="35"/>
      <c r="O14" s="24"/>
    </row>
    <row r="15" spans="1:33">
      <c r="A15" s="34" t="s">
        <v>128</v>
      </c>
      <c r="B15" s="34"/>
      <c r="C15" s="32"/>
      <c r="D15" s="32"/>
      <c r="E15" s="32"/>
      <c r="F15" s="35"/>
      <c r="G15" s="35"/>
      <c r="H15" s="35"/>
      <c r="I15" s="35"/>
      <c r="J15" s="35"/>
      <c r="K15" s="35"/>
      <c r="L15" s="35"/>
      <c r="M15" s="35"/>
      <c r="N15" s="35"/>
      <c r="O15" s="24"/>
    </row>
    <row r="16" spans="1:33">
      <c r="A16" s="34" t="s">
        <v>129</v>
      </c>
      <c r="B16" s="34"/>
      <c r="C16" s="32"/>
      <c r="D16" s="32"/>
      <c r="E16" s="32"/>
      <c r="F16" s="35"/>
      <c r="G16" s="35">
        <v>-8253</v>
      </c>
      <c r="H16" s="35"/>
      <c r="I16" s="35"/>
      <c r="J16" s="35">
        <v>-183</v>
      </c>
      <c r="K16" s="35">
        <f>+F16+G16+H16+I16+J16</f>
        <v>-8436</v>
      </c>
      <c r="L16" s="35"/>
      <c r="M16" s="35"/>
      <c r="N16" s="35">
        <f>+K16+L16+M16</f>
        <v>-8436</v>
      </c>
      <c r="O16" s="24"/>
    </row>
    <row r="17" spans="1:16">
      <c r="A17" s="34" t="s">
        <v>130</v>
      </c>
      <c r="B17" s="34"/>
      <c r="C17" s="32"/>
      <c r="D17" s="32"/>
      <c r="E17" s="32">
        <f>110*11</f>
        <v>1210</v>
      </c>
      <c r="F17" s="35"/>
      <c r="G17" s="35"/>
      <c r="H17" s="35"/>
      <c r="I17" s="35"/>
      <c r="J17" s="35"/>
      <c r="K17" s="35"/>
      <c r="L17" s="35"/>
      <c r="M17" s="35"/>
      <c r="N17" s="35"/>
      <c r="O17" s="24"/>
    </row>
    <row r="18" spans="1:16">
      <c r="A18" s="34" t="s">
        <v>131</v>
      </c>
      <c r="B18" s="34"/>
      <c r="C18" s="32"/>
      <c r="D18" s="32"/>
      <c r="E18" s="32"/>
      <c r="F18" s="35"/>
      <c r="G18" s="35"/>
      <c r="H18" s="35"/>
      <c r="I18" s="35"/>
      <c r="J18" s="35"/>
      <c r="K18" s="35"/>
      <c r="L18" s="35"/>
      <c r="M18" s="35"/>
      <c r="N18" s="35"/>
      <c r="O18" s="24"/>
      <c r="P18" s="53"/>
    </row>
    <row r="19" spans="1:16">
      <c r="A19" s="34" t="s">
        <v>155</v>
      </c>
      <c r="B19" s="34"/>
      <c r="C19" s="32"/>
      <c r="D19" s="32"/>
      <c r="E19" s="32"/>
      <c r="F19" s="35"/>
      <c r="G19" s="35"/>
      <c r="H19" s="35"/>
      <c r="I19" s="35"/>
      <c r="J19" s="35">
        <v>-128</v>
      </c>
      <c r="K19" s="35">
        <f>+F19+G19+H19+I19+J19</f>
        <v>-128</v>
      </c>
      <c r="L19" s="35">
        <v>128</v>
      </c>
      <c r="M19" s="35"/>
      <c r="N19" s="35">
        <f>+K19+L19+M19</f>
        <v>0</v>
      </c>
      <c r="O19" s="24"/>
    </row>
    <row r="20" spans="1:16">
      <c r="A20" s="34" t="s">
        <v>154</v>
      </c>
      <c r="B20" s="34"/>
      <c r="C20" s="32"/>
      <c r="D20" s="32"/>
      <c r="E20" s="32"/>
      <c r="F20" s="35"/>
      <c r="G20" s="35"/>
      <c r="H20" s="35"/>
      <c r="I20" s="35"/>
      <c r="J20" s="35"/>
      <c r="K20" s="35"/>
      <c r="L20" s="35">
        <v>-2188</v>
      </c>
      <c r="M20" s="35"/>
      <c r="N20" s="35">
        <f>+K20+L20+M20</f>
        <v>-2188</v>
      </c>
      <c r="O20" s="24"/>
    </row>
    <row r="21" spans="1:16">
      <c r="A21" s="34" t="s">
        <v>132</v>
      </c>
      <c r="B21" s="34"/>
      <c r="C21" s="32"/>
      <c r="D21" s="32"/>
      <c r="E21" s="32"/>
      <c r="F21" s="35"/>
      <c r="G21" s="35"/>
      <c r="H21" s="35"/>
      <c r="I21" s="35"/>
      <c r="J21" s="35"/>
      <c r="K21" s="35"/>
      <c r="L21" s="35"/>
      <c r="M21" s="35"/>
      <c r="N21" s="35"/>
      <c r="O21" s="24"/>
    </row>
    <row r="22" spans="1:16">
      <c r="A22" s="34" t="s">
        <v>133</v>
      </c>
      <c r="B22" s="34"/>
      <c r="C22" s="32"/>
      <c r="D22" s="32"/>
      <c r="E22" s="32"/>
      <c r="F22" s="35"/>
      <c r="G22" s="35"/>
      <c r="H22" s="35"/>
      <c r="I22" s="35"/>
      <c r="J22" s="35"/>
      <c r="K22" s="35"/>
      <c r="L22" s="35"/>
      <c r="M22" s="35">
        <v>5</v>
      </c>
      <c r="N22" s="35">
        <f>+K22+L22+M22</f>
        <v>5</v>
      </c>
      <c r="O22" s="24"/>
    </row>
    <row r="23" spans="1:16">
      <c r="A23" s="34" t="s">
        <v>134</v>
      </c>
      <c r="B23" s="34"/>
      <c r="C23" s="32"/>
      <c r="D23" s="32"/>
      <c r="E23" s="32"/>
      <c r="F23" s="35"/>
      <c r="G23" s="35"/>
      <c r="H23" s="35"/>
      <c r="I23" s="35"/>
      <c r="J23" s="35"/>
      <c r="K23" s="35"/>
      <c r="L23" s="35"/>
      <c r="M23" s="35"/>
      <c r="N23" s="35"/>
      <c r="O23" s="24"/>
    </row>
    <row r="24" spans="1:16">
      <c r="A24" s="34" t="s">
        <v>135</v>
      </c>
      <c r="B24" s="34"/>
      <c r="C24" s="32"/>
      <c r="D24" s="32"/>
      <c r="E24" s="32"/>
      <c r="F24" s="35"/>
      <c r="G24" s="35"/>
      <c r="H24" s="35"/>
      <c r="I24" s="35"/>
      <c r="J24" s="35"/>
      <c r="K24" s="35"/>
      <c r="L24" s="35"/>
      <c r="M24" s="35"/>
      <c r="N24" s="35"/>
      <c r="O24" s="24"/>
    </row>
    <row r="25" spans="1:16">
      <c r="A25" s="34" t="s">
        <v>138</v>
      </c>
      <c r="B25" s="34"/>
      <c r="C25" s="32"/>
      <c r="D25" s="32"/>
      <c r="E25" s="32"/>
      <c r="F25" s="35"/>
      <c r="G25" s="35"/>
      <c r="H25" s="35"/>
      <c r="I25" s="35"/>
      <c r="J25" s="35"/>
      <c r="K25" s="35"/>
      <c r="L25" s="35"/>
      <c r="M25" s="35"/>
      <c r="N25" s="35"/>
      <c r="O25" s="24"/>
    </row>
    <row r="26" spans="1:16">
      <c r="A26" s="34"/>
      <c r="B26" s="34"/>
      <c r="C26" s="32"/>
      <c r="D26" s="32"/>
      <c r="E26" s="32"/>
      <c r="F26" s="35"/>
      <c r="G26" s="35"/>
      <c r="H26" s="35"/>
      <c r="I26" s="35"/>
      <c r="J26" s="35"/>
      <c r="K26" s="35"/>
      <c r="L26" s="35"/>
      <c r="M26" s="35"/>
      <c r="N26" s="35"/>
      <c r="O26" s="24"/>
    </row>
    <row r="27" spans="1:16" s="20" customFormat="1">
      <c r="A27" s="42" t="s">
        <v>122</v>
      </c>
      <c r="B27" s="31">
        <v>42735</v>
      </c>
      <c r="C27" s="46">
        <v>2930769400</v>
      </c>
      <c r="D27" s="46">
        <v>18835606</v>
      </c>
      <c r="E27" s="46">
        <v>2949605006</v>
      </c>
      <c r="F27" s="33">
        <v>1770</v>
      </c>
      <c r="G27" s="33">
        <v>12168</v>
      </c>
      <c r="H27" s="51">
        <f>909+26</f>
        <v>935</v>
      </c>
      <c r="I27" s="33"/>
      <c r="J27" s="33">
        <v>23872</v>
      </c>
      <c r="K27" s="33">
        <v>38745</v>
      </c>
      <c r="L27" s="33">
        <v>2009</v>
      </c>
      <c r="M27" s="33">
        <v>183</v>
      </c>
      <c r="N27" s="33">
        <v>40937</v>
      </c>
      <c r="O27" s="28" t="s">
        <v>136</v>
      </c>
      <c r="P27" s="13"/>
    </row>
    <row r="28" spans="1:16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</row>
    <row r="29" spans="1:16">
      <c r="A29" s="34" t="s">
        <v>124</v>
      </c>
      <c r="B29" s="34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24"/>
    </row>
    <row r="30" spans="1:16">
      <c r="A30" s="34"/>
      <c r="B30" s="34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24"/>
    </row>
    <row r="31" spans="1:16">
      <c r="A31" s="34" t="s">
        <v>12</v>
      </c>
      <c r="B31" s="34"/>
      <c r="C31" s="37"/>
      <c r="D31" s="37"/>
      <c r="E31" s="37"/>
      <c r="F31" s="38"/>
      <c r="G31" s="38"/>
      <c r="H31" s="38"/>
      <c r="I31" s="38"/>
      <c r="J31" s="38">
        <v>10187</v>
      </c>
      <c r="K31" s="38">
        <v>10187</v>
      </c>
      <c r="L31" s="38">
        <v>125</v>
      </c>
      <c r="M31" s="38">
        <v>50</v>
      </c>
      <c r="N31" s="38">
        <v>10362</v>
      </c>
      <c r="O31" s="24"/>
    </row>
    <row r="32" spans="1:16">
      <c r="A32" s="34" t="s">
        <v>125</v>
      </c>
      <c r="B32" s="34"/>
      <c r="C32" s="37"/>
      <c r="D32" s="37"/>
      <c r="E32" s="37"/>
      <c r="F32" s="38"/>
      <c r="G32" s="38"/>
      <c r="H32" s="38">
        <v>765</v>
      </c>
      <c r="I32" s="38"/>
      <c r="J32" s="38"/>
      <c r="K32" s="38">
        <v>765</v>
      </c>
      <c r="L32" s="38">
        <v>81</v>
      </c>
      <c r="M32" s="38">
        <v>6</v>
      </c>
      <c r="N32" s="38">
        <v>852</v>
      </c>
      <c r="O32" s="24"/>
    </row>
    <row r="33" spans="1:15">
      <c r="A33" s="34" t="s">
        <v>126</v>
      </c>
      <c r="B33" s="34"/>
      <c r="C33" s="37">
        <v>48045400</v>
      </c>
      <c r="D33" s="37"/>
      <c r="E33" s="37">
        <v>48045400</v>
      </c>
      <c r="F33" s="38">
        <v>29</v>
      </c>
      <c r="G33" s="38">
        <v>4007</v>
      </c>
      <c r="H33" s="38"/>
      <c r="I33" s="38"/>
      <c r="J33" s="38"/>
      <c r="K33" s="38">
        <v>4036</v>
      </c>
      <c r="L33" s="38"/>
      <c r="M33" s="38"/>
      <c r="N33" s="38">
        <v>4036</v>
      </c>
      <c r="O33" s="24"/>
    </row>
    <row r="34" spans="1:15">
      <c r="A34" s="34" t="s">
        <v>127</v>
      </c>
      <c r="B34" s="34"/>
      <c r="C34" s="37"/>
      <c r="D34" s="37"/>
      <c r="E34" s="37"/>
      <c r="F34" s="38"/>
      <c r="G34" s="38"/>
      <c r="H34" s="38"/>
      <c r="I34" s="38"/>
      <c r="J34" s="38"/>
      <c r="K34" s="36"/>
      <c r="L34" s="36"/>
      <c r="M34" s="36"/>
      <c r="N34" s="36"/>
      <c r="O34" s="24"/>
    </row>
    <row r="35" spans="1:15">
      <c r="A35" s="34" t="s">
        <v>128</v>
      </c>
      <c r="B35" s="34"/>
      <c r="C35" s="37"/>
      <c r="D35" s="37"/>
      <c r="E35" s="37"/>
      <c r="F35" s="38"/>
      <c r="G35" s="36"/>
      <c r="H35" s="36"/>
      <c r="I35" s="36"/>
      <c r="J35" s="36"/>
      <c r="K35" s="38">
        <v>0</v>
      </c>
      <c r="L35" s="38"/>
      <c r="M35" s="38"/>
      <c r="N35" s="38">
        <v>0</v>
      </c>
      <c r="O35" s="24"/>
    </row>
    <row r="36" spans="1:15">
      <c r="A36" s="34" t="s">
        <v>129</v>
      </c>
      <c r="B36" s="34"/>
      <c r="C36" s="37"/>
      <c r="D36" s="37"/>
      <c r="E36" s="37"/>
      <c r="F36" s="38"/>
      <c r="G36" s="38">
        <v>-2295</v>
      </c>
      <c r="H36" s="38"/>
      <c r="I36" s="38"/>
      <c r="J36" s="38">
        <v>-3126</v>
      </c>
      <c r="K36" s="38">
        <v>-5421</v>
      </c>
      <c r="L36" s="38">
        <v>-125</v>
      </c>
      <c r="M36" s="38"/>
      <c r="N36" s="38">
        <v>-5546</v>
      </c>
      <c r="O36" s="24"/>
    </row>
    <row r="37" spans="1:15">
      <c r="A37" s="34" t="s">
        <v>130</v>
      </c>
      <c r="B37" s="34"/>
      <c r="C37" s="37"/>
      <c r="D37" s="37"/>
      <c r="E37" s="37"/>
      <c r="F37" s="38"/>
      <c r="G37" s="38"/>
      <c r="H37" s="38"/>
      <c r="I37" s="38"/>
      <c r="J37" s="38"/>
      <c r="K37" s="38">
        <v>0</v>
      </c>
      <c r="L37" s="38">
        <v>558</v>
      </c>
      <c r="M37" s="38"/>
      <c r="N37" s="38">
        <v>558</v>
      </c>
      <c r="O37" s="24"/>
    </row>
    <row r="38" spans="1:15">
      <c r="A38" s="34" t="s">
        <v>131</v>
      </c>
      <c r="B38" s="34"/>
      <c r="C38" s="37"/>
      <c r="D38" s="37"/>
      <c r="E38" s="37"/>
      <c r="F38" s="38"/>
      <c r="G38" s="38"/>
      <c r="H38" s="38"/>
      <c r="I38" s="38"/>
      <c r="J38" s="38"/>
      <c r="K38" s="38"/>
      <c r="L38" s="38"/>
      <c r="M38" s="38"/>
      <c r="N38" s="38"/>
      <c r="O38" s="24"/>
    </row>
    <row r="39" spans="1:15">
      <c r="A39" s="34" t="s">
        <v>132</v>
      </c>
      <c r="B39" s="34"/>
      <c r="C39" s="37"/>
      <c r="D39" s="37"/>
      <c r="E39" s="37"/>
      <c r="F39" s="38"/>
      <c r="G39" s="38"/>
      <c r="H39" s="38"/>
      <c r="I39" s="38"/>
      <c r="J39" s="38"/>
      <c r="K39" s="38"/>
      <c r="L39" s="38"/>
      <c r="M39" s="38"/>
      <c r="N39" s="38"/>
      <c r="O39" s="24"/>
    </row>
    <row r="40" spans="1:15">
      <c r="A40" s="34" t="s">
        <v>133</v>
      </c>
      <c r="B40" s="34"/>
      <c r="C40" s="37"/>
      <c r="D40" s="37"/>
      <c r="E40" s="37"/>
      <c r="F40" s="38"/>
      <c r="G40" s="38"/>
      <c r="H40" s="38"/>
      <c r="I40" s="38"/>
      <c r="J40" s="38"/>
      <c r="K40" s="38">
        <v>0</v>
      </c>
      <c r="L40" s="38"/>
      <c r="M40" s="38">
        <v>8</v>
      </c>
      <c r="N40" s="38">
        <v>8</v>
      </c>
      <c r="O40" s="24"/>
    </row>
    <row r="41" spans="1:15">
      <c r="A41" s="34" t="s">
        <v>134</v>
      </c>
      <c r="B41" s="34"/>
      <c r="C41" s="37"/>
      <c r="D41" s="37"/>
      <c r="E41" s="37"/>
      <c r="F41" s="38"/>
      <c r="G41" s="38"/>
      <c r="H41" s="38"/>
      <c r="I41" s="38"/>
      <c r="J41" s="38"/>
      <c r="K41" s="36"/>
      <c r="L41" s="36"/>
      <c r="M41" s="36"/>
      <c r="N41" s="36"/>
      <c r="O41" s="24"/>
    </row>
    <row r="42" spans="1:15">
      <c r="A42" s="34" t="s">
        <v>135</v>
      </c>
      <c r="B42" s="34"/>
      <c r="C42" s="37"/>
      <c r="D42" s="37"/>
      <c r="E42" s="37"/>
      <c r="F42" s="38"/>
      <c r="G42" s="38"/>
      <c r="H42" s="38"/>
      <c r="I42" s="38"/>
      <c r="J42" s="38"/>
      <c r="K42" s="38"/>
      <c r="L42" s="38"/>
      <c r="M42" s="38"/>
      <c r="N42" s="38"/>
      <c r="O42" s="24"/>
    </row>
    <row r="43" spans="1:15">
      <c r="A43" s="34"/>
      <c r="B43" s="34"/>
      <c r="C43" s="37"/>
      <c r="D43" s="37"/>
      <c r="E43" s="37"/>
      <c r="F43" s="38"/>
      <c r="G43" s="38"/>
      <c r="H43" s="38"/>
      <c r="I43" s="38"/>
      <c r="J43" s="38"/>
      <c r="K43" s="38"/>
      <c r="L43" s="38"/>
      <c r="M43" s="38"/>
      <c r="N43" s="38"/>
      <c r="O43" s="24"/>
    </row>
    <row r="44" spans="1:15" s="20" customFormat="1">
      <c r="A44" s="42" t="s">
        <v>122</v>
      </c>
      <c r="B44" s="31">
        <v>42369</v>
      </c>
      <c r="C44" s="46">
        <v>2882724000</v>
      </c>
      <c r="D44" s="46">
        <v>18835606</v>
      </c>
      <c r="E44" s="46">
        <v>2901559606</v>
      </c>
      <c r="F44" s="33">
        <v>1741</v>
      </c>
      <c r="G44" s="33">
        <v>10456</v>
      </c>
      <c r="H44" s="33">
        <f>144+26</f>
        <v>170</v>
      </c>
      <c r="I44" s="33"/>
      <c r="J44" s="33">
        <v>16811</v>
      </c>
      <c r="K44" s="33">
        <v>29178</v>
      </c>
      <c r="L44" s="33">
        <v>1370</v>
      </c>
      <c r="M44" s="33">
        <v>119</v>
      </c>
      <c r="N44" s="33">
        <v>30667</v>
      </c>
      <c r="O44" s="28" t="s">
        <v>136</v>
      </c>
    </row>
    <row r="45" spans="1:1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</row>
    <row r="46" spans="1:15">
      <c r="A46" s="30" t="s">
        <v>124</v>
      </c>
      <c r="B46" s="34"/>
      <c r="C46" s="32"/>
      <c r="D46" s="32"/>
      <c r="E46" s="32"/>
      <c r="F46" s="35"/>
      <c r="G46" s="35"/>
      <c r="H46" s="30"/>
      <c r="I46" s="30"/>
      <c r="J46" s="30"/>
      <c r="K46" s="30"/>
      <c r="L46" s="30"/>
      <c r="M46" s="30"/>
      <c r="N46" s="30"/>
      <c r="O46" s="24"/>
    </row>
    <row r="47" spans="1:15">
      <c r="A47" s="30"/>
      <c r="B47" s="34"/>
      <c r="C47" s="32"/>
      <c r="D47" s="32"/>
      <c r="E47" s="32"/>
      <c r="F47" s="35"/>
      <c r="G47" s="35"/>
      <c r="H47" s="30"/>
      <c r="I47" s="30"/>
      <c r="J47" s="30"/>
      <c r="K47" s="30"/>
      <c r="L47" s="30"/>
      <c r="M47" s="30"/>
      <c r="N47" s="30"/>
      <c r="O47" s="24"/>
    </row>
    <row r="48" spans="1:15">
      <c r="A48" s="30" t="s">
        <v>12</v>
      </c>
      <c r="B48" s="34"/>
      <c r="C48" s="36"/>
      <c r="D48" s="36"/>
      <c r="E48" s="36"/>
      <c r="F48" s="36"/>
      <c r="G48" s="36"/>
      <c r="H48" s="38"/>
      <c r="I48" s="38"/>
      <c r="J48" s="38">
        <v>7055</v>
      </c>
      <c r="K48" s="38">
        <v>7055</v>
      </c>
      <c r="L48" s="38">
        <v>98</v>
      </c>
      <c r="M48" s="38">
        <v>18</v>
      </c>
      <c r="N48" s="38">
        <v>7171</v>
      </c>
      <c r="O48" s="24"/>
    </row>
    <row r="49" spans="1:15">
      <c r="A49" s="30" t="s">
        <v>125</v>
      </c>
      <c r="B49" s="34"/>
      <c r="C49" s="37"/>
      <c r="D49" s="37"/>
      <c r="E49" s="37"/>
      <c r="F49" s="38"/>
      <c r="G49" s="38"/>
      <c r="H49" s="38">
        <v>-612</v>
      </c>
      <c r="I49" s="38"/>
      <c r="J49" s="38"/>
      <c r="K49" s="38">
        <v>-612</v>
      </c>
      <c r="L49" s="38">
        <v>58</v>
      </c>
      <c r="M49" s="38">
        <v>-56</v>
      </c>
      <c r="N49" s="38">
        <v>-610</v>
      </c>
      <c r="O49" s="24"/>
    </row>
    <row r="50" spans="1:15">
      <c r="A50" s="30" t="s">
        <v>126</v>
      </c>
      <c r="B50" s="34"/>
      <c r="C50" s="37">
        <v>0</v>
      </c>
      <c r="D50" s="37">
        <v>6060606</v>
      </c>
      <c r="E50" s="37">
        <v>6060606</v>
      </c>
      <c r="F50" s="38">
        <v>4</v>
      </c>
      <c r="G50" s="38">
        <v>1971</v>
      </c>
      <c r="H50" s="38"/>
      <c r="I50" s="38"/>
      <c r="J50" s="38"/>
      <c r="K50" s="38">
        <v>1975</v>
      </c>
      <c r="L50" s="38"/>
      <c r="M50" s="38">
        <v>-1</v>
      </c>
      <c r="N50" s="38">
        <v>1974</v>
      </c>
      <c r="O50" s="24"/>
    </row>
    <row r="51" spans="1:15">
      <c r="A51" s="30" t="s">
        <v>127</v>
      </c>
      <c r="B51" s="34"/>
      <c r="C51" s="37"/>
      <c r="D51" s="37"/>
      <c r="E51" s="37"/>
      <c r="F51" s="38"/>
      <c r="G51" s="38"/>
      <c r="H51" s="38"/>
      <c r="I51" s="38"/>
      <c r="J51" s="36"/>
      <c r="K51" s="36"/>
      <c r="L51" s="36"/>
      <c r="M51" s="36"/>
      <c r="N51" s="36"/>
      <c r="O51" s="24"/>
    </row>
    <row r="52" spans="1:15">
      <c r="A52" s="30" t="s">
        <v>128</v>
      </c>
      <c r="B52" s="34"/>
      <c r="C52" s="37"/>
      <c r="D52" s="37"/>
      <c r="E52" s="37"/>
      <c r="F52" s="38"/>
      <c r="G52" s="38"/>
      <c r="H52" s="38"/>
      <c r="I52" s="38"/>
      <c r="J52" s="36"/>
      <c r="K52" s="36"/>
      <c r="L52" s="36"/>
      <c r="M52" s="36"/>
      <c r="N52" s="36"/>
      <c r="O52" s="24"/>
    </row>
    <row r="53" spans="1:15">
      <c r="A53" s="30" t="s">
        <v>129</v>
      </c>
      <c r="B53" s="34"/>
      <c r="C53" s="37"/>
      <c r="D53" s="37"/>
      <c r="E53" s="37"/>
      <c r="F53" s="38"/>
      <c r="G53" s="36"/>
      <c r="H53" s="36"/>
      <c r="I53" s="36"/>
      <c r="J53" s="38">
        <v>-377</v>
      </c>
      <c r="K53" s="38">
        <v>-377</v>
      </c>
      <c r="L53" s="38">
        <v>-98</v>
      </c>
      <c r="M53" s="38"/>
      <c r="N53" s="38">
        <v>-475</v>
      </c>
      <c r="O53" s="24"/>
    </row>
    <row r="54" spans="1:15">
      <c r="A54" s="30" t="s">
        <v>130</v>
      </c>
      <c r="B54" s="34"/>
      <c r="C54" s="37"/>
      <c r="D54" s="37"/>
      <c r="E54" s="37"/>
      <c r="F54" s="38"/>
      <c r="G54" s="38"/>
      <c r="H54" s="38"/>
      <c r="I54" s="38"/>
      <c r="J54" s="36"/>
      <c r="K54" s="38">
        <v>0</v>
      </c>
      <c r="L54" s="38"/>
      <c r="M54" s="38"/>
      <c r="N54" s="38">
        <v>0</v>
      </c>
      <c r="O54" s="24"/>
    </row>
    <row r="55" spans="1:15">
      <c r="A55" s="30" t="s">
        <v>131</v>
      </c>
      <c r="B55" s="34"/>
      <c r="C55" s="37"/>
      <c r="D55" s="37"/>
      <c r="E55" s="37"/>
      <c r="F55" s="38"/>
      <c r="G55" s="36"/>
      <c r="H55" s="36"/>
      <c r="I55" s="36"/>
      <c r="J55" s="36"/>
      <c r="K55" s="36"/>
      <c r="L55" s="36"/>
      <c r="M55" s="36"/>
      <c r="N55" s="36"/>
      <c r="O55" s="24"/>
    </row>
    <row r="56" spans="1:15">
      <c r="A56" s="30" t="s">
        <v>132</v>
      </c>
      <c r="B56" s="34"/>
      <c r="C56" s="37"/>
      <c r="D56" s="37"/>
      <c r="E56" s="37"/>
      <c r="F56" s="38"/>
      <c r="G56" s="38">
        <v>0</v>
      </c>
      <c r="H56" s="38"/>
      <c r="I56" s="38"/>
      <c r="J56" s="38">
        <v>-52</v>
      </c>
      <c r="K56" s="38">
        <v>-52</v>
      </c>
      <c r="L56" s="38"/>
      <c r="M56" s="38">
        <v>52</v>
      </c>
      <c r="N56" s="38">
        <v>0</v>
      </c>
      <c r="O56" s="24"/>
    </row>
    <row r="57" spans="1:15">
      <c r="A57" s="30" t="s">
        <v>133</v>
      </c>
      <c r="B57" s="34"/>
      <c r="C57" s="37"/>
      <c r="D57" s="37"/>
      <c r="E57" s="37"/>
      <c r="F57" s="38"/>
      <c r="G57" s="38"/>
      <c r="H57" s="38"/>
      <c r="I57" s="38"/>
      <c r="J57" s="38"/>
      <c r="K57" s="38">
        <v>0</v>
      </c>
      <c r="L57" s="38"/>
      <c r="M57" s="38">
        <v>22</v>
      </c>
      <c r="N57" s="38">
        <v>22</v>
      </c>
      <c r="O57" s="24"/>
    </row>
    <row r="58" spans="1:15">
      <c r="A58" s="30" t="s">
        <v>134</v>
      </c>
      <c r="B58" s="34"/>
      <c r="C58" s="37"/>
      <c r="D58" s="37"/>
      <c r="E58" s="37"/>
      <c r="F58" s="38"/>
      <c r="G58" s="38"/>
      <c r="H58" s="38"/>
      <c r="I58" s="38"/>
      <c r="J58" s="38">
        <v>3</v>
      </c>
      <c r="K58" s="38">
        <v>3</v>
      </c>
      <c r="L58" s="38"/>
      <c r="M58" s="38">
        <v>0</v>
      </c>
      <c r="N58" s="38">
        <v>3</v>
      </c>
      <c r="O58" s="24"/>
    </row>
    <row r="59" spans="1:15">
      <c r="A59" s="30" t="s">
        <v>135</v>
      </c>
      <c r="B59" s="34"/>
      <c r="C59" s="37"/>
      <c r="D59" s="37"/>
      <c r="E59" s="37"/>
      <c r="F59" s="38"/>
      <c r="G59" s="38"/>
      <c r="H59" s="38"/>
      <c r="I59" s="38"/>
      <c r="J59" s="38">
        <v>-1</v>
      </c>
      <c r="K59" s="38">
        <v>-1</v>
      </c>
      <c r="L59" s="38"/>
      <c r="M59" s="38">
        <v>0</v>
      </c>
      <c r="N59" s="38">
        <v>-1</v>
      </c>
      <c r="O59" s="24"/>
    </row>
    <row r="60" spans="1:15">
      <c r="A60" s="30"/>
      <c r="B60" s="30"/>
      <c r="C60" s="30"/>
      <c r="D60" s="30"/>
      <c r="E60" s="30"/>
      <c r="F60" s="30"/>
      <c r="G60" s="30"/>
      <c r="H60" s="50"/>
      <c r="I60" s="30"/>
      <c r="J60" s="30"/>
      <c r="K60" s="30"/>
      <c r="L60" s="30"/>
      <c r="M60" s="30"/>
      <c r="N60" s="30"/>
    </row>
    <row r="61" spans="1:15" s="20" customFormat="1">
      <c r="A61" s="42" t="s">
        <v>122</v>
      </c>
      <c r="B61" s="31">
        <v>42004</v>
      </c>
      <c r="C61" s="46">
        <v>2882724000</v>
      </c>
      <c r="D61" s="46">
        <v>12775000</v>
      </c>
      <c r="E61" s="46">
        <v>2895499000</v>
      </c>
      <c r="F61" s="33">
        <v>1737</v>
      </c>
      <c r="G61" s="33">
        <v>8485</v>
      </c>
      <c r="H61" s="51">
        <f>756+26</f>
        <v>782</v>
      </c>
      <c r="I61" s="33"/>
      <c r="J61" s="33">
        <v>10183</v>
      </c>
      <c r="K61" s="33">
        <v>21187</v>
      </c>
      <c r="L61" s="33">
        <v>1312</v>
      </c>
      <c r="M61" s="33">
        <v>84</v>
      </c>
      <c r="N61" s="33">
        <v>22583</v>
      </c>
      <c r="O61" s="28" t="s">
        <v>136</v>
      </c>
    </row>
    <row r="62" spans="1:15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</row>
    <row r="63" spans="1:15">
      <c r="A63" s="30" t="s">
        <v>124</v>
      </c>
      <c r="B63" s="34"/>
      <c r="C63" s="32">
        <v>2104182300</v>
      </c>
      <c r="D63" s="32"/>
      <c r="E63" s="32">
        <v>2104182300</v>
      </c>
      <c r="F63" s="35"/>
      <c r="G63" s="35"/>
      <c r="H63" s="35"/>
      <c r="I63" s="35"/>
      <c r="J63" s="35"/>
      <c r="K63" s="35"/>
      <c r="L63" s="35"/>
      <c r="M63" s="35"/>
      <c r="N63" s="35"/>
      <c r="O63" s="24"/>
    </row>
    <row r="64" spans="1:15">
      <c r="A64" s="30"/>
      <c r="B64" s="34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24"/>
    </row>
    <row r="65" spans="1:15">
      <c r="A65" s="30" t="s">
        <v>12</v>
      </c>
      <c r="B65" s="34"/>
      <c r="C65" s="32"/>
      <c r="D65" s="32"/>
      <c r="E65" s="32"/>
      <c r="F65" s="35"/>
      <c r="G65" s="35"/>
      <c r="H65" s="35"/>
      <c r="I65" s="35"/>
      <c r="J65" s="35">
        <v>503</v>
      </c>
      <c r="K65" s="35">
        <v>503</v>
      </c>
      <c r="L65" s="35"/>
      <c r="M65" s="35"/>
      <c r="N65" s="35">
        <v>503</v>
      </c>
      <c r="O65" s="24"/>
    </row>
    <row r="66" spans="1:15">
      <c r="A66" s="30" t="s">
        <v>125</v>
      </c>
      <c r="B66" s="34"/>
      <c r="C66" s="32"/>
      <c r="D66" s="32"/>
      <c r="E66" s="32"/>
      <c r="F66" s="35"/>
      <c r="G66" s="35"/>
      <c r="H66" s="35">
        <v>741</v>
      </c>
      <c r="I66" s="35"/>
      <c r="J66" s="35"/>
      <c r="K66" s="35">
        <v>741</v>
      </c>
      <c r="L66" s="35">
        <v>-1</v>
      </c>
      <c r="M66" s="35">
        <v>5</v>
      </c>
      <c r="N66" s="35">
        <v>745</v>
      </c>
      <c r="O66" s="24"/>
    </row>
    <row r="67" spans="1:15">
      <c r="A67" s="30" t="s">
        <v>126</v>
      </c>
      <c r="B67" s="34"/>
      <c r="C67" s="32">
        <v>778074000</v>
      </c>
      <c r="D67" s="32">
        <v>12775000</v>
      </c>
      <c r="E67" s="32">
        <v>790849000</v>
      </c>
      <c r="F67" s="35">
        <v>474</v>
      </c>
      <c r="G67" s="35">
        <v>8548</v>
      </c>
      <c r="H67" s="35"/>
      <c r="I67" s="35"/>
      <c r="J67" s="35">
        <v>-62</v>
      </c>
      <c r="K67" s="35">
        <v>8960</v>
      </c>
      <c r="L67" s="35"/>
      <c r="M67" s="35"/>
      <c r="N67" s="35">
        <v>8960</v>
      </c>
      <c r="O67" s="24"/>
    </row>
    <row r="68" spans="1:15">
      <c r="A68" s="30" t="s">
        <v>127</v>
      </c>
      <c r="B68" s="34"/>
      <c r="C68" s="32"/>
      <c r="D68" s="32"/>
      <c r="E68" s="32"/>
      <c r="F68" s="35"/>
      <c r="G68" s="30"/>
      <c r="H68" s="30"/>
      <c r="I68" s="30"/>
      <c r="J68" s="30"/>
      <c r="K68" s="30"/>
      <c r="L68" s="30"/>
      <c r="M68" s="30"/>
      <c r="N68" s="30"/>
      <c r="O68" s="24"/>
    </row>
    <row r="69" spans="1:15">
      <c r="A69" s="30" t="s">
        <v>128</v>
      </c>
      <c r="B69" s="34"/>
      <c r="C69" s="32"/>
      <c r="D69" s="32"/>
      <c r="E69" s="32"/>
      <c r="F69" s="35"/>
      <c r="G69" s="35"/>
      <c r="H69" s="35"/>
      <c r="I69" s="35"/>
      <c r="J69" s="30"/>
      <c r="K69" s="30"/>
      <c r="L69" s="30"/>
      <c r="M69" s="30"/>
      <c r="N69" s="30"/>
      <c r="O69" s="24"/>
    </row>
    <row r="70" spans="1:15">
      <c r="A70" s="30" t="s">
        <v>129</v>
      </c>
      <c r="B70" s="34"/>
      <c r="C70" s="32"/>
      <c r="D70" s="32"/>
      <c r="E70" s="32"/>
      <c r="F70" s="35"/>
      <c r="G70" s="35">
        <v>-1937</v>
      </c>
      <c r="H70" s="35"/>
      <c r="I70" s="35"/>
      <c r="J70" s="35">
        <v>-2211</v>
      </c>
      <c r="K70" s="35">
        <v>-4148</v>
      </c>
      <c r="L70" s="35">
        <v>-52</v>
      </c>
      <c r="M70" s="35"/>
      <c r="N70" s="35">
        <v>-4200</v>
      </c>
      <c r="O70" s="24"/>
    </row>
    <row r="71" spans="1:15">
      <c r="A71" s="30" t="s">
        <v>130</v>
      </c>
      <c r="B71" s="34"/>
      <c r="C71" s="32"/>
      <c r="D71" s="32"/>
      <c r="E71" s="32"/>
      <c r="F71" s="35"/>
      <c r="G71" s="35"/>
      <c r="H71" s="35"/>
      <c r="I71" s="35"/>
      <c r="J71" s="35"/>
      <c r="K71" s="35">
        <v>0</v>
      </c>
      <c r="L71" s="35">
        <v>1365</v>
      </c>
      <c r="M71" s="35"/>
      <c r="N71" s="35">
        <v>1365</v>
      </c>
      <c r="O71" s="24"/>
    </row>
    <row r="72" spans="1:15">
      <c r="A72" s="30" t="s">
        <v>131</v>
      </c>
      <c r="B72" s="34"/>
      <c r="C72" s="32"/>
      <c r="D72" s="32"/>
      <c r="E72" s="32"/>
      <c r="F72" s="35"/>
      <c r="G72" s="35"/>
      <c r="H72" s="35"/>
      <c r="I72" s="35"/>
      <c r="J72" s="35"/>
      <c r="K72" s="35"/>
      <c r="L72" s="35"/>
      <c r="M72" s="35"/>
      <c r="N72" s="35"/>
      <c r="O72" s="24"/>
    </row>
    <row r="73" spans="1:15">
      <c r="A73" s="30" t="s">
        <v>132</v>
      </c>
      <c r="B73" s="34"/>
      <c r="C73" s="32"/>
      <c r="D73" s="32"/>
      <c r="E73" s="32"/>
      <c r="F73" s="35"/>
      <c r="G73" s="35">
        <v>-63</v>
      </c>
      <c r="H73" s="35">
        <v>-1</v>
      </c>
      <c r="I73" s="35"/>
      <c r="J73" s="35">
        <v>57</v>
      </c>
      <c r="K73" s="35">
        <v>-7</v>
      </c>
      <c r="L73" s="35"/>
      <c r="M73" s="35">
        <v>7</v>
      </c>
      <c r="N73" s="35">
        <v>0</v>
      </c>
      <c r="O73" s="24"/>
    </row>
    <row r="74" spans="1:15">
      <c r="A74" s="30" t="s">
        <v>133</v>
      </c>
      <c r="B74" s="34"/>
      <c r="C74" s="32"/>
      <c r="D74" s="32"/>
      <c r="E74" s="32"/>
      <c r="F74" s="35"/>
      <c r="G74" s="35"/>
      <c r="H74" s="35"/>
      <c r="I74" s="35"/>
      <c r="J74" s="35"/>
      <c r="K74" s="35">
        <v>0</v>
      </c>
      <c r="L74" s="35"/>
      <c r="M74" s="35">
        <v>41</v>
      </c>
      <c r="N74" s="35">
        <v>41</v>
      </c>
      <c r="O74" s="24"/>
    </row>
    <row r="75" spans="1:15">
      <c r="A75" s="30" t="s">
        <v>134</v>
      </c>
      <c r="B75" s="34"/>
      <c r="C75" s="32"/>
      <c r="D75" s="32"/>
      <c r="E75" s="32"/>
      <c r="F75" s="35"/>
      <c r="G75" s="35"/>
      <c r="H75" s="35"/>
      <c r="I75" s="35"/>
      <c r="J75" s="35"/>
      <c r="K75" s="35"/>
      <c r="L75" s="35"/>
      <c r="M75" s="35"/>
      <c r="N75" s="35"/>
      <c r="O75" s="24"/>
    </row>
    <row r="76" spans="1:15">
      <c r="A76" s="30" t="s">
        <v>135</v>
      </c>
      <c r="B76" s="34"/>
      <c r="C76" s="32"/>
      <c r="D76" s="32"/>
      <c r="E76" s="32"/>
      <c r="F76" s="35"/>
      <c r="G76" s="35"/>
      <c r="H76" s="35"/>
      <c r="I76" s="35"/>
      <c r="J76" s="35"/>
      <c r="K76" s="35"/>
      <c r="L76" s="35"/>
      <c r="M76" s="35"/>
      <c r="N76" s="35"/>
      <c r="O76" s="24"/>
    </row>
    <row r="77" spans="1:15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</row>
    <row r="78" spans="1:15" s="20" customFormat="1">
      <c r="A78" s="42" t="s">
        <v>122</v>
      </c>
      <c r="B78" s="31">
        <v>41639</v>
      </c>
      <c r="C78" s="46">
        <v>467700</v>
      </c>
      <c r="D78" s="46">
        <v>0</v>
      </c>
      <c r="E78" s="46">
        <v>467700</v>
      </c>
      <c r="F78" s="33">
        <v>1263</v>
      </c>
      <c r="G78" s="33">
        <v>1937</v>
      </c>
      <c r="H78" s="33">
        <f>16+26</f>
        <v>42</v>
      </c>
      <c r="I78" s="33"/>
      <c r="J78" s="33">
        <v>11896</v>
      </c>
      <c r="K78" s="33">
        <v>15138</v>
      </c>
      <c r="L78" s="33">
        <v>0</v>
      </c>
      <c r="M78" s="33">
        <v>31</v>
      </c>
      <c r="N78" s="33">
        <v>15169</v>
      </c>
      <c r="O78" s="28" t="s">
        <v>136</v>
      </c>
    </row>
    <row r="79" spans="1:15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</row>
    <row r="80" spans="1:15">
      <c r="A80" s="30" t="s">
        <v>124</v>
      </c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24"/>
    </row>
    <row r="81" spans="1:15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24"/>
    </row>
    <row r="82" spans="1:15">
      <c r="A82" s="30" t="s">
        <v>12</v>
      </c>
      <c r="B82" s="34"/>
      <c r="C82" s="32"/>
      <c r="D82" s="32"/>
      <c r="E82" s="32"/>
      <c r="F82" s="35"/>
      <c r="G82" s="35"/>
      <c r="H82" s="35"/>
      <c r="I82" s="35"/>
      <c r="J82" s="35">
        <v>2216</v>
      </c>
      <c r="K82" s="35">
        <v>2216</v>
      </c>
      <c r="L82" s="35"/>
      <c r="M82" s="35">
        <v>4</v>
      </c>
      <c r="N82" s="35">
        <v>2220</v>
      </c>
      <c r="O82" s="24"/>
    </row>
    <row r="83" spans="1:15">
      <c r="A83" s="30" t="s">
        <v>125</v>
      </c>
      <c r="B83" s="34"/>
      <c r="C83" s="32"/>
      <c r="D83" s="32"/>
      <c r="E83" s="32"/>
      <c r="F83" s="30"/>
      <c r="G83" s="30"/>
      <c r="H83" s="35">
        <v>206</v>
      </c>
      <c r="I83" s="35"/>
      <c r="J83" s="35"/>
      <c r="K83" s="35">
        <v>206</v>
      </c>
      <c r="L83" s="35"/>
      <c r="M83" s="35"/>
      <c r="N83" s="35">
        <v>206</v>
      </c>
      <c r="O83" s="24"/>
    </row>
    <row r="84" spans="1:15">
      <c r="A84" s="30" t="s">
        <v>126</v>
      </c>
      <c r="B84" s="34" t="s">
        <v>137</v>
      </c>
      <c r="C84" s="32">
        <v>67700</v>
      </c>
      <c r="D84" s="32"/>
      <c r="E84" s="32">
        <v>67700</v>
      </c>
      <c r="F84" s="35">
        <v>183</v>
      </c>
      <c r="G84" s="35">
        <v>1937</v>
      </c>
      <c r="H84" s="35"/>
      <c r="I84" s="35"/>
      <c r="J84" s="35"/>
      <c r="K84" s="35">
        <v>2120</v>
      </c>
      <c r="L84" s="35"/>
      <c r="M84" s="35"/>
      <c r="N84" s="35">
        <v>2120</v>
      </c>
      <c r="O84" s="24"/>
    </row>
    <row r="85" spans="1:15">
      <c r="A85" s="30" t="s">
        <v>127</v>
      </c>
      <c r="B85" s="34"/>
      <c r="C85" s="32"/>
      <c r="D85" s="32"/>
      <c r="E85" s="32"/>
      <c r="F85" s="35">
        <v>680</v>
      </c>
      <c r="G85" s="35"/>
      <c r="H85" s="35"/>
      <c r="I85" s="35"/>
      <c r="J85" s="35">
        <v>-680</v>
      </c>
      <c r="K85" s="35">
        <v>0</v>
      </c>
      <c r="L85" s="35"/>
      <c r="M85" s="35"/>
      <c r="N85" s="35">
        <v>0</v>
      </c>
      <c r="O85" s="24"/>
    </row>
    <row r="86" spans="1:15">
      <c r="A86" s="30" t="s">
        <v>128</v>
      </c>
      <c r="B86" s="34"/>
      <c r="C86" s="32"/>
      <c r="D86" s="32"/>
      <c r="E86" s="32"/>
      <c r="F86" s="35"/>
      <c r="G86" s="35"/>
      <c r="H86" s="35"/>
      <c r="I86" s="35"/>
      <c r="J86" s="35">
        <v>680</v>
      </c>
      <c r="K86" s="35">
        <v>680</v>
      </c>
      <c r="L86" s="35"/>
      <c r="M86" s="35"/>
      <c r="N86" s="35">
        <v>680</v>
      </c>
      <c r="O86" s="24"/>
    </row>
    <row r="87" spans="1:15">
      <c r="A87" s="30" t="s">
        <v>129</v>
      </c>
      <c r="B87" s="34"/>
      <c r="C87" s="32"/>
      <c r="D87" s="32"/>
      <c r="E87" s="32"/>
      <c r="F87" s="35"/>
      <c r="G87" s="35"/>
      <c r="H87" s="35"/>
      <c r="I87" s="35"/>
      <c r="J87" s="35"/>
      <c r="K87" s="35"/>
      <c r="L87" s="35"/>
      <c r="M87" s="35"/>
      <c r="N87" s="35"/>
      <c r="O87" s="24"/>
    </row>
    <row r="88" spans="1:15">
      <c r="A88" s="30" t="s">
        <v>130</v>
      </c>
      <c r="B88" s="34"/>
      <c r="C88" s="32"/>
      <c r="D88" s="32"/>
      <c r="E88" s="32"/>
      <c r="F88" s="35"/>
      <c r="G88" s="35"/>
      <c r="H88" s="35"/>
      <c r="I88" s="35"/>
      <c r="J88" s="35"/>
      <c r="K88" s="35"/>
      <c r="L88" s="35"/>
      <c r="M88" s="35"/>
      <c r="N88" s="35"/>
      <c r="O88" s="24"/>
    </row>
    <row r="89" spans="1:15">
      <c r="A89" s="30" t="s">
        <v>131</v>
      </c>
      <c r="B89" s="34"/>
      <c r="C89" s="32"/>
      <c r="D89" s="32"/>
      <c r="E89" s="32"/>
      <c r="F89" s="35"/>
      <c r="G89" s="35"/>
      <c r="H89" s="35"/>
      <c r="I89" s="35"/>
      <c r="J89" s="35"/>
      <c r="K89" s="35"/>
      <c r="L89" s="35"/>
      <c r="M89" s="35"/>
      <c r="N89" s="35"/>
      <c r="O89" s="24"/>
    </row>
    <row r="90" spans="1:15">
      <c r="A90" s="30" t="s">
        <v>132</v>
      </c>
      <c r="B90" s="34"/>
      <c r="C90" s="32"/>
      <c r="D90" s="32"/>
      <c r="E90" s="32"/>
      <c r="F90" s="35"/>
      <c r="G90" s="35"/>
      <c r="H90" s="35"/>
      <c r="I90" s="35"/>
      <c r="J90" s="35"/>
      <c r="K90" s="35"/>
      <c r="L90" s="35"/>
      <c r="M90" s="35"/>
      <c r="N90" s="35"/>
      <c r="O90" s="24"/>
    </row>
    <row r="91" spans="1:15">
      <c r="A91" s="30" t="s">
        <v>133</v>
      </c>
      <c r="B91" s="34"/>
      <c r="C91" s="32"/>
      <c r="D91" s="32"/>
      <c r="E91" s="32"/>
      <c r="F91" s="35"/>
      <c r="G91" s="35"/>
      <c r="H91" s="35"/>
      <c r="I91" s="35"/>
      <c r="J91" s="35"/>
      <c r="K91" s="35"/>
      <c r="L91" s="35"/>
      <c r="M91" s="35"/>
      <c r="N91" s="35"/>
      <c r="O91" s="24"/>
    </row>
    <row r="92" spans="1:15">
      <c r="A92" s="30" t="s">
        <v>134</v>
      </c>
      <c r="B92" s="34"/>
      <c r="C92" s="32"/>
      <c r="D92" s="32"/>
      <c r="E92" s="32"/>
      <c r="F92" s="35"/>
      <c r="G92" s="35"/>
      <c r="H92" s="35"/>
      <c r="I92" s="35"/>
      <c r="J92" s="35">
        <v>-27</v>
      </c>
      <c r="K92" s="35">
        <v>-27</v>
      </c>
      <c r="L92" s="35"/>
      <c r="M92" s="35"/>
      <c r="N92" s="35">
        <v>-27</v>
      </c>
      <c r="O92" s="24"/>
    </row>
    <row r="93" spans="1:15">
      <c r="A93" s="30" t="s">
        <v>135</v>
      </c>
      <c r="B93" s="34"/>
      <c r="C93" s="32"/>
      <c r="D93" s="32"/>
      <c r="E93" s="32"/>
      <c r="F93" s="35"/>
      <c r="G93" s="35"/>
      <c r="H93" s="35"/>
      <c r="I93" s="35"/>
      <c r="J93" s="35"/>
      <c r="K93" s="35"/>
      <c r="L93" s="35"/>
      <c r="M93" s="35"/>
      <c r="N93" s="35"/>
      <c r="O93" s="24"/>
    </row>
    <row r="94" spans="1:15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</row>
    <row r="95" spans="1:15" s="20" customFormat="1">
      <c r="A95" s="42" t="s">
        <v>122</v>
      </c>
      <c r="B95" s="31">
        <v>41274</v>
      </c>
      <c r="C95" s="46">
        <v>400000</v>
      </c>
      <c r="D95" s="46">
        <v>0</v>
      </c>
      <c r="E95" s="46">
        <v>400000</v>
      </c>
      <c r="F95" s="33">
        <v>400</v>
      </c>
      <c r="G95" s="33">
        <v>0</v>
      </c>
      <c r="H95" s="33">
        <f>-190+26</f>
        <v>-164</v>
      </c>
      <c r="I95" s="33"/>
      <c r="J95" s="33">
        <v>9707</v>
      </c>
      <c r="K95" s="33">
        <v>9943</v>
      </c>
      <c r="L95" s="33">
        <v>0</v>
      </c>
      <c r="M95" s="33">
        <v>27</v>
      </c>
      <c r="N95" s="33">
        <v>9970</v>
      </c>
      <c r="O95" s="28" t="s">
        <v>136</v>
      </c>
    </row>
    <row r="96" spans="1:15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</row>
    <row r="97" spans="1:15">
      <c r="A97" s="30" t="s">
        <v>124</v>
      </c>
      <c r="B97" s="34"/>
      <c r="C97" s="32"/>
      <c r="D97" s="32"/>
      <c r="E97" s="32"/>
      <c r="F97" s="35"/>
      <c r="G97" s="35"/>
      <c r="H97" s="35"/>
      <c r="I97" s="35"/>
      <c r="J97" s="30"/>
      <c r="K97" s="30"/>
      <c r="L97" s="30"/>
      <c r="M97" s="30"/>
      <c r="N97" s="30"/>
      <c r="O97" s="24"/>
    </row>
    <row r="98" spans="1:15">
      <c r="A98" s="30"/>
      <c r="B98" s="34"/>
      <c r="C98" s="32"/>
      <c r="D98" s="32"/>
      <c r="E98" s="32"/>
      <c r="F98" s="35"/>
      <c r="G98" s="35"/>
      <c r="H98" s="35"/>
      <c r="I98" s="35"/>
      <c r="J98" s="35"/>
      <c r="K98" s="30"/>
      <c r="L98" s="30"/>
      <c r="M98" s="30"/>
      <c r="N98" s="30"/>
      <c r="O98" s="24"/>
    </row>
    <row r="99" spans="1:15">
      <c r="A99" s="30" t="s">
        <v>12</v>
      </c>
      <c r="B99" s="34"/>
      <c r="C99" s="32"/>
      <c r="D99" s="32"/>
      <c r="E99" s="32"/>
      <c r="F99" s="35"/>
      <c r="G99" s="35"/>
      <c r="H99" s="35"/>
      <c r="I99" s="35"/>
      <c r="J99" s="35">
        <v>2435</v>
      </c>
      <c r="K99" s="35">
        <v>2435</v>
      </c>
      <c r="L99" s="35"/>
      <c r="M99" s="35">
        <v>5</v>
      </c>
      <c r="N99" s="35">
        <v>2440</v>
      </c>
      <c r="O99" s="24"/>
    </row>
    <row r="100" spans="1:15">
      <c r="A100" s="30" t="s">
        <v>125</v>
      </c>
      <c r="B100" s="34"/>
      <c r="C100" s="32"/>
      <c r="D100" s="32"/>
      <c r="E100" s="32"/>
      <c r="F100" s="35"/>
      <c r="G100" s="35"/>
      <c r="H100" s="35">
        <v>-158</v>
      </c>
      <c r="I100" s="35"/>
      <c r="J100" s="35"/>
      <c r="K100" s="35">
        <v>-158</v>
      </c>
      <c r="L100" s="35"/>
      <c r="M100" s="35"/>
      <c r="N100" s="35">
        <v>-158</v>
      </c>
      <c r="O100" s="24"/>
    </row>
    <row r="101" spans="1:15">
      <c r="A101" s="30" t="s">
        <v>126</v>
      </c>
      <c r="B101" s="34"/>
      <c r="C101" s="32"/>
      <c r="D101" s="32"/>
      <c r="E101" s="32"/>
      <c r="F101" s="35"/>
      <c r="G101" s="35"/>
      <c r="H101" s="30"/>
      <c r="I101" s="30"/>
      <c r="J101" s="30"/>
      <c r="K101" s="30"/>
      <c r="L101" s="30"/>
      <c r="M101" s="30"/>
      <c r="N101" s="30"/>
      <c r="O101" s="24"/>
    </row>
    <row r="102" spans="1:15">
      <c r="A102" s="30" t="s">
        <v>127</v>
      </c>
      <c r="B102" s="34"/>
      <c r="C102" s="32"/>
      <c r="D102" s="32"/>
      <c r="E102" s="32"/>
      <c r="F102" s="35"/>
      <c r="G102" s="35"/>
      <c r="H102" s="35"/>
      <c r="I102" s="35"/>
      <c r="J102" s="35"/>
      <c r="K102" s="35"/>
      <c r="L102" s="35"/>
      <c r="M102" s="35"/>
      <c r="N102" s="35"/>
      <c r="O102" s="24"/>
    </row>
    <row r="103" spans="1:15">
      <c r="A103" s="30" t="s">
        <v>128</v>
      </c>
      <c r="B103" s="34"/>
      <c r="C103" s="32"/>
      <c r="D103" s="32"/>
      <c r="E103" s="32"/>
      <c r="F103" s="35"/>
      <c r="G103" s="35"/>
      <c r="H103" s="35"/>
      <c r="I103" s="35"/>
      <c r="J103" s="35"/>
      <c r="K103" s="35"/>
      <c r="L103" s="35"/>
      <c r="M103" s="35"/>
      <c r="N103" s="35"/>
      <c r="O103" s="24"/>
    </row>
    <row r="104" spans="1:15">
      <c r="A104" s="30" t="s">
        <v>129</v>
      </c>
      <c r="B104" s="34"/>
      <c r="C104" s="32"/>
      <c r="D104" s="32"/>
      <c r="E104" s="32"/>
      <c r="F104" s="35"/>
      <c r="G104" s="35"/>
      <c r="H104" s="35"/>
      <c r="I104" s="35"/>
      <c r="J104" s="35">
        <v>-900</v>
      </c>
      <c r="K104" s="35">
        <v>-900</v>
      </c>
      <c r="L104" s="35"/>
      <c r="M104" s="35"/>
      <c r="N104" s="35">
        <v>-900</v>
      </c>
      <c r="O104" s="24"/>
    </row>
    <row r="105" spans="1:15">
      <c r="A105" s="30" t="s">
        <v>130</v>
      </c>
      <c r="B105" s="34"/>
      <c r="C105" s="32"/>
      <c r="D105" s="32"/>
      <c r="E105" s="32"/>
      <c r="F105" s="35"/>
      <c r="G105" s="35"/>
      <c r="H105" s="35"/>
      <c r="I105" s="35"/>
      <c r="J105" s="35"/>
      <c r="K105" s="35"/>
      <c r="L105" s="35"/>
      <c r="M105" s="35"/>
      <c r="N105" s="35"/>
      <c r="O105" s="24"/>
    </row>
    <row r="106" spans="1:15">
      <c r="A106" s="30" t="s">
        <v>131</v>
      </c>
      <c r="B106" s="34"/>
      <c r="C106" s="32"/>
      <c r="D106" s="32"/>
      <c r="E106" s="32"/>
      <c r="F106" s="35"/>
      <c r="G106" s="35"/>
      <c r="H106" s="35"/>
      <c r="I106" s="35"/>
      <c r="J106" s="35"/>
      <c r="K106" s="35"/>
      <c r="L106" s="35"/>
      <c r="M106" s="35"/>
      <c r="N106" s="35"/>
      <c r="O106" s="24"/>
    </row>
    <row r="107" spans="1:15">
      <c r="A107" s="30" t="s">
        <v>132</v>
      </c>
      <c r="B107" s="34"/>
      <c r="C107" s="32"/>
      <c r="D107" s="32"/>
      <c r="E107" s="32"/>
      <c r="F107" s="35"/>
      <c r="G107" s="35"/>
      <c r="H107" s="35"/>
      <c r="I107" s="35"/>
      <c r="J107" s="35">
        <v>5</v>
      </c>
      <c r="K107" s="35">
        <v>5</v>
      </c>
      <c r="L107" s="35"/>
      <c r="M107" s="35">
        <v>-5</v>
      </c>
      <c r="N107" s="35">
        <v>0</v>
      </c>
      <c r="O107" s="24"/>
    </row>
    <row r="108" spans="1:15">
      <c r="A108" s="30" t="s">
        <v>133</v>
      </c>
      <c r="B108" s="34"/>
      <c r="C108" s="32"/>
      <c r="D108" s="32"/>
      <c r="E108" s="32"/>
      <c r="F108" s="35"/>
      <c r="G108" s="35"/>
      <c r="H108" s="35"/>
      <c r="I108" s="35"/>
      <c r="J108" s="35"/>
      <c r="K108" s="35">
        <v>0</v>
      </c>
      <c r="L108" s="35"/>
      <c r="M108" s="35">
        <v>21</v>
      </c>
      <c r="N108" s="35">
        <v>21</v>
      </c>
      <c r="O108" s="24"/>
    </row>
    <row r="109" spans="1:15">
      <c r="A109" s="30" t="s">
        <v>134</v>
      </c>
      <c r="B109" s="34"/>
      <c r="C109" s="32"/>
      <c r="D109" s="32"/>
      <c r="E109" s="32"/>
      <c r="F109" s="35"/>
      <c r="G109" s="35"/>
      <c r="H109" s="35"/>
      <c r="I109" s="35"/>
      <c r="J109" s="35"/>
      <c r="K109" s="35"/>
      <c r="L109" s="35"/>
      <c r="M109" s="35"/>
      <c r="N109" s="35"/>
      <c r="O109" s="24"/>
    </row>
    <row r="110" spans="1:15">
      <c r="A110" s="30" t="s">
        <v>135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</row>
    <row r="111" spans="1:15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</row>
    <row r="112" spans="1:15" s="20" customFormat="1">
      <c r="A112" s="42" t="s">
        <v>122</v>
      </c>
      <c r="B112" s="31">
        <v>40908</v>
      </c>
      <c r="C112" s="46">
        <v>400000</v>
      </c>
      <c r="D112" s="46">
        <v>0</v>
      </c>
      <c r="E112" s="46">
        <v>400000</v>
      </c>
      <c r="F112" s="33">
        <v>400</v>
      </c>
      <c r="G112" s="33">
        <v>0</v>
      </c>
      <c r="H112" s="33">
        <f>-32+26</f>
        <v>-6</v>
      </c>
      <c r="I112" s="33"/>
      <c r="J112" s="33">
        <v>8167</v>
      </c>
      <c r="K112" s="33">
        <v>8561</v>
      </c>
      <c r="L112" s="33">
        <v>0</v>
      </c>
      <c r="M112" s="33">
        <v>6</v>
      </c>
      <c r="N112" s="33">
        <v>8567</v>
      </c>
      <c r="O112" s="28" t="s">
        <v>136</v>
      </c>
    </row>
    <row r="113" spans="1:15">
      <c r="A113" s="34"/>
      <c r="B113" s="34"/>
      <c r="C113" s="32"/>
      <c r="D113" s="32"/>
      <c r="E113" s="32"/>
      <c r="F113" s="35"/>
      <c r="G113" s="35"/>
      <c r="H113" s="35"/>
      <c r="I113" s="35"/>
      <c r="J113" s="35"/>
      <c r="K113" s="35"/>
      <c r="L113" s="35"/>
      <c r="M113" s="35"/>
      <c r="N113" s="35"/>
      <c r="O113" s="24"/>
    </row>
    <row r="114" spans="1:15">
      <c r="A114" s="30" t="s">
        <v>124</v>
      </c>
      <c r="B114" s="34"/>
      <c r="C114" s="32"/>
      <c r="D114" s="32"/>
      <c r="E114" s="32"/>
      <c r="F114" s="35"/>
      <c r="G114" s="35"/>
      <c r="H114" s="30"/>
      <c r="I114" s="30"/>
      <c r="J114" s="30"/>
      <c r="K114" s="30"/>
      <c r="L114" s="30"/>
      <c r="M114" s="30"/>
      <c r="N114" s="30"/>
      <c r="O114" s="24"/>
    </row>
    <row r="115" spans="1:15">
      <c r="A115" s="30"/>
      <c r="B115" s="34"/>
      <c r="C115" s="32"/>
      <c r="D115" s="32"/>
      <c r="E115" s="32"/>
      <c r="F115" s="35"/>
      <c r="G115" s="35"/>
      <c r="H115" s="30"/>
      <c r="I115" s="30"/>
      <c r="J115" s="30"/>
      <c r="K115" s="30"/>
      <c r="L115" s="30"/>
      <c r="M115" s="30"/>
      <c r="N115" s="30"/>
      <c r="O115" s="24"/>
    </row>
    <row r="116" spans="1:15">
      <c r="A116" s="30" t="s">
        <v>12</v>
      </c>
      <c r="B116" s="34"/>
      <c r="C116" s="32"/>
      <c r="D116" s="32"/>
      <c r="E116" s="32"/>
      <c r="F116" s="35"/>
      <c r="G116" s="35"/>
      <c r="H116" s="35"/>
      <c r="I116" s="35"/>
      <c r="J116" s="35">
        <v>388</v>
      </c>
      <c r="K116" s="35">
        <v>388</v>
      </c>
      <c r="L116" s="35"/>
      <c r="M116" s="35">
        <v>1</v>
      </c>
      <c r="N116" s="35">
        <v>389</v>
      </c>
      <c r="O116" s="24"/>
    </row>
    <row r="117" spans="1:15">
      <c r="A117" s="30" t="s">
        <v>125</v>
      </c>
      <c r="B117" s="34"/>
      <c r="C117" s="32"/>
      <c r="D117" s="32"/>
      <c r="E117" s="32"/>
      <c r="F117" s="35"/>
      <c r="G117" s="35"/>
      <c r="H117" s="35">
        <f>-32+26</f>
        <v>-6</v>
      </c>
      <c r="I117" s="35"/>
      <c r="J117" s="35"/>
      <c r="K117" s="35">
        <v>-32</v>
      </c>
      <c r="L117" s="35"/>
      <c r="M117" s="35"/>
      <c r="N117" s="35">
        <v>-32</v>
      </c>
      <c r="O117" s="24"/>
    </row>
    <row r="118" spans="1:15">
      <c r="A118" s="30" t="s">
        <v>126</v>
      </c>
      <c r="B118" s="34"/>
      <c r="C118" s="32"/>
      <c r="D118" s="32"/>
      <c r="E118" s="32"/>
      <c r="F118" s="35"/>
      <c r="G118" s="35"/>
      <c r="H118" s="35"/>
      <c r="I118" s="35"/>
      <c r="J118" s="35"/>
      <c r="K118" s="35"/>
      <c r="L118" s="35"/>
      <c r="M118" s="35"/>
      <c r="N118" s="35"/>
      <c r="O118" s="24"/>
    </row>
    <row r="119" spans="1:15">
      <c r="A119" s="30" t="s">
        <v>127</v>
      </c>
      <c r="B119" s="34"/>
      <c r="C119" s="32"/>
      <c r="D119" s="32"/>
      <c r="E119" s="32"/>
      <c r="F119" s="35"/>
      <c r="G119" s="35"/>
      <c r="H119" s="35"/>
      <c r="I119" s="35"/>
      <c r="J119" s="35"/>
      <c r="K119" s="35"/>
      <c r="L119" s="35"/>
      <c r="M119" s="35"/>
      <c r="N119" s="35"/>
      <c r="O119" s="24"/>
    </row>
    <row r="120" spans="1:15">
      <c r="A120" s="30" t="s">
        <v>128</v>
      </c>
      <c r="B120" s="34"/>
      <c r="C120" s="32"/>
      <c r="D120" s="32"/>
      <c r="E120" s="32"/>
      <c r="F120" s="35"/>
      <c r="G120" s="35"/>
      <c r="H120" s="35"/>
      <c r="I120" s="35"/>
      <c r="J120" s="35"/>
      <c r="K120" s="35"/>
      <c r="L120" s="35"/>
      <c r="M120" s="35"/>
      <c r="N120" s="35"/>
      <c r="O120" s="24"/>
    </row>
    <row r="121" spans="1:15">
      <c r="A121" s="30" t="s">
        <v>129</v>
      </c>
      <c r="B121" s="34"/>
      <c r="C121" s="32"/>
      <c r="D121" s="32"/>
      <c r="E121" s="32"/>
      <c r="F121" s="35"/>
      <c r="G121" s="35"/>
      <c r="H121" s="35"/>
      <c r="I121" s="35"/>
      <c r="J121" s="35"/>
      <c r="K121" s="35"/>
      <c r="L121" s="35"/>
      <c r="M121" s="35"/>
      <c r="N121" s="35"/>
      <c r="O121" s="24"/>
    </row>
    <row r="122" spans="1:15">
      <c r="A122" s="30" t="s">
        <v>130</v>
      </c>
      <c r="B122" s="34"/>
      <c r="C122" s="32"/>
      <c r="D122" s="32"/>
      <c r="E122" s="32"/>
      <c r="F122" s="35"/>
      <c r="G122" s="35"/>
      <c r="H122" s="35"/>
      <c r="I122" s="35"/>
      <c r="J122" s="35"/>
      <c r="K122" s="35"/>
      <c r="L122" s="35"/>
      <c r="M122" s="35"/>
      <c r="N122" s="35"/>
      <c r="O122" s="24"/>
    </row>
    <row r="123" spans="1:15">
      <c r="A123" s="30" t="s">
        <v>131</v>
      </c>
      <c r="B123" s="34"/>
      <c r="C123" s="32"/>
      <c r="D123" s="32"/>
      <c r="E123" s="32"/>
      <c r="F123" s="35"/>
      <c r="G123" s="35"/>
      <c r="H123" s="35"/>
      <c r="I123" s="35"/>
      <c r="J123" s="35"/>
      <c r="K123" s="35"/>
      <c r="L123" s="35"/>
      <c r="M123" s="35"/>
      <c r="N123" s="35"/>
      <c r="O123" s="24"/>
    </row>
    <row r="124" spans="1:15">
      <c r="A124" s="30" t="s">
        <v>132</v>
      </c>
      <c r="B124" s="34"/>
      <c r="C124" s="32"/>
      <c r="D124" s="32"/>
      <c r="E124" s="32"/>
      <c r="F124" s="35"/>
      <c r="G124" s="35"/>
      <c r="H124" s="35"/>
      <c r="I124" s="35"/>
      <c r="J124" s="35"/>
      <c r="K124" s="35"/>
      <c r="L124" s="35"/>
      <c r="M124" s="35"/>
      <c r="N124" s="35"/>
      <c r="O124" s="24"/>
    </row>
    <row r="125" spans="1:15">
      <c r="A125" s="30" t="s">
        <v>133</v>
      </c>
      <c r="B125" s="34"/>
      <c r="C125" s="32"/>
      <c r="D125" s="32"/>
      <c r="E125" s="32"/>
      <c r="F125" s="35"/>
      <c r="G125" s="35"/>
      <c r="H125" s="35"/>
      <c r="I125" s="35"/>
      <c r="J125" s="35"/>
      <c r="K125" s="35"/>
      <c r="L125" s="35"/>
      <c r="M125" s="35"/>
      <c r="N125" s="35"/>
      <c r="O125" s="24"/>
    </row>
    <row r="126" spans="1:15">
      <c r="A126" s="30" t="s">
        <v>134</v>
      </c>
      <c r="B126" s="34"/>
      <c r="C126" s="32"/>
      <c r="D126" s="32"/>
      <c r="E126" s="32"/>
      <c r="F126" s="35"/>
      <c r="G126" s="35"/>
      <c r="H126" s="35"/>
      <c r="I126" s="35"/>
      <c r="J126" s="35"/>
      <c r="K126" s="35"/>
      <c r="L126" s="35"/>
      <c r="M126" s="35"/>
      <c r="N126" s="35"/>
      <c r="O126" s="24"/>
    </row>
    <row r="127" spans="1:15">
      <c r="A127" s="30" t="s">
        <v>135</v>
      </c>
      <c r="B127" s="34"/>
      <c r="C127" s="32"/>
      <c r="D127" s="32"/>
      <c r="E127" s="32"/>
      <c r="F127" s="35"/>
      <c r="G127" s="35"/>
      <c r="H127" s="35"/>
      <c r="I127" s="35"/>
      <c r="J127" s="35"/>
      <c r="K127" s="35"/>
      <c r="L127" s="35"/>
      <c r="M127" s="35"/>
      <c r="N127" s="35"/>
      <c r="O127" s="24"/>
    </row>
    <row r="128" spans="1:15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</row>
    <row r="129" spans="1:15" s="20" customFormat="1">
      <c r="A129" s="42" t="s">
        <v>122</v>
      </c>
      <c r="B129" s="31">
        <v>40543</v>
      </c>
      <c r="C129" s="46">
        <v>400000</v>
      </c>
      <c r="D129" s="46">
        <v>0</v>
      </c>
      <c r="E129" s="46">
        <v>400000</v>
      </c>
      <c r="F129" s="33">
        <v>400</v>
      </c>
      <c r="G129" s="33">
        <v>0</v>
      </c>
      <c r="H129" s="33">
        <v>0</v>
      </c>
      <c r="I129" s="33">
        <v>26</v>
      </c>
      <c r="J129" s="33">
        <v>7779</v>
      </c>
      <c r="K129" s="33">
        <v>8205</v>
      </c>
      <c r="L129" s="33">
        <v>0</v>
      </c>
      <c r="M129" s="33">
        <v>5</v>
      </c>
      <c r="N129" s="33">
        <v>8210</v>
      </c>
      <c r="O129" s="28" t="s">
        <v>136</v>
      </c>
    </row>
    <row r="130" spans="1:15">
      <c r="A130" s="34"/>
      <c r="B130" s="39"/>
      <c r="C130" s="32"/>
      <c r="D130" s="32"/>
      <c r="E130" s="32"/>
      <c r="F130" s="35"/>
      <c r="G130" s="35"/>
      <c r="H130" s="35"/>
      <c r="I130" s="35"/>
      <c r="J130" s="35"/>
      <c r="K130" s="35"/>
      <c r="L130" s="35"/>
      <c r="M130" s="35"/>
      <c r="N130" s="35"/>
      <c r="O130" s="29"/>
    </row>
    <row r="131" spans="1:15">
      <c r="A131" s="30" t="s">
        <v>124</v>
      </c>
      <c r="B131" s="39"/>
      <c r="C131" s="32"/>
      <c r="D131" s="32"/>
      <c r="E131" s="32"/>
      <c r="F131" s="35"/>
      <c r="G131" s="35"/>
      <c r="H131" s="35"/>
      <c r="I131" s="30"/>
      <c r="J131" s="30"/>
      <c r="K131" s="30"/>
      <c r="L131" s="30"/>
      <c r="M131" s="30"/>
      <c r="N131" s="30"/>
      <c r="O131" s="29"/>
    </row>
    <row r="132" spans="1:15">
      <c r="A132" s="30"/>
      <c r="B132" s="39"/>
      <c r="C132" s="32"/>
      <c r="D132" s="32"/>
      <c r="E132" s="32"/>
      <c r="F132" s="35"/>
      <c r="G132" s="35"/>
      <c r="H132" s="35"/>
      <c r="I132" s="30"/>
      <c r="J132" s="30"/>
      <c r="K132" s="30"/>
      <c r="L132" s="30"/>
      <c r="M132" s="30"/>
      <c r="N132" s="30"/>
      <c r="O132" s="29"/>
    </row>
    <row r="133" spans="1:15">
      <c r="A133" s="30" t="s">
        <v>12</v>
      </c>
      <c r="B133" s="39"/>
      <c r="C133" s="32"/>
      <c r="D133" s="32"/>
      <c r="E133" s="32"/>
      <c r="F133" s="35"/>
      <c r="G133" s="35"/>
      <c r="H133" s="35"/>
      <c r="I133" s="35"/>
      <c r="J133" s="35">
        <v>672</v>
      </c>
      <c r="K133" s="35">
        <v>672</v>
      </c>
      <c r="L133" s="35"/>
      <c r="M133" s="35"/>
      <c r="N133" s="35">
        <v>672</v>
      </c>
      <c r="O133" s="29"/>
    </row>
    <row r="134" spans="1:15">
      <c r="A134" s="30" t="s">
        <v>125</v>
      </c>
      <c r="B134" s="39"/>
      <c r="C134" s="32"/>
      <c r="D134" s="32"/>
      <c r="E134" s="32"/>
      <c r="F134" s="35"/>
      <c r="G134" s="35"/>
      <c r="H134" s="35"/>
      <c r="I134" s="35">
        <v>26</v>
      </c>
      <c r="J134" s="35"/>
      <c r="K134" s="35">
        <v>26</v>
      </c>
      <c r="L134" s="35"/>
      <c r="M134" s="35"/>
      <c r="N134" s="35">
        <v>26</v>
      </c>
      <c r="O134" s="29"/>
    </row>
    <row r="135" spans="1:15">
      <c r="A135" s="30" t="s">
        <v>126</v>
      </c>
      <c r="B135" s="39"/>
      <c r="C135" s="32"/>
      <c r="D135" s="32"/>
      <c r="E135" s="32"/>
      <c r="F135" s="35"/>
      <c r="G135" s="35"/>
      <c r="H135" s="35"/>
      <c r="I135" s="35"/>
      <c r="J135" s="35"/>
      <c r="K135" s="35"/>
      <c r="L135" s="35"/>
      <c r="M135" s="35"/>
      <c r="N135" s="35"/>
      <c r="O135" s="29"/>
    </row>
    <row r="136" spans="1:15">
      <c r="A136" s="30" t="s">
        <v>127</v>
      </c>
      <c r="B136" s="39"/>
      <c r="C136" s="32"/>
      <c r="D136" s="32"/>
      <c r="E136" s="32"/>
      <c r="F136" s="35"/>
      <c r="G136" s="35"/>
      <c r="H136" s="35"/>
      <c r="I136" s="35"/>
      <c r="J136" s="35"/>
      <c r="K136" s="35"/>
      <c r="L136" s="35"/>
      <c r="M136" s="35"/>
      <c r="N136" s="35"/>
      <c r="O136" s="29"/>
    </row>
    <row r="137" spans="1:15">
      <c r="A137" s="30" t="s">
        <v>128</v>
      </c>
      <c r="B137" s="39"/>
      <c r="C137" s="32"/>
      <c r="D137" s="32"/>
      <c r="E137" s="32"/>
      <c r="F137" s="35"/>
      <c r="G137" s="35"/>
      <c r="H137" s="35"/>
      <c r="I137" s="35"/>
      <c r="J137" s="35"/>
      <c r="K137" s="35"/>
      <c r="L137" s="35"/>
      <c r="M137" s="35"/>
      <c r="N137" s="35"/>
      <c r="O137" s="29"/>
    </row>
    <row r="138" spans="1:15">
      <c r="A138" s="30" t="s">
        <v>129</v>
      </c>
      <c r="B138" s="39"/>
      <c r="C138" s="32"/>
      <c r="D138" s="32"/>
      <c r="E138" s="32"/>
      <c r="F138" s="35"/>
      <c r="G138" s="35"/>
      <c r="H138" s="35"/>
      <c r="I138" s="35"/>
      <c r="J138" s="35"/>
      <c r="K138" s="35"/>
      <c r="L138" s="35"/>
      <c r="M138" s="35"/>
      <c r="N138" s="35"/>
      <c r="O138" s="29"/>
    </row>
    <row r="139" spans="1:15">
      <c r="A139" s="30" t="s">
        <v>130</v>
      </c>
      <c r="B139" s="39"/>
      <c r="C139" s="32"/>
      <c r="D139" s="32"/>
      <c r="E139" s="32"/>
      <c r="F139" s="35"/>
      <c r="G139" s="35"/>
      <c r="H139" s="35"/>
      <c r="I139" s="35"/>
      <c r="J139" s="35"/>
      <c r="K139" s="35"/>
      <c r="L139" s="35"/>
      <c r="M139" s="35"/>
      <c r="N139" s="35"/>
      <c r="O139" s="29"/>
    </row>
    <row r="140" spans="1:15">
      <c r="A140" s="30" t="s">
        <v>131</v>
      </c>
      <c r="B140" s="39"/>
      <c r="C140" s="32"/>
      <c r="D140" s="32"/>
      <c r="E140" s="32"/>
      <c r="F140" s="35"/>
      <c r="G140" s="35"/>
      <c r="H140" s="35"/>
      <c r="I140" s="35"/>
      <c r="J140" s="35"/>
      <c r="K140" s="35"/>
      <c r="L140" s="35"/>
      <c r="M140" s="35"/>
      <c r="N140" s="35"/>
      <c r="O140" s="29"/>
    </row>
    <row r="141" spans="1:15">
      <c r="A141" s="30" t="s">
        <v>132</v>
      </c>
      <c r="B141" s="39"/>
      <c r="C141" s="32"/>
      <c r="D141" s="32"/>
      <c r="E141" s="32"/>
      <c r="F141" s="35"/>
      <c r="G141" s="35"/>
      <c r="H141" s="35"/>
      <c r="I141" s="35"/>
      <c r="J141" s="35"/>
      <c r="K141" s="35"/>
      <c r="L141" s="35"/>
      <c r="M141" s="35"/>
      <c r="N141" s="35"/>
      <c r="O141" s="29"/>
    </row>
    <row r="142" spans="1:15">
      <c r="A142" s="30" t="s">
        <v>133</v>
      </c>
      <c r="B142" s="39"/>
      <c r="C142" s="32"/>
      <c r="D142" s="32"/>
      <c r="E142" s="32"/>
      <c r="F142" s="35"/>
      <c r="G142" s="35"/>
      <c r="H142" s="35"/>
      <c r="I142" s="35"/>
      <c r="J142" s="35"/>
      <c r="K142" s="35"/>
      <c r="L142" s="35"/>
      <c r="M142" s="35"/>
      <c r="N142" s="35"/>
      <c r="O142" s="29"/>
    </row>
    <row r="143" spans="1:15">
      <c r="A143" s="30" t="s">
        <v>134</v>
      </c>
      <c r="B143" s="39"/>
      <c r="C143" s="32"/>
      <c r="D143" s="32"/>
      <c r="E143" s="32"/>
      <c r="F143" s="35"/>
      <c r="G143" s="35"/>
      <c r="H143" s="35"/>
      <c r="I143" s="35"/>
      <c r="J143" s="35"/>
      <c r="K143" s="35"/>
      <c r="L143" s="35"/>
      <c r="M143" s="35"/>
      <c r="N143" s="35"/>
      <c r="O143" s="29"/>
    </row>
    <row r="144" spans="1:15">
      <c r="A144" s="30" t="s">
        <v>135</v>
      </c>
      <c r="B144" s="39"/>
      <c r="C144" s="32"/>
      <c r="D144" s="32"/>
      <c r="E144" s="32"/>
      <c r="F144" s="35"/>
      <c r="G144" s="35"/>
      <c r="H144" s="35"/>
      <c r="I144" s="35"/>
      <c r="J144" s="35"/>
      <c r="K144" s="35"/>
      <c r="L144" s="35"/>
      <c r="M144" s="35"/>
      <c r="N144" s="35"/>
      <c r="O144" s="29"/>
    </row>
    <row r="145" spans="1:15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</row>
    <row r="146" spans="1:15" s="20" customFormat="1">
      <c r="A146" s="42" t="s">
        <v>122</v>
      </c>
      <c r="B146" s="31">
        <v>40178</v>
      </c>
      <c r="C146" s="46">
        <v>400000</v>
      </c>
      <c r="D146" s="46">
        <v>0</v>
      </c>
      <c r="E146" s="46">
        <v>400000</v>
      </c>
      <c r="F146" s="33">
        <v>400</v>
      </c>
      <c r="G146" s="33">
        <v>0</v>
      </c>
      <c r="H146" s="33">
        <v>0</v>
      </c>
      <c r="I146" s="33">
        <v>0</v>
      </c>
      <c r="J146" s="33">
        <v>7107</v>
      </c>
      <c r="K146" s="33">
        <v>7507</v>
      </c>
      <c r="L146" s="33">
        <v>0</v>
      </c>
      <c r="M146" s="33">
        <v>5</v>
      </c>
      <c r="N146" s="33">
        <v>7512</v>
      </c>
      <c r="O146" s="28" t="s">
        <v>136</v>
      </c>
    </row>
    <row r="147" spans="1:15">
      <c r="A147" s="34"/>
      <c r="B147" s="31"/>
      <c r="C147" s="32"/>
      <c r="D147" s="32"/>
      <c r="E147" s="32"/>
      <c r="F147" s="35"/>
      <c r="G147" s="35"/>
      <c r="H147" s="35"/>
      <c r="I147" s="35"/>
      <c r="J147" s="35"/>
      <c r="K147" s="35"/>
      <c r="L147" s="35"/>
      <c r="M147" s="35"/>
      <c r="N147" s="35"/>
      <c r="O147" s="24"/>
    </row>
    <row r="148" spans="1:15">
      <c r="A148" s="30" t="s">
        <v>124</v>
      </c>
      <c r="B148" s="31"/>
      <c r="C148" s="32"/>
      <c r="D148" s="32"/>
      <c r="E148" s="32"/>
      <c r="F148" s="35"/>
      <c r="G148" s="35"/>
      <c r="H148" s="35"/>
      <c r="I148" s="35"/>
      <c r="J148" s="35"/>
      <c r="K148" s="30"/>
      <c r="L148" s="30"/>
      <c r="M148" s="30"/>
      <c r="N148" s="30"/>
      <c r="O148" s="24"/>
    </row>
    <row r="149" spans="1:15">
      <c r="A149" s="30"/>
      <c r="B149" s="31"/>
      <c r="C149" s="32"/>
      <c r="D149" s="32"/>
      <c r="E149" s="32"/>
      <c r="F149" s="35"/>
      <c r="G149" s="35"/>
      <c r="H149" s="30"/>
      <c r="I149" s="30"/>
      <c r="J149" s="30"/>
      <c r="K149" s="30"/>
      <c r="L149" s="30"/>
      <c r="M149" s="30"/>
      <c r="N149" s="30"/>
      <c r="O149" s="24"/>
    </row>
    <row r="150" spans="1:15">
      <c r="A150" s="30" t="s">
        <v>12</v>
      </c>
      <c r="B150" s="31"/>
      <c r="C150" s="32"/>
      <c r="D150" s="32"/>
      <c r="E150" s="32"/>
      <c r="F150" s="35"/>
      <c r="G150" s="35"/>
      <c r="H150" s="35"/>
      <c r="I150" s="35"/>
      <c r="J150" s="35">
        <v>622</v>
      </c>
      <c r="K150" s="35">
        <v>622</v>
      </c>
      <c r="L150" s="35"/>
      <c r="M150" s="35">
        <v>2</v>
      </c>
      <c r="N150" s="33">
        <v>624</v>
      </c>
      <c r="O150" s="24"/>
    </row>
    <row r="151" spans="1:15">
      <c r="A151" s="30" t="s">
        <v>125</v>
      </c>
      <c r="B151" s="40"/>
      <c r="C151" s="48"/>
      <c r="D151" s="32"/>
      <c r="E151" s="32"/>
      <c r="F151" s="35"/>
      <c r="G151" s="35"/>
      <c r="H151" s="35"/>
      <c r="I151" s="35">
        <v>0</v>
      </c>
      <c r="J151" s="35">
        <v>-392</v>
      </c>
      <c r="K151" s="35">
        <v>-392</v>
      </c>
      <c r="L151" s="35"/>
      <c r="M151" s="35"/>
      <c r="N151" s="33">
        <v>-392</v>
      </c>
      <c r="O151" s="24"/>
    </row>
    <row r="152" spans="1:15">
      <c r="A152" s="30" t="s">
        <v>126</v>
      </c>
      <c r="B152" s="40"/>
      <c r="C152" s="48"/>
      <c r="D152" s="32"/>
      <c r="E152" s="32"/>
      <c r="F152" s="35"/>
      <c r="G152" s="35"/>
      <c r="H152" s="35"/>
      <c r="I152" s="35"/>
      <c r="J152" s="35"/>
      <c r="K152" s="35"/>
      <c r="L152" s="35"/>
      <c r="M152" s="35"/>
      <c r="N152" s="33"/>
      <c r="O152" s="24"/>
    </row>
    <row r="153" spans="1:15">
      <c r="A153" s="30" t="s">
        <v>127</v>
      </c>
      <c r="B153" s="40"/>
      <c r="C153" s="48"/>
      <c r="D153" s="32"/>
      <c r="E153" s="32"/>
      <c r="F153" s="35"/>
      <c r="G153" s="35"/>
      <c r="H153" s="35"/>
      <c r="I153" s="35"/>
      <c r="J153" s="35"/>
      <c r="K153" s="35"/>
      <c r="L153" s="35"/>
      <c r="M153" s="35"/>
      <c r="N153" s="33"/>
      <c r="O153" s="24"/>
    </row>
    <row r="154" spans="1:15">
      <c r="A154" s="30" t="s">
        <v>128</v>
      </c>
      <c r="B154" s="40"/>
      <c r="C154" s="48"/>
      <c r="D154" s="32"/>
      <c r="E154" s="32"/>
      <c r="F154" s="35"/>
      <c r="G154" s="35"/>
      <c r="H154" s="35"/>
      <c r="I154" s="35"/>
      <c r="J154" s="35"/>
      <c r="K154" s="35">
        <v>0</v>
      </c>
      <c r="L154" s="35"/>
      <c r="M154" s="35">
        <v>-2</v>
      </c>
      <c r="N154" s="33">
        <v>-2</v>
      </c>
      <c r="O154" s="24"/>
    </row>
    <row r="155" spans="1:15">
      <c r="A155" s="30" t="s">
        <v>129</v>
      </c>
      <c r="B155" s="40"/>
      <c r="C155" s="48"/>
      <c r="D155" s="32"/>
      <c r="E155" s="32"/>
      <c r="F155" s="35"/>
      <c r="G155" s="35"/>
      <c r="H155" s="35"/>
      <c r="I155" s="35"/>
      <c r="J155" s="35"/>
      <c r="K155" s="35"/>
      <c r="L155" s="35"/>
      <c r="M155" s="35"/>
      <c r="N155" s="33"/>
      <c r="O155" s="24"/>
    </row>
    <row r="156" spans="1:15">
      <c r="A156" s="30" t="s">
        <v>130</v>
      </c>
      <c r="B156" s="40"/>
      <c r="C156" s="48"/>
      <c r="D156" s="32"/>
      <c r="E156" s="32"/>
      <c r="F156" s="35"/>
      <c r="G156" s="35"/>
      <c r="H156" s="35"/>
      <c r="I156" s="35"/>
      <c r="J156" s="35"/>
      <c r="K156" s="35"/>
      <c r="L156" s="35"/>
      <c r="M156" s="35"/>
      <c r="N156" s="33"/>
      <c r="O156" s="24"/>
    </row>
    <row r="157" spans="1:15">
      <c r="A157" s="30" t="s">
        <v>131</v>
      </c>
      <c r="B157" s="40"/>
      <c r="C157" s="48"/>
      <c r="D157" s="32"/>
      <c r="E157" s="32"/>
      <c r="F157" s="35"/>
      <c r="G157" s="35"/>
      <c r="H157" s="35"/>
      <c r="I157" s="35"/>
      <c r="J157" s="35"/>
      <c r="K157" s="35"/>
      <c r="L157" s="35"/>
      <c r="M157" s="35"/>
      <c r="N157" s="33"/>
      <c r="O157" s="24"/>
    </row>
    <row r="158" spans="1:15">
      <c r="A158" s="30" t="s">
        <v>132</v>
      </c>
      <c r="B158" s="40"/>
      <c r="C158" s="48"/>
      <c r="D158" s="32"/>
      <c r="E158" s="32"/>
      <c r="F158" s="35"/>
      <c r="G158" s="35"/>
      <c r="H158" s="35">
        <v>-262</v>
      </c>
      <c r="I158" s="35">
        <v>29</v>
      </c>
      <c r="J158" s="35">
        <v>233</v>
      </c>
      <c r="K158" s="35">
        <v>0</v>
      </c>
      <c r="L158" s="35"/>
      <c r="M158" s="35"/>
      <c r="N158" s="33">
        <v>0</v>
      </c>
      <c r="O158" s="24"/>
    </row>
    <row r="159" spans="1:15">
      <c r="A159" s="30" t="s">
        <v>133</v>
      </c>
      <c r="B159" s="40"/>
      <c r="C159" s="48"/>
      <c r="D159" s="32"/>
      <c r="E159" s="32"/>
      <c r="F159" s="35"/>
      <c r="G159" s="35"/>
      <c r="H159" s="35"/>
      <c r="I159" s="35"/>
      <c r="J159" s="35"/>
      <c r="K159" s="35"/>
      <c r="L159" s="35"/>
      <c r="M159" s="35"/>
      <c r="N159" s="33"/>
      <c r="O159" s="24"/>
    </row>
    <row r="160" spans="1:15">
      <c r="A160" s="30" t="s">
        <v>134</v>
      </c>
      <c r="B160" s="40"/>
      <c r="C160" s="48"/>
      <c r="D160" s="32"/>
      <c r="E160" s="32"/>
      <c r="F160" s="35"/>
      <c r="G160" s="35"/>
      <c r="H160" s="35"/>
      <c r="I160" s="35"/>
      <c r="J160" s="35"/>
      <c r="K160" s="35"/>
      <c r="L160" s="35"/>
      <c r="M160" s="35"/>
      <c r="N160" s="33"/>
      <c r="O160" s="24"/>
    </row>
    <row r="161" spans="1:15">
      <c r="A161" s="30" t="s">
        <v>135</v>
      </c>
      <c r="B161" s="40"/>
      <c r="C161" s="48"/>
      <c r="D161" s="32"/>
      <c r="E161" s="32"/>
      <c r="F161" s="35"/>
      <c r="G161" s="35"/>
      <c r="H161" s="35"/>
      <c r="I161" s="35"/>
      <c r="J161" s="35"/>
      <c r="K161" s="35"/>
      <c r="L161" s="35"/>
      <c r="M161" s="35"/>
      <c r="N161" s="33"/>
      <c r="O161" s="24"/>
    </row>
    <row r="162" spans="1:15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</row>
    <row r="163" spans="1:15" s="20" customFormat="1">
      <c r="A163" s="42" t="s">
        <v>122</v>
      </c>
      <c r="B163" s="31">
        <v>39813</v>
      </c>
      <c r="C163" s="46">
        <v>400000</v>
      </c>
      <c r="D163" s="46">
        <v>0</v>
      </c>
      <c r="E163" s="46">
        <v>400000</v>
      </c>
      <c r="F163" s="33">
        <v>400</v>
      </c>
      <c r="G163" s="33">
        <v>0</v>
      </c>
      <c r="H163" s="33">
        <v>262</v>
      </c>
      <c r="I163" s="33">
        <v>-29</v>
      </c>
      <c r="J163" s="33">
        <v>6644</v>
      </c>
      <c r="K163" s="33">
        <v>7277</v>
      </c>
      <c r="L163" s="33">
        <v>0</v>
      </c>
      <c r="M163" s="33">
        <v>5</v>
      </c>
      <c r="N163" s="33">
        <v>7282</v>
      </c>
      <c r="O163" s="47" t="s">
        <v>123</v>
      </c>
    </row>
    <row r="164" spans="1:15">
      <c r="A164" s="34"/>
      <c r="B164" s="31"/>
      <c r="C164" s="32"/>
      <c r="D164" s="32"/>
      <c r="E164" s="32"/>
      <c r="F164" s="35"/>
      <c r="G164" s="35"/>
      <c r="H164" s="35"/>
      <c r="I164" s="35"/>
      <c r="J164" s="35"/>
      <c r="K164" s="35"/>
      <c r="L164" s="35"/>
      <c r="M164" s="35"/>
      <c r="N164" s="35"/>
      <c r="O164" s="24"/>
    </row>
    <row r="165" spans="1:15">
      <c r="A165" s="30" t="s">
        <v>124</v>
      </c>
      <c r="B165" s="31"/>
      <c r="C165" s="32"/>
      <c r="D165" s="32"/>
      <c r="E165" s="32"/>
      <c r="F165" s="35"/>
      <c r="G165" s="35"/>
      <c r="H165" s="35"/>
      <c r="I165" s="35"/>
      <c r="J165" s="35"/>
      <c r="K165" s="30"/>
      <c r="L165" s="30"/>
      <c r="M165" s="30"/>
      <c r="N165" s="30"/>
      <c r="O165" s="24"/>
    </row>
    <row r="166" spans="1:15">
      <c r="A166" s="30"/>
      <c r="B166" s="31"/>
      <c r="C166" s="32"/>
      <c r="D166" s="32"/>
      <c r="E166" s="32"/>
      <c r="F166" s="35"/>
      <c r="G166" s="35"/>
      <c r="H166" s="30"/>
      <c r="I166" s="30"/>
      <c r="J166" s="30"/>
      <c r="K166" s="30"/>
      <c r="L166" s="30"/>
      <c r="M166" s="30"/>
      <c r="N166" s="30"/>
      <c r="O166" s="24"/>
    </row>
    <row r="167" spans="1:15">
      <c r="A167" s="30" t="s">
        <v>12</v>
      </c>
      <c r="B167" s="31"/>
      <c r="C167" s="32"/>
      <c r="D167" s="32"/>
      <c r="E167" s="32"/>
      <c r="F167" s="35"/>
      <c r="G167" s="35"/>
      <c r="H167" s="35"/>
      <c r="I167" s="35"/>
      <c r="J167" s="35">
        <v>-730.00000000000023</v>
      </c>
      <c r="K167" s="35">
        <v>-730.00000000000023</v>
      </c>
      <c r="L167" s="35"/>
      <c r="M167" s="35">
        <v>0</v>
      </c>
      <c r="N167" s="33">
        <v>-730.00000000000023</v>
      </c>
      <c r="O167" s="24"/>
    </row>
    <row r="168" spans="1:15">
      <c r="A168" s="30" t="s">
        <v>125</v>
      </c>
      <c r="B168" s="40"/>
      <c r="C168" s="48"/>
      <c r="D168" s="32"/>
      <c r="E168" s="32"/>
      <c r="F168" s="35"/>
      <c r="G168" s="35"/>
      <c r="H168" s="35"/>
      <c r="I168" s="35">
        <v>0</v>
      </c>
      <c r="J168" s="35">
        <v>26</v>
      </c>
      <c r="K168" s="35">
        <v>26</v>
      </c>
      <c r="L168" s="35"/>
      <c r="M168" s="35"/>
      <c r="N168" s="33">
        <v>26</v>
      </c>
      <c r="O168" s="24"/>
    </row>
    <row r="169" spans="1:15">
      <c r="A169" s="30" t="s">
        <v>126</v>
      </c>
      <c r="B169" s="40"/>
      <c r="C169" s="48"/>
      <c r="D169" s="32"/>
      <c r="E169" s="32"/>
      <c r="F169" s="35"/>
      <c r="G169" s="35"/>
      <c r="H169" s="35"/>
      <c r="I169" s="35"/>
      <c r="J169" s="35"/>
      <c r="K169" s="35"/>
      <c r="L169" s="35"/>
      <c r="M169" s="35"/>
      <c r="N169" s="33"/>
      <c r="O169" s="24"/>
    </row>
    <row r="170" spans="1:15">
      <c r="A170" s="30" t="s">
        <v>127</v>
      </c>
      <c r="B170" s="40"/>
      <c r="C170" s="48"/>
      <c r="D170" s="32"/>
      <c r="E170" s="32"/>
      <c r="F170" s="35"/>
      <c r="G170" s="35"/>
      <c r="H170" s="35"/>
      <c r="I170" s="35"/>
      <c r="J170" s="35"/>
      <c r="K170" s="35"/>
      <c r="L170" s="35"/>
      <c r="M170" s="35"/>
      <c r="N170" s="33"/>
      <c r="O170" s="24"/>
    </row>
    <row r="171" spans="1:15">
      <c r="A171" s="30" t="s">
        <v>128</v>
      </c>
      <c r="B171" s="40"/>
      <c r="C171" s="48"/>
      <c r="D171" s="32"/>
      <c r="E171" s="32"/>
      <c r="F171" s="35"/>
      <c r="G171" s="35"/>
      <c r="H171" s="35"/>
      <c r="I171" s="35"/>
      <c r="J171" s="35"/>
      <c r="K171" s="35">
        <v>0</v>
      </c>
      <c r="L171" s="35"/>
      <c r="M171" s="35">
        <v>1</v>
      </c>
      <c r="N171" s="33">
        <v>1</v>
      </c>
      <c r="O171" s="24"/>
    </row>
    <row r="172" spans="1:15">
      <c r="A172" s="30" t="s">
        <v>129</v>
      </c>
      <c r="B172" s="40"/>
      <c r="C172" s="48"/>
      <c r="D172" s="32"/>
      <c r="E172" s="32"/>
      <c r="F172" s="35"/>
      <c r="G172" s="35"/>
      <c r="H172" s="35"/>
      <c r="I172" s="35"/>
      <c r="J172" s="35"/>
      <c r="K172" s="35"/>
      <c r="L172" s="35"/>
      <c r="M172" s="35"/>
      <c r="N172" s="33"/>
      <c r="O172" s="24"/>
    </row>
    <row r="173" spans="1:15">
      <c r="A173" s="30" t="s">
        <v>130</v>
      </c>
      <c r="B173" s="40"/>
      <c r="C173" s="48"/>
      <c r="D173" s="32"/>
      <c r="E173" s="32"/>
      <c r="F173" s="35"/>
      <c r="G173" s="35"/>
      <c r="H173" s="35"/>
      <c r="I173" s="35"/>
      <c r="J173" s="35"/>
      <c r="K173" s="35"/>
      <c r="L173" s="35"/>
      <c r="M173" s="35"/>
      <c r="N173" s="33"/>
      <c r="O173" s="24"/>
    </row>
    <row r="174" spans="1:15">
      <c r="A174" s="30" t="s">
        <v>131</v>
      </c>
      <c r="B174" s="40"/>
      <c r="C174" s="48"/>
      <c r="D174" s="32"/>
      <c r="E174" s="32"/>
      <c r="F174" s="35"/>
      <c r="G174" s="35"/>
      <c r="H174" s="35"/>
      <c r="I174" s="35"/>
      <c r="J174" s="35"/>
      <c r="K174" s="35"/>
      <c r="L174" s="35"/>
      <c r="M174" s="35"/>
      <c r="N174" s="33"/>
      <c r="O174" s="24"/>
    </row>
    <row r="175" spans="1:15">
      <c r="A175" s="30" t="s">
        <v>132</v>
      </c>
      <c r="B175" s="40"/>
      <c r="C175" s="48"/>
      <c r="D175" s="32"/>
      <c r="E175" s="32"/>
      <c r="F175" s="35"/>
      <c r="G175" s="35"/>
      <c r="H175" s="35">
        <v>217</v>
      </c>
      <c r="I175" s="35">
        <v>-31</v>
      </c>
      <c r="J175" s="35">
        <v>-186</v>
      </c>
      <c r="K175" s="35">
        <v>0</v>
      </c>
      <c r="L175" s="35"/>
      <c r="M175" s="35"/>
      <c r="N175" s="33">
        <v>0</v>
      </c>
      <c r="O175" s="24"/>
    </row>
    <row r="176" spans="1:15">
      <c r="A176" s="30" t="s">
        <v>133</v>
      </c>
      <c r="B176" s="40"/>
      <c r="C176" s="48"/>
      <c r="D176" s="32"/>
      <c r="E176" s="32"/>
      <c r="F176" s="35"/>
      <c r="G176" s="35"/>
      <c r="H176" s="35"/>
      <c r="I176" s="35"/>
      <c r="J176" s="35"/>
      <c r="K176" s="35"/>
      <c r="L176" s="35"/>
      <c r="M176" s="35"/>
      <c r="N176" s="33"/>
      <c r="O176" s="24"/>
    </row>
    <row r="177" spans="1:15">
      <c r="A177" s="30" t="s">
        <v>134</v>
      </c>
      <c r="B177" s="40"/>
      <c r="C177" s="48"/>
      <c r="D177" s="32"/>
      <c r="E177" s="32"/>
      <c r="F177" s="35"/>
      <c r="G177" s="35"/>
      <c r="H177" s="35"/>
      <c r="I177" s="35"/>
      <c r="J177" s="35"/>
      <c r="K177" s="35"/>
      <c r="L177" s="35"/>
      <c r="M177" s="35"/>
      <c r="N177" s="33"/>
      <c r="O177" s="24"/>
    </row>
    <row r="178" spans="1:15">
      <c r="A178" s="30" t="s">
        <v>135</v>
      </c>
      <c r="B178" s="40"/>
      <c r="C178" s="48"/>
      <c r="D178" s="32"/>
      <c r="E178" s="32"/>
      <c r="F178" s="35"/>
      <c r="G178" s="35"/>
      <c r="H178" s="35"/>
      <c r="I178" s="35"/>
      <c r="J178" s="35"/>
      <c r="K178" s="35"/>
      <c r="L178" s="35"/>
      <c r="M178" s="35"/>
      <c r="N178" s="33"/>
      <c r="O178" s="24"/>
    </row>
    <row r="179" spans="1:1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</row>
    <row r="180" spans="1:15" s="20" customFormat="1">
      <c r="A180" s="42" t="s">
        <v>122</v>
      </c>
      <c r="B180" s="31">
        <v>39447</v>
      </c>
      <c r="C180" s="46">
        <v>400000</v>
      </c>
      <c r="D180" s="46">
        <v>0</v>
      </c>
      <c r="E180" s="46">
        <v>400000</v>
      </c>
      <c r="F180" s="33">
        <v>400</v>
      </c>
      <c r="G180" s="33">
        <v>0</v>
      </c>
      <c r="H180" s="33">
        <v>45</v>
      </c>
      <c r="I180" s="33">
        <v>2</v>
      </c>
      <c r="J180" s="33">
        <v>7534</v>
      </c>
      <c r="K180" s="33">
        <v>7981</v>
      </c>
      <c r="L180" s="33">
        <v>0</v>
      </c>
      <c r="M180" s="33">
        <v>4</v>
      </c>
      <c r="N180" s="33">
        <v>7985</v>
      </c>
      <c r="O180" s="47" t="s">
        <v>123</v>
      </c>
    </row>
    <row r="181" spans="1:15">
      <c r="A181" s="34"/>
      <c r="B181" s="31"/>
      <c r="C181" s="32"/>
      <c r="D181" s="32"/>
      <c r="E181" s="32"/>
      <c r="F181" s="35"/>
      <c r="G181" s="35"/>
      <c r="H181" s="35"/>
      <c r="I181" s="35"/>
      <c r="J181" s="35"/>
      <c r="K181" s="35"/>
      <c r="L181" s="35"/>
      <c r="M181" s="35"/>
      <c r="N181" s="35"/>
      <c r="O181" s="24"/>
    </row>
    <row r="182" spans="1:15">
      <c r="A182" s="30" t="s">
        <v>124</v>
      </c>
      <c r="B182" s="31"/>
      <c r="C182" s="32"/>
      <c r="D182" s="32"/>
      <c r="E182" s="32"/>
      <c r="F182" s="35"/>
      <c r="G182" s="35"/>
      <c r="H182" s="35"/>
      <c r="I182" s="35"/>
      <c r="J182" s="35"/>
      <c r="K182" s="30"/>
      <c r="L182" s="30"/>
      <c r="M182" s="30"/>
      <c r="N182" s="30"/>
      <c r="O182" s="24"/>
    </row>
    <row r="183" spans="1:15">
      <c r="A183" s="30"/>
      <c r="B183" s="31"/>
      <c r="C183" s="32"/>
      <c r="D183" s="32"/>
      <c r="E183" s="32"/>
      <c r="F183" s="35"/>
      <c r="G183" s="35"/>
      <c r="H183" s="30"/>
      <c r="I183" s="30"/>
      <c r="J183" s="30"/>
      <c r="K183" s="30"/>
      <c r="L183" s="30"/>
      <c r="M183" s="30"/>
      <c r="N183" s="30"/>
      <c r="O183" s="24"/>
    </row>
    <row r="184" spans="1:15">
      <c r="A184" s="30" t="s">
        <v>12</v>
      </c>
      <c r="B184" s="31"/>
      <c r="C184" s="32"/>
      <c r="D184" s="32"/>
      <c r="E184" s="32"/>
      <c r="F184" s="35"/>
      <c r="G184" s="35"/>
      <c r="H184" s="35"/>
      <c r="I184" s="35"/>
      <c r="J184" s="35">
        <v>1657</v>
      </c>
      <c r="K184" s="35">
        <v>1657</v>
      </c>
      <c r="L184" s="35"/>
      <c r="M184" s="35">
        <v>1</v>
      </c>
      <c r="N184" s="33">
        <v>1658</v>
      </c>
      <c r="O184" s="24"/>
    </row>
    <row r="185" spans="1:15">
      <c r="A185" s="30" t="s">
        <v>125</v>
      </c>
      <c r="B185" s="40"/>
      <c r="C185" s="48"/>
      <c r="D185" s="32"/>
      <c r="E185" s="32"/>
      <c r="F185" s="35"/>
      <c r="G185" s="35"/>
      <c r="H185" s="35"/>
      <c r="I185" s="35">
        <v>-4</v>
      </c>
      <c r="J185" s="35">
        <v>452</v>
      </c>
      <c r="K185" s="35">
        <v>448</v>
      </c>
      <c r="L185" s="35"/>
      <c r="M185" s="35"/>
      <c r="N185" s="33">
        <v>448</v>
      </c>
      <c r="O185" s="24"/>
    </row>
    <row r="186" spans="1:15">
      <c r="A186" s="30" t="s">
        <v>126</v>
      </c>
      <c r="B186" s="40"/>
      <c r="C186" s="48"/>
      <c r="D186" s="32"/>
      <c r="E186" s="32"/>
      <c r="F186" s="35"/>
      <c r="G186" s="35"/>
      <c r="H186" s="35"/>
      <c r="I186" s="35"/>
      <c r="J186" s="35"/>
      <c r="K186" s="35"/>
      <c r="L186" s="35"/>
      <c r="M186" s="35"/>
      <c r="N186" s="33"/>
      <c r="O186" s="24"/>
    </row>
    <row r="187" spans="1:15">
      <c r="A187" s="30" t="s">
        <v>127</v>
      </c>
      <c r="B187" s="40"/>
      <c r="C187" s="48"/>
      <c r="D187" s="32"/>
      <c r="E187" s="32"/>
      <c r="F187" s="35"/>
      <c r="G187" s="35"/>
      <c r="H187" s="35"/>
      <c r="I187" s="35"/>
      <c r="J187" s="35"/>
      <c r="K187" s="35"/>
      <c r="L187" s="35"/>
      <c r="M187" s="35"/>
      <c r="N187" s="33"/>
      <c r="O187" s="24"/>
    </row>
    <row r="188" spans="1:15">
      <c r="A188" s="30" t="s">
        <v>128</v>
      </c>
      <c r="B188" s="40"/>
      <c r="C188" s="48"/>
      <c r="D188" s="32"/>
      <c r="E188" s="32"/>
      <c r="F188" s="35"/>
      <c r="G188" s="35"/>
      <c r="H188" s="35"/>
      <c r="I188" s="35"/>
      <c r="J188" s="35"/>
      <c r="K188" s="35">
        <v>0</v>
      </c>
      <c r="L188" s="35"/>
      <c r="M188" s="35">
        <v>3</v>
      </c>
      <c r="N188" s="33">
        <v>3</v>
      </c>
      <c r="O188" s="24"/>
    </row>
    <row r="189" spans="1:15">
      <c r="A189" s="30" t="s">
        <v>129</v>
      </c>
      <c r="B189" s="40"/>
      <c r="C189" s="48"/>
      <c r="D189" s="32"/>
      <c r="E189" s="32"/>
      <c r="F189" s="35"/>
      <c r="G189" s="35"/>
      <c r="H189" s="35"/>
      <c r="I189" s="35"/>
      <c r="J189" s="35"/>
      <c r="K189" s="35"/>
      <c r="L189" s="35"/>
      <c r="M189" s="35"/>
      <c r="N189" s="33"/>
      <c r="O189" s="24"/>
    </row>
    <row r="190" spans="1:15">
      <c r="A190" s="30" t="s">
        <v>130</v>
      </c>
      <c r="B190" s="40"/>
      <c r="C190" s="48"/>
      <c r="D190" s="32"/>
      <c r="E190" s="32"/>
      <c r="F190" s="35"/>
      <c r="G190" s="35"/>
      <c r="H190" s="35"/>
      <c r="I190" s="35"/>
      <c r="J190" s="35"/>
      <c r="K190" s="35"/>
      <c r="L190" s="35"/>
      <c r="M190" s="35"/>
      <c r="N190" s="33"/>
      <c r="O190" s="24"/>
    </row>
    <row r="191" spans="1:15">
      <c r="A191" s="30" t="s">
        <v>131</v>
      </c>
      <c r="B191" s="40"/>
      <c r="C191" s="48"/>
      <c r="D191" s="32"/>
      <c r="E191" s="32"/>
      <c r="F191" s="35"/>
      <c r="G191" s="35"/>
      <c r="H191" s="35"/>
      <c r="I191" s="35"/>
      <c r="J191" s="35"/>
      <c r="K191" s="35"/>
      <c r="L191" s="35"/>
      <c r="M191" s="35"/>
      <c r="N191" s="33"/>
      <c r="O191" s="24"/>
    </row>
    <row r="192" spans="1:15">
      <c r="A192" s="30" t="s">
        <v>132</v>
      </c>
      <c r="B192" s="40"/>
      <c r="C192" s="48"/>
      <c r="D192" s="32"/>
      <c r="E192" s="32"/>
      <c r="F192" s="35"/>
      <c r="G192" s="35"/>
      <c r="H192" s="35">
        <v>-30</v>
      </c>
      <c r="I192" s="35"/>
      <c r="J192" s="35">
        <v>30</v>
      </c>
      <c r="K192" s="35">
        <v>0</v>
      </c>
      <c r="L192" s="35"/>
      <c r="M192" s="35"/>
      <c r="N192" s="33">
        <v>0</v>
      </c>
      <c r="O192" s="24"/>
    </row>
    <row r="193" spans="1:15">
      <c r="A193" s="30" t="s">
        <v>133</v>
      </c>
      <c r="B193" s="40"/>
      <c r="C193" s="48"/>
      <c r="D193" s="32"/>
      <c r="E193" s="32"/>
      <c r="F193" s="35"/>
      <c r="G193" s="35"/>
      <c r="H193" s="30"/>
      <c r="I193" s="30"/>
      <c r="J193" s="30"/>
      <c r="K193" s="30"/>
      <c r="L193" s="30"/>
      <c r="M193" s="30"/>
      <c r="N193" s="30"/>
      <c r="O193" s="24"/>
    </row>
    <row r="194" spans="1:15">
      <c r="A194" s="30" t="s">
        <v>134</v>
      </c>
      <c r="B194" s="40"/>
      <c r="C194" s="48"/>
      <c r="D194" s="32"/>
      <c r="E194" s="32"/>
      <c r="F194" s="35"/>
      <c r="G194" s="35"/>
      <c r="H194" s="35"/>
      <c r="I194" s="35"/>
      <c r="J194" s="35"/>
      <c r="K194" s="35"/>
      <c r="L194" s="35"/>
      <c r="M194" s="35"/>
      <c r="N194" s="33"/>
      <c r="O194" s="24"/>
    </row>
    <row r="195" spans="1:15">
      <c r="A195" s="30" t="s">
        <v>135</v>
      </c>
      <c r="B195" s="40"/>
      <c r="C195" s="48"/>
      <c r="D195" s="32"/>
      <c r="E195" s="32"/>
      <c r="F195" s="35"/>
      <c r="G195" s="35"/>
      <c r="H195" s="35"/>
      <c r="I195" s="35"/>
      <c r="J195" s="35"/>
      <c r="K195" s="35"/>
      <c r="L195" s="35"/>
      <c r="M195" s="35"/>
      <c r="N195" s="33"/>
      <c r="O195" s="24"/>
    </row>
    <row r="196" spans="1:1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</row>
    <row r="197" spans="1:15" s="20" customFormat="1">
      <c r="A197" s="42" t="s">
        <v>122</v>
      </c>
      <c r="B197" s="31">
        <v>39082</v>
      </c>
      <c r="C197" s="46">
        <v>400000</v>
      </c>
      <c r="D197" s="46">
        <v>0</v>
      </c>
      <c r="E197" s="46">
        <v>400000</v>
      </c>
      <c r="F197" s="33">
        <v>400</v>
      </c>
      <c r="G197" s="33">
        <v>0</v>
      </c>
      <c r="H197" s="33">
        <v>75</v>
      </c>
      <c r="I197" s="33">
        <v>6</v>
      </c>
      <c r="J197" s="33">
        <v>5395</v>
      </c>
      <c r="K197" s="33">
        <v>5876</v>
      </c>
      <c r="L197" s="33">
        <v>0</v>
      </c>
      <c r="M197" s="33">
        <v>0</v>
      </c>
      <c r="N197" s="33">
        <v>5876</v>
      </c>
      <c r="O197" s="47" t="s">
        <v>123</v>
      </c>
    </row>
    <row r="198" spans="1:15">
      <c r="A198" s="34"/>
      <c r="B198" s="31"/>
      <c r="C198" s="32"/>
      <c r="D198" s="32"/>
      <c r="E198" s="32"/>
      <c r="F198" s="35"/>
      <c r="G198" s="35"/>
      <c r="H198" s="35"/>
      <c r="I198" s="35"/>
      <c r="J198" s="35"/>
      <c r="K198" s="35"/>
      <c r="L198" s="35"/>
      <c r="M198" s="35"/>
      <c r="N198" s="35"/>
      <c r="O198" s="24"/>
    </row>
    <row r="199" spans="1:15">
      <c r="A199" s="30" t="s">
        <v>124</v>
      </c>
      <c r="B199" s="31"/>
      <c r="C199" s="32"/>
      <c r="D199" s="32"/>
      <c r="E199" s="32"/>
      <c r="F199" s="35"/>
      <c r="G199" s="35"/>
      <c r="H199" s="30"/>
      <c r="I199" s="30"/>
      <c r="J199" s="30"/>
      <c r="K199" s="30"/>
      <c r="L199" s="30"/>
      <c r="M199" s="30"/>
      <c r="N199" s="30"/>
      <c r="O199" s="24"/>
    </row>
    <row r="200" spans="1:15">
      <c r="A200" s="30"/>
      <c r="B200" s="31"/>
      <c r="C200" s="32"/>
      <c r="D200" s="32"/>
      <c r="E200" s="32"/>
      <c r="F200" s="35"/>
      <c r="G200" s="35"/>
      <c r="H200" s="35"/>
      <c r="I200" s="30"/>
      <c r="J200" s="30"/>
      <c r="K200" s="30"/>
      <c r="L200" s="30"/>
      <c r="M200" s="30"/>
      <c r="N200" s="30"/>
      <c r="O200" s="24"/>
    </row>
    <row r="201" spans="1:15">
      <c r="A201" s="30" t="s">
        <v>12</v>
      </c>
      <c r="B201" s="40"/>
      <c r="C201" s="48"/>
      <c r="D201" s="32"/>
      <c r="E201" s="32"/>
      <c r="F201" s="35"/>
      <c r="G201" s="35"/>
      <c r="H201" s="35"/>
      <c r="I201" s="35"/>
      <c r="J201" s="35">
        <v>1741</v>
      </c>
      <c r="K201" s="35">
        <v>1741</v>
      </c>
      <c r="L201" s="35"/>
      <c r="M201" s="35"/>
      <c r="N201" s="33">
        <v>1741</v>
      </c>
      <c r="O201" s="24"/>
    </row>
    <row r="202" spans="1:15">
      <c r="A202" s="30" t="s">
        <v>125</v>
      </c>
      <c r="B202" s="40"/>
      <c r="C202" s="48"/>
      <c r="D202" s="32"/>
      <c r="E202" s="32"/>
      <c r="F202" s="35"/>
      <c r="G202" s="35"/>
      <c r="H202" s="35"/>
      <c r="I202" s="35">
        <v>6</v>
      </c>
      <c r="J202" s="35">
        <v>81</v>
      </c>
      <c r="K202" s="35">
        <v>87</v>
      </c>
      <c r="L202" s="35"/>
      <c r="M202" s="35"/>
      <c r="N202" s="33">
        <v>87</v>
      </c>
      <c r="O202" s="24"/>
    </row>
    <row r="203" spans="1:15">
      <c r="A203" s="30" t="s">
        <v>126</v>
      </c>
      <c r="B203" s="40"/>
      <c r="C203" s="48"/>
      <c r="D203" s="32"/>
      <c r="E203" s="32"/>
      <c r="F203" s="35"/>
      <c r="G203" s="35"/>
      <c r="H203" s="35"/>
      <c r="I203" s="35"/>
      <c r="J203" s="35"/>
      <c r="K203" s="35"/>
      <c r="L203" s="35"/>
      <c r="M203" s="35"/>
      <c r="N203" s="33"/>
      <c r="O203" s="24"/>
    </row>
    <row r="204" spans="1:15">
      <c r="A204" s="30" t="s">
        <v>127</v>
      </c>
      <c r="B204" s="40"/>
      <c r="C204" s="48"/>
      <c r="D204" s="32"/>
      <c r="E204" s="32"/>
      <c r="F204" s="35"/>
      <c r="G204" s="35"/>
      <c r="H204" s="35"/>
      <c r="I204" s="35"/>
      <c r="J204" s="35"/>
      <c r="K204" s="35"/>
      <c r="L204" s="35"/>
      <c r="M204" s="35"/>
      <c r="N204" s="33"/>
      <c r="O204" s="24"/>
    </row>
    <row r="205" spans="1:15">
      <c r="A205" s="30" t="s">
        <v>128</v>
      </c>
      <c r="B205" s="40"/>
      <c r="C205" s="48"/>
      <c r="D205" s="32"/>
      <c r="E205" s="32"/>
      <c r="F205" s="35"/>
      <c r="G205" s="35"/>
      <c r="H205" s="35"/>
      <c r="I205" s="35"/>
      <c r="J205" s="35"/>
      <c r="K205" s="35"/>
      <c r="L205" s="35"/>
      <c r="M205" s="35"/>
      <c r="N205" s="33"/>
      <c r="O205" s="24"/>
    </row>
    <row r="206" spans="1:15">
      <c r="A206" s="30" t="s">
        <v>129</v>
      </c>
      <c r="B206" s="40"/>
      <c r="C206" s="48"/>
      <c r="D206" s="32"/>
      <c r="E206" s="32"/>
      <c r="F206" s="35"/>
      <c r="G206" s="35"/>
      <c r="H206" s="35"/>
      <c r="I206" s="35"/>
      <c r="J206" s="35"/>
      <c r="K206" s="35"/>
      <c r="L206" s="35"/>
      <c r="M206" s="35"/>
      <c r="N206" s="33"/>
      <c r="O206" s="24"/>
    </row>
    <row r="207" spans="1:15">
      <c r="A207" s="30" t="s">
        <v>130</v>
      </c>
      <c r="B207" s="40"/>
      <c r="C207" s="48"/>
      <c r="D207" s="32"/>
      <c r="E207" s="32"/>
      <c r="F207" s="35"/>
      <c r="G207" s="35"/>
      <c r="H207" s="35"/>
      <c r="I207" s="35"/>
      <c r="J207" s="35"/>
      <c r="K207" s="35"/>
      <c r="L207" s="35"/>
      <c r="M207" s="35"/>
      <c r="N207" s="33"/>
      <c r="O207" s="24"/>
    </row>
    <row r="208" spans="1:15">
      <c r="A208" s="30" t="s">
        <v>131</v>
      </c>
      <c r="B208" s="40"/>
      <c r="C208" s="48"/>
      <c r="D208" s="32"/>
      <c r="E208" s="32"/>
      <c r="F208" s="35"/>
      <c r="G208" s="35"/>
      <c r="H208" s="35"/>
      <c r="I208" s="35"/>
      <c r="J208" s="35"/>
      <c r="K208" s="35"/>
      <c r="L208" s="35"/>
      <c r="M208" s="35"/>
      <c r="N208" s="33"/>
      <c r="O208" s="24"/>
    </row>
    <row r="209" spans="1:15">
      <c r="A209" s="30" t="s">
        <v>132</v>
      </c>
      <c r="B209" s="40"/>
      <c r="C209" s="48"/>
      <c r="D209" s="32"/>
      <c r="E209" s="32"/>
      <c r="F209" s="35"/>
      <c r="G209" s="35"/>
      <c r="H209" s="35">
        <v>-398</v>
      </c>
      <c r="I209" s="35"/>
      <c r="J209" s="35">
        <v>398</v>
      </c>
      <c r="K209" s="35">
        <v>0</v>
      </c>
      <c r="L209" s="35"/>
      <c r="M209" s="35"/>
      <c r="N209" s="33">
        <v>0</v>
      </c>
      <c r="O209" s="24"/>
    </row>
    <row r="210" spans="1:15">
      <c r="A210" s="30" t="s">
        <v>133</v>
      </c>
      <c r="B210" s="40"/>
      <c r="C210" s="48"/>
      <c r="D210" s="32"/>
      <c r="E210" s="32"/>
      <c r="F210" s="35"/>
      <c r="G210" s="35"/>
      <c r="H210" s="35"/>
      <c r="I210" s="35"/>
      <c r="J210" s="35"/>
      <c r="K210" s="35"/>
      <c r="L210" s="35"/>
      <c r="M210" s="35"/>
      <c r="N210" s="33"/>
      <c r="O210" s="24"/>
    </row>
    <row r="211" spans="1:15">
      <c r="A211" s="30" t="s">
        <v>134</v>
      </c>
      <c r="B211" s="40"/>
      <c r="C211" s="48"/>
      <c r="D211" s="32"/>
      <c r="E211" s="32"/>
      <c r="F211" s="35"/>
      <c r="G211" s="35"/>
      <c r="H211" s="35"/>
      <c r="I211" s="35"/>
      <c r="J211" s="35"/>
      <c r="K211" s="35"/>
      <c r="L211" s="35"/>
      <c r="M211" s="35"/>
      <c r="N211" s="33"/>
      <c r="O211" s="24"/>
    </row>
    <row r="212" spans="1:15">
      <c r="A212" s="30" t="s">
        <v>135</v>
      </c>
      <c r="B212" s="40"/>
      <c r="C212" s="48"/>
      <c r="D212" s="32"/>
      <c r="E212" s="32"/>
      <c r="F212" s="35"/>
      <c r="G212" s="35"/>
      <c r="H212" s="35"/>
      <c r="I212" s="35"/>
      <c r="J212" s="35"/>
      <c r="K212" s="35"/>
      <c r="L212" s="35"/>
      <c r="M212" s="35"/>
      <c r="N212" s="33"/>
      <c r="O212" s="24"/>
    </row>
    <row r="213" spans="1:1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</row>
    <row r="214" spans="1:15" s="20" customFormat="1">
      <c r="A214" s="42" t="s">
        <v>122</v>
      </c>
      <c r="B214" s="31">
        <v>38717</v>
      </c>
      <c r="C214" s="46">
        <v>400000</v>
      </c>
      <c r="D214" s="46">
        <v>0</v>
      </c>
      <c r="E214" s="46">
        <v>400000</v>
      </c>
      <c r="F214" s="33">
        <v>400</v>
      </c>
      <c r="G214" s="33">
        <v>0</v>
      </c>
      <c r="H214" s="33">
        <v>473</v>
      </c>
      <c r="I214" s="33">
        <v>0</v>
      </c>
      <c r="J214" s="33">
        <v>3175</v>
      </c>
      <c r="K214" s="33">
        <v>4048</v>
      </c>
      <c r="L214" s="33">
        <v>0</v>
      </c>
      <c r="M214" s="33">
        <v>0</v>
      </c>
      <c r="N214" s="33">
        <v>4048</v>
      </c>
      <c r="O214" s="47" t="s">
        <v>123</v>
      </c>
    </row>
    <row r="215" spans="1:15">
      <c r="A215" s="34"/>
      <c r="B215" s="31"/>
      <c r="C215" s="32"/>
      <c r="D215" s="32"/>
      <c r="E215" s="32"/>
      <c r="F215" s="35"/>
      <c r="G215" s="35"/>
      <c r="H215" s="35"/>
      <c r="I215" s="35"/>
      <c r="J215" s="35"/>
      <c r="K215" s="35"/>
      <c r="L215" s="35"/>
      <c r="M215" s="35"/>
      <c r="N215" s="35"/>
      <c r="O215" s="24"/>
    </row>
    <row r="216" spans="1:15">
      <c r="A216" s="30" t="s">
        <v>124</v>
      </c>
      <c r="B216" s="31"/>
      <c r="C216" s="32"/>
      <c r="D216" s="32"/>
      <c r="E216" s="32"/>
      <c r="F216" s="35"/>
      <c r="G216" s="35"/>
      <c r="H216" s="30"/>
      <c r="I216" s="30"/>
      <c r="J216" s="30"/>
      <c r="K216" s="30"/>
      <c r="L216" s="30"/>
      <c r="M216" s="30"/>
      <c r="N216" s="30"/>
      <c r="O216" s="24"/>
    </row>
    <row r="217" spans="1:15">
      <c r="A217" s="30"/>
      <c r="B217" s="31"/>
      <c r="C217" s="32"/>
      <c r="D217" s="32"/>
      <c r="E217" s="32"/>
      <c r="F217" s="35"/>
      <c r="G217" s="35"/>
      <c r="H217" s="35"/>
      <c r="I217" s="35"/>
      <c r="J217" s="30"/>
      <c r="K217" s="30"/>
      <c r="L217" s="30"/>
      <c r="M217" s="30"/>
      <c r="N217" s="30"/>
      <c r="O217" s="24"/>
    </row>
    <row r="218" spans="1:15">
      <c r="A218" s="30" t="s">
        <v>12</v>
      </c>
      <c r="B218" s="40"/>
      <c r="C218" s="48"/>
      <c r="D218" s="32"/>
      <c r="E218" s="32"/>
      <c r="F218" s="35"/>
      <c r="G218" s="35"/>
      <c r="H218" s="35"/>
      <c r="I218" s="35"/>
      <c r="J218" s="35">
        <v>1442</v>
      </c>
      <c r="K218" s="35">
        <v>1442</v>
      </c>
      <c r="L218" s="35"/>
      <c r="M218" s="35"/>
      <c r="N218" s="33">
        <v>1442</v>
      </c>
      <c r="O218" s="24"/>
    </row>
    <row r="219" spans="1:15">
      <c r="A219" s="30" t="s">
        <v>125</v>
      </c>
      <c r="B219" s="40"/>
      <c r="C219" s="48"/>
      <c r="D219" s="32"/>
      <c r="E219" s="32"/>
      <c r="F219" s="35"/>
      <c r="G219" s="35"/>
      <c r="H219" s="35"/>
      <c r="I219" s="35"/>
      <c r="J219" s="35">
        <v>-209</v>
      </c>
      <c r="K219" s="35">
        <v>-209</v>
      </c>
      <c r="L219" s="35"/>
      <c r="M219" s="35"/>
      <c r="N219" s="33">
        <v>-209</v>
      </c>
      <c r="O219" s="24"/>
    </row>
    <row r="220" spans="1:15">
      <c r="A220" s="30" t="s">
        <v>126</v>
      </c>
      <c r="B220" s="40"/>
      <c r="C220" s="48"/>
      <c r="D220" s="32"/>
      <c r="E220" s="32"/>
      <c r="F220" s="35"/>
      <c r="G220" s="35"/>
      <c r="H220" s="35"/>
      <c r="I220" s="35"/>
      <c r="J220" s="35"/>
      <c r="K220" s="35"/>
      <c r="L220" s="35"/>
      <c r="M220" s="35"/>
      <c r="N220" s="33"/>
      <c r="O220" s="24"/>
    </row>
    <row r="221" spans="1:15">
      <c r="A221" s="30" t="s">
        <v>127</v>
      </c>
      <c r="B221" s="40"/>
      <c r="C221" s="48"/>
      <c r="D221" s="32"/>
      <c r="E221" s="32"/>
      <c r="F221" s="35"/>
      <c r="G221" s="35"/>
      <c r="H221" s="35"/>
      <c r="I221" s="35"/>
      <c r="J221" s="35"/>
      <c r="K221" s="35"/>
      <c r="L221" s="35"/>
      <c r="M221" s="35"/>
      <c r="N221" s="33"/>
      <c r="O221" s="24"/>
    </row>
    <row r="222" spans="1:15">
      <c r="A222" s="30" t="s">
        <v>128</v>
      </c>
      <c r="B222" s="40"/>
      <c r="C222" s="48"/>
      <c r="D222" s="32"/>
      <c r="E222" s="32"/>
      <c r="F222" s="35"/>
      <c r="G222" s="35"/>
      <c r="H222" s="35"/>
      <c r="I222" s="35"/>
      <c r="J222" s="35"/>
      <c r="K222" s="35"/>
      <c r="L222" s="35"/>
      <c r="M222" s="35"/>
      <c r="N222" s="33"/>
      <c r="O222" s="24"/>
    </row>
    <row r="223" spans="1:15">
      <c r="A223" s="30" t="s">
        <v>129</v>
      </c>
      <c r="B223" s="40"/>
      <c r="C223" s="48"/>
      <c r="D223" s="32"/>
      <c r="E223" s="32"/>
      <c r="F223" s="35"/>
      <c r="G223" s="35"/>
      <c r="H223" s="35"/>
      <c r="I223" s="35"/>
      <c r="J223" s="35"/>
      <c r="K223" s="35"/>
      <c r="L223" s="35"/>
      <c r="M223" s="35"/>
      <c r="N223" s="33"/>
      <c r="O223" s="24"/>
    </row>
    <row r="224" spans="1:15">
      <c r="A224" s="30" t="s">
        <v>130</v>
      </c>
      <c r="B224" s="40"/>
      <c r="C224" s="48"/>
      <c r="D224" s="32"/>
      <c r="E224" s="32"/>
      <c r="F224" s="35"/>
      <c r="G224" s="35"/>
      <c r="H224" s="35"/>
      <c r="I224" s="35"/>
      <c r="J224" s="35"/>
      <c r="K224" s="35"/>
      <c r="L224" s="35"/>
      <c r="M224" s="35"/>
      <c r="N224" s="33"/>
      <c r="O224" s="24"/>
    </row>
    <row r="225" spans="1:15">
      <c r="A225" s="30" t="s">
        <v>131</v>
      </c>
      <c r="B225" s="40"/>
      <c r="C225" s="48"/>
      <c r="D225" s="32"/>
      <c r="E225" s="32"/>
      <c r="F225" s="35"/>
      <c r="G225" s="35"/>
      <c r="H225" s="35"/>
      <c r="I225" s="35"/>
      <c r="J225" s="35"/>
      <c r="K225" s="35"/>
      <c r="L225" s="35"/>
      <c r="M225" s="35"/>
      <c r="N225" s="33"/>
      <c r="O225" s="24"/>
    </row>
    <row r="226" spans="1:15">
      <c r="A226" s="30" t="s">
        <v>132</v>
      </c>
      <c r="B226" s="40"/>
      <c r="C226" s="48"/>
      <c r="D226" s="32"/>
      <c r="E226" s="32"/>
      <c r="F226" s="35"/>
      <c r="G226" s="35"/>
      <c r="H226" s="35">
        <v>19</v>
      </c>
      <c r="I226" s="35"/>
      <c r="J226" s="35">
        <v>-19</v>
      </c>
      <c r="K226" s="35">
        <v>0</v>
      </c>
      <c r="L226" s="35"/>
      <c r="M226" s="35"/>
      <c r="N226" s="33">
        <v>0</v>
      </c>
      <c r="O226" s="24"/>
    </row>
    <row r="227" spans="1:15">
      <c r="A227" s="30" t="s">
        <v>133</v>
      </c>
      <c r="B227" s="40"/>
      <c r="C227" s="48"/>
      <c r="D227" s="32"/>
      <c r="E227" s="32"/>
      <c r="F227" s="35"/>
      <c r="G227" s="35"/>
      <c r="H227" s="35"/>
      <c r="I227" s="35"/>
      <c r="J227" s="35"/>
      <c r="K227" s="35"/>
      <c r="L227" s="35"/>
      <c r="M227" s="35"/>
      <c r="N227" s="33"/>
      <c r="O227" s="24"/>
    </row>
    <row r="228" spans="1:15">
      <c r="A228" s="30" t="s">
        <v>134</v>
      </c>
      <c r="B228" s="40"/>
      <c r="C228" s="48"/>
      <c r="D228" s="32"/>
      <c r="E228" s="32"/>
      <c r="F228" s="35"/>
      <c r="G228" s="35"/>
      <c r="H228" s="35"/>
      <c r="I228" s="35"/>
      <c r="J228" s="35"/>
      <c r="K228" s="35"/>
      <c r="L228" s="35"/>
      <c r="M228" s="35"/>
      <c r="N228" s="33"/>
      <c r="O228" s="24"/>
    </row>
    <row r="229" spans="1:15">
      <c r="A229" s="30" t="s">
        <v>135</v>
      </c>
      <c r="B229" s="40"/>
      <c r="C229" s="48"/>
      <c r="D229" s="32"/>
      <c r="E229" s="32"/>
      <c r="F229" s="35"/>
      <c r="G229" s="35"/>
      <c r="H229" s="35"/>
      <c r="I229" s="35"/>
      <c r="J229" s="35"/>
      <c r="K229" s="35"/>
      <c r="L229" s="35"/>
      <c r="M229" s="35"/>
      <c r="N229" s="33"/>
      <c r="O229" s="24"/>
    </row>
    <row r="230" spans="1:1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</row>
    <row r="231" spans="1:15" s="20" customFormat="1">
      <c r="A231" s="42" t="s">
        <v>122</v>
      </c>
      <c r="B231" s="31">
        <v>38352</v>
      </c>
      <c r="C231" s="46">
        <v>400000</v>
      </c>
      <c r="D231" s="46">
        <v>0</v>
      </c>
      <c r="E231" s="46">
        <v>400000</v>
      </c>
      <c r="F231" s="33">
        <v>400</v>
      </c>
      <c r="G231" s="33">
        <v>0</v>
      </c>
      <c r="H231" s="33">
        <v>454</v>
      </c>
      <c r="I231" s="33"/>
      <c r="J231" s="33">
        <v>1961</v>
      </c>
      <c r="K231" s="33">
        <v>2815</v>
      </c>
      <c r="L231" s="33">
        <v>0</v>
      </c>
      <c r="M231" s="33">
        <v>0</v>
      </c>
      <c r="N231" s="33">
        <v>2815</v>
      </c>
      <c r="O231" s="47" t="s">
        <v>123</v>
      </c>
    </row>
    <row r="232" spans="1:15">
      <c r="A232" s="34"/>
      <c r="B232" s="31"/>
      <c r="C232" s="32"/>
      <c r="D232" s="32"/>
      <c r="E232" s="32"/>
      <c r="F232" s="35"/>
      <c r="G232" s="35"/>
      <c r="H232" s="35"/>
      <c r="I232" s="35"/>
      <c r="J232" s="35"/>
      <c r="K232" s="35"/>
      <c r="L232" s="35"/>
      <c r="M232" s="35"/>
      <c r="N232" s="35"/>
      <c r="O232" s="24"/>
    </row>
    <row r="233" spans="1:15">
      <c r="A233" s="34" t="s">
        <v>124</v>
      </c>
      <c r="B233" s="31"/>
      <c r="C233" s="32"/>
      <c r="D233" s="32"/>
      <c r="E233" s="32"/>
      <c r="F233" s="35"/>
      <c r="G233" s="35"/>
      <c r="H233" s="30"/>
      <c r="I233" s="30"/>
      <c r="J233" s="30"/>
      <c r="K233" s="30"/>
      <c r="L233" s="30"/>
      <c r="M233" s="30"/>
      <c r="N233" s="30"/>
      <c r="O233" s="24"/>
    </row>
    <row r="234" spans="1:15">
      <c r="A234" s="34"/>
      <c r="B234" s="31"/>
      <c r="C234" s="32"/>
      <c r="D234" s="32"/>
      <c r="E234" s="32"/>
      <c r="F234" s="35"/>
      <c r="G234" s="35"/>
      <c r="H234" s="35"/>
      <c r="I234" s="35"/>
      <c r="J234" s="30"/>
      <c r="K234" s="30"/>
      <c r="L234" s="30"/>
      <c r="M234" s="30"/>
      <c r="N234" s="30"/>
      <c r="O234" s="24"/>
    </row>
    <row r="235" spans="1:15">
      <c r="A235" s="34" t="s">
        <v>12</v>
      </c>
      <c r="B235" s="31"/>
      <c r="C235" s="32"/>
      <c r="D235" s="32"/>
      <c r="E235" s="32"/>
      <c r="F235" s="35"/>
      <c r="G235" s="35"/>
      <c r="H235" s="35"/>
      <c r="I235" s="35"/>
      <c r="J235" s="35">
        <v>1205</v>
      </c>
      <c r="K235" s="35">
        <v>1205</v>
      </c>
      <c r="L235" s="35"/>
      <c r="M235" s="35"/>
      <c r="N235" s="33">
        <v>1205</v>
      </c>
      <c r="O235" s="24"/>
    </row>
    <row r="236" spans="1:15">
      <c r="A236" s="34" t="s">
        <v>125</v>
      </c>
      <c r="B236" s="31"/>
      <c r="C236" s="32"/>
      <c r="D236" s="32"/>
      <c r="E236" s="32"/>
      <c r="F236" s="35"/>
      <c r="G236" s="35"/>
      <c r="H236" s="35"/>
      <c r="I236" s="35"/>
      <c r="J236" s="35"/>
      <c r="K236" s="35">
        <v>0</v>
      </c>
      <c r="L236" s="35"/>
      <c r="M236" s="35"/>
      <c r="N236" s="33">
        <v>0</v>
      </c>
      <c r="O236" s="24"/>
    </row>
    <row r="237" spans="1:15">
      <c r="A237" s="34" t="s">
        <v>126</v>
      </c>
      <c r="B237" s="31"/>
      <c r="C237" s="32"/>
      <c r="D237" s="32"/>
      <c r="E237" s="32"/>
      <c r="F237" s="35"/>
      <c r="G237" s="35"/>
      <c r="H237" s="35"/>
      <c r="I237" s="35"/>
      <c r="J237" s="30"/>
      <c r="K237" s="30"/>
      <c r="L237" s="30"/>
      <c r="M237" s="30"/>
      <c r="N237" s="30"/>
      <c r="O237" s="24"/>
    </row>
    <row r="238" spans="1:15">
      <c r="A238" s="34" t="s">
        <v>127</v>
      </c>
      <c r="B238" s="31"/>
      <c r="C238" s="32"/>
      <c r="D238" s="32"/>
      <c r="E238" s="32"/>
      <c r="F238" s="35"/>
      <c r="G238" s="35"/>
      <c r="H238" s="35"/>
      <c r="I238" s="35"/>
      <c r="J238" s="35"/>
      <c r="K238" s="35"/>
      <c r="L238" s="35"/>
      <c r="M238" s="35"/>
      <c r="N238" s="35"/>
      <c r="O238" s="24"/>
    </row>
    <row r="239" spans="1:15">
      <c r="A239" s="34" t="s">
        <v>128</v>
      </c>
      <c r="B239" s="31"/>
      <c r="C239" s="32"/>
      <c r="D239" s="32"/>
      <c r="E239" s="32"/>
      <c r="F239" s="35"/>
      <c r="G239" s="35"/>
      <c r="H239" s="35"/>
      <c r="I239" s="35"/>
      <c r="J239" s="35"/>
      <c r="K239" s="35"/>
      <c r="L239" s="35"/>
      <c r="M239" s="35"/>
      <c r="N239" s="35"/>
      <c r="O239" s="24"/>
    </row>
    <row r="240" spans="1:15">
      <c r="A240" s="34" t="s">
        <v>129</v>
      </c>
      <c r="B240" s="31"/>
      <c r="C240" s="32"/>
      <c r="D240" s="32"/>
      <c r="E240" s="32"/>
      <c r="F240" s="35"/>
      <c r="G240" s="35"/>
      <c r="H240" s="35"/>
      <c r="I240" s="35"/>
      <c r="J240" s="35"/>
      <c r="K240" s="35"/>
      <c r="L240" s="35"/>
      <c r="M240" s="35"/>
      <c r="N240" s="35"/>
      <c r="O240" s="24"/>
    </row>
    <row r="241" spans="1:15">
      <c r="A241" s="34" t="s">
        <v>130</v>
      </c>
      <c r="B241" s="31"/>
      <c r="C241" s="32"/>
      <c r="D241" s="32"/>
      <c r="E241" s="32"/>
      <c r="F241" s="35"/>
      <c r="G241" s="35"/>
      <c r="H241" s="35"/>
      <c r="I241" s="35"/>
      <c r="J241" s="35"/>
      <c r="K241" s="35"/>
      <c r="L241" s="35"/>
      <c r="M241" s="35"/>
      <c r="N241" s="35"/>
      <c r="O241" s="24"/>
    </row>
    <row r="242" spans="1:15">
      <c r="A242" s="34" t="s">
        <v>131</v>
      </c>
      <c r="B242" s="31"/>
      <c r="C242" s="32"/>
      <c r="D242" s="32"/>
      <c r="E242" s="32"/>
      <c r="F242" s="35"/>
      <c r="G242" s="35"/>
      <c r="H242" s="35"/>
      <c r="I242" s="35"/>
      <c r="J242" s="35"/>
      <c r="K242" s="35"/>
      <c r="L242" s="35"/>
      <c r="M242" s="35"/>
      <c r="N242" s="35"/>
      <c r="O242" s="24"/>
    </row>
    <row r="243" spans="1:15">
      <c r="A243" s="34" t="s">
        <v>132</v>
      </c>
      <c r="B243" s="31"/>
      <c r="C243" s="32"/>
      <c r="D243" s="32"/>
      <c r="E243" s="32"/>
      <c r="F243" s="35"/>
      <c r="G243" s="35"/>
      <c r="H243" s="35">
        <v>-521</v>
      </c>
      <c r="I243" s="35"/>
      <c r="J243" s="35">
        <v>521</v>
      </c>
      <c r="K243" s="35">
        <v>0</v>
      </c>
      <c r="L243" s="35"/>
      <c r="M243" s="35"/>
      <c r="N243" s="33">
        <v>0</v>
      </c>
      <c r="O243" s="24"/>
    </row>
    <row r="244" spans="1:15">
      <c r="A244" s="34" t="s">
        <v>133</v>
      </c>
      <c r="B244" s="31"/>
      <c r="C244" s="32"/>
      <c r="D244" s="32"/>
      <c r="E244" s="32"/>
      <c r="F244" s="35"/>
      <c r="G244" s="35"/>
      <c r="H244" s="35"/>
      <c r="I244" s="35"/>
      <c r="J244" s="35"/>
      <c r="K244" s="35"/>
      <c r="L244" s="35"/>
      <c r="M244" s="35"/>
      <c r="N244" s="35"/>
      <c r="O244" s="24"/>
    </row>
    <row r="245" spans="1:15">
      <c r="A245" s="34" t="s">
        <v>134</v>
      </c>
      <c r="B245" s="31"/>
      <c r="C245" s="32"/>
      <c r="D245" s="32"/>
      <c r="E245" s="32"/>
      <c r="F245" s="35"/>
      <c r="G245" s="35"/>
      <c r="H245" s="35"/>
      <c r="I245" s="35"/>
      <c r="J245" s="35"/>
      <c r="K245" s="35"/>
      <c r="L245" s="35"/>
      <c r="M245" s="35"/>
      <c r="N245" s="35"/>
      <c r="O245" s="24"/>
    </row>
    <row r="246" spans="1:15">
      <c r="A246" s="34" t="s">
        <v>135</v>
      </c>
      <c r="B246" s="31"/>
      <c r="C246" s="32"/>
      <c r="D246" s="32"/>
      <c r="E246" s="32"/>
      <c r="F246" s="35"/>
      <c r="G246" s="35"/>
      <c r="H246" s="35"/>
      <c r="I246" s="35"/>
      <c r="J246" s="35"/>
      <c r="K246" s="35"/>
      <c r="L246" s="35"/>
      <c r="M246" s="35"/>
      <c r="N246" s="35"/>
      <c r="O246" s="24"/>
    </row>
    <row r="247" spans="1:15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</row>
    <row r="248" spans="1:15" s="20" customFormat="1">
      <c r="A248" s="42" t="s">
        <v>122</v>
      </c>
      <c r="B248" s="31">
        <v>37986</v>
      </c>
      <c r="C248" s="46">
        <v>400000</v>
      </c>
      <c r="D248" s="46"/>
      <c r="E248" s="46">
        <v>400000</v>
      </c>
      <c r="F248" s="41">
        <v>400</v>
      </c>
      <c r="G248" s="41">
        <v>0</v>
      </c>
      <c r="H248" s="41">
        <v>975</v>
      </c>
      <c r="I248" s="41">
        <v>0</v>
      </c>
      <c r="J248" s="41">
        <v>235</v>
      </c>
      <c r="K248" s="33">
        <v>1610</v>
      </c>
      <c r="L248" s="33">
        <v>0</v>
      </c>
      <c r="M248" s="33">
        <v>0</v>
      </c>
      <c r="N248" s="33">
        <v>1610</v>
      </c>
      <c r="O248" s="47" t="s">
        <v>123</v>
      </c>
    </row>
  </sheetData>
  <mergeCells count="1">
    <mergeCell ref="C4:E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D22F1-FF7E-47DB-8C6A-E696D7D95B02}">
  <dimension ref="A1:DH83"/>
  <sheetViews>
    <sheetView zoomScale="85" zoomScaleNormal="85" workbookViewId="0">
      <pane xSplit="1" ySplit="6" topLeftCell="E40" activePane="bottomRight" state="frozen"/>
      <selection activeCell="C34" sqref="C34"/>
      <selection pane="topRight" activeCell="C34" sqref="C34"/>
      <selection pane="bottomLeft" activeCell="C34" sqref="C34"/>
      <selection pane="bottomRight" activeCell="F66" sqref="F66"/>
    </sheetView>
  </sheetViews>
  <sheetFormatPr defaultColWidth="9.19921875" defaultRowHeight="14.25"/>
  <cols>
    <col min="1" max="1" width="46.5" style="113" customWidth="1"/>
    <col min="2" max="6" width="10.69921875" style="111" customWidth="1"/>
    <col min="7" max="7" width="10.69921875" style="114" customWidth="1"/>
    <col min="8" max="8" width="10.69921875" style="115" customWidth="1"/>
    <col min="9" max="9" width="11" style="164" bestFit="1" customWidth="1"/>
    <col min="10" max="10" width="9.796875" style="90" bestFit="1" customWidth="1"/>
    <col min="11" max="11" width="6.19921875" style="113" bestFit="1" customWidth="1"/>
    <col min="12" max="12" width="13.19921875" style="90" bestFit="1" customWidth="1"/>
    <col min="13" max="13" width="10.59765625" style="113" bestFit="1" customWidth="1"/>
    <col min="14" max="14" width="5" style="113" bestFit="1" customWidth="1"/>
    <col min="15" max="16384" width="9.19921875" style="113"/>
  </cols>
  <sheetData>
    <row r="1" spans="1:12" ht="18">
      <c r="A1" s="19" t="s">
        <v>215</v>
      </c>
      <c r="I1" s="113"/>
      <c r="J1" s="113"/>
      <c r="L1" s="113"/>
    </row>
    <row r="2" spans="1:12" ht="18">
      <c r="A2" s="19" t="s">
        <v>151</v>
      </c>
      <c r="B2" s="125"/>
      <c r="C2" s="125"/>
      <c r="D2" s="125"/>
      <c r="E2" s="125"/>
      <c r="F2" s="125"/>
      <c r="G2" s="126"/>
      <c r="H2" s="127"/>
      <c r="I2" s="113"/>
      <c r="J2" s="113"/>
      <c r="L2" s="113"/>
    </row>
    <row r="3" spans="1:12" ht="18">
      <c r="A3" s="19" t="s">
        <v>58</v>
      </c>
      <c r="B3" s="125"/>
      <c r="C3" s="125"/>
      <c r="D3" s="125"/>
      <c r="E3" s="125"/>
      <c r="F3" s="125"/>
      <c r="G3" s="126"/>
      <c r="H3" s="127"/>
      <c r="I3" s="113"/>
      <c r="J3" s="113"/>
      <c r="L3" s="113"/>
    </row>
    <row r="4" spans="1:12">
      <c r="B4" s="125"/>
      <c r="C4" s="274"/>
      <c r="D4" s="274"/>
      <c r="E4" s="274"/>
      <c r="F4" s="128"/>
      <c r="G4" s="128"/>
      <c r="H4" s="129"/>
      <c r="I4" s="113"/>
      <c r="J4" s="113"/>
      <c r="L4" s="113"/>
    </row>
    <row r="5" spans="1:12">
      <c r="B5" s="125"/>
      <c r="C5" s="128"/>
      <c r="D5" s="128"/>
      <c r="E5" s="128"/>
      <c r="F5" s="128"/>
      <c r="G5" s="128"/>
      <c r="H5" s="129"/>
      <c r="I5" s="113"/>
      <c r="J5" s="113"/>
      <c r="L5" s="113"/>
    </row>
    <row r="6" spans="1:12" ht="46.9" customHeight="1">
      <c r="A6" s="130"/>
      <c r="B6" s="221" t="s">
        <v>217</v>
      </c>
      <c r="C6" s="221" t="s">
        <v>218</v>
      </c>
      <c r="D6" s="221" t="s">
        <v>301</v>
      </c>
      <c r="E6" s="221" t="s">
        <v>219</v>
      </c>
      <c r="F6" s="222" t="s">
        <v>39</v>
      </c>
      <c r="G6" s="221" t="s">
        <v>220</v>
      </c>
      <c r="H6" s="222" t="s">
        <v>33</v>
      </c>
      <c r="I6" s="113"/>
      <c r="J6" s="113"/>
      <c r="L6" s="113"/>
    </row>
    <row r="7" spans="1:12">
      <c r="A7" s="223" t="s">
        <v>281</v>
      </c>
      <c r="B7" s="131">
        <v>204</v>
      </c>
      <c r="C7" s="131">
        <v>1504</v>
      </c>
      <c r="D7" s="131">
        <v>-154</v>
      </c>
      <c r="E7" s="131">
        <v>3327</v>
      </c>
      <c r="F7" s="131">
        <v>4881</v>
      </c>
      <c r="G7" s="131">
        <v>20</v>
      </c>
      <c r="H7" s="131">
        <v>4901</v>
      </c>
      <c r="I7" s="113"/>
      <c r="J7" s="113"/>
      <c r="L7" s="113"/>
    </row>
    <row r="8" spans="1:12">
      <c r="A8" s="224" t="s">
        <v>329</v>
      </c>
      <c r="B8" s="132" t="s">
        <v>86</v>
      </c>
      <c r="C8" s="132" t="s">
        <v>86</v>
      </c>
      <c r="D8" s="132" t="s">
        <v>86</v>
      </c>
      <c r="E8" s="132">
        <v>501</v>
      </c>
      <c r="F8" s="132">
        <v>501</v>
      </c>
      <c r="G8" s="132">
        <v>6</v>
      </c>
      <c r="H8" s="132">
        <v>507</v>
      </c>
      <c r="I8" s="113"/>
      <c r="J8" s="113"/>
      <c r="L8" s="113"/>
    </row>
    <row r="9" spans="1:12">
      <c r="A9" s="224" t="s">
        <v>125</v>
      </c>
      <c r="B9" s="132" t="s">
        <v>86</v>
      </c>
      <c r="C9" s="132" t="s">
        <v>86</v>
      </c>
      <c r="D9" s="132">
        <v>-55</v>
      </c>
      <c r="E9" s="132">
        <v>2</v>
      </c>
      <c r="F9" s="132">
        <v>-53</v>
      </c>
      <c r="G9" s="132" t="s">
        <v>86</v>
      </c>
      <c r="H9" s="132">
        <v>-53</v>
      </c>
      <c r="I9" s="113"/>
      <c r="J9" s="113"/>
      <c r="L9" s="113"/>
    </row>
    <row r="10" spans="1:12">
      <c r="A10" s="225" t="s">
        <v>282</v>
      </c>
      <c r="B10" s="133" t="s">
        <v>86</v>
      </c>
      <c r="C10" s="133" t="s">
        <v>86</v>
      </c>
      <c r="D10" s="116">
        <v>-55</v>
      </c>
      <c r="E10" s="116">
        <v>503</v>
      </c>
      <c r="F10" s="133">
        <v>448</v>
      </c>
      <c r="G10" s="133">
        <v>6</v>
      </c>
      <c r="H10" s="133">
        <v>454</v>
      </c>
      <c r="I10" s="113"/>
      <c r="J10" s="113"/>
      <c r="L10" s="113"/>
    </row>
    <row r="11" spans="1:12">
      <c r="A11" s="224" t="s">
        <v>283</v>
      </c>
      <c r="B11" s="132" t="s">
        <v>86</v>
      </c>
      <c r="C11" s="132" t="s">
        <v>86</v>
      </c>
      <c r="D11" s="132" t="s">
        <v>86</v>
      </c>
      <c r="E11" s="132" t="s">
        <v>86</v>
      </c>
      <c r="F11" s="132" t="s">
        <v>86</v>
      </c>
      <c r="G11" s="132">
        <v>52</v>
      </c>
      <c r="H11" s="132">
        <v>52</v>
      </c>
      <c r="I11" s="113"/>
      <c r="J11" s="113"/>
      <c r="L11" s="113"/>
    </row>
    <row r="12" spans="1:12">
      <c r="A12" s="224" t="s">
        <v>129</v>
      </c>
      <c r="B12" s="132" t="s">
        <v>86</v>
      </c>
      <c r="C12" s="132">
        <v>-846</v>
      </c>
      <c r="D12" s="132" t="s">
        <v>86</v>
      </c>
      <c r="E12" s="132" t="s">
        <v>86</v>
      </c>
      <c r="F12" s="132">
        <v>-846</v>
      </c>
      <c r="G12" s="132" t="s">
        <v>86</v>
      </c>
      <c r="H12" s="132">
        <v>-846</v>
      </c>
      <c r="I12" s="113"/>
      <c r="J12" s="113"/>
      <c r="L12" s="113"/>
    </row>
    <row r="13" spans="1:12">
      <c r="A13" s="224" t="s">
        <v>126</v>
      </c>
      <c r="B13" s="132">
        <v>7</v>
      </c>
      <c r="C13" s="132">
        <v>802</v>
      </c>
      <c r="D13" s="132" t="s">
        <v>86</v>
      </c>
      <c r="E13" s="132" t="s">
        <v>86</v>
      </c>
      <c r="F13" s="132">
        <v>809</v>
      </c>
      <c r="G13" s="132" t="s">
        <v>86</v>
      </c>
      <c r="H13" s="132">
        <v>809</v>
      </c>
      <c r="I13" s="113"/>
      <c r="J13" s="113"/>
      <c r="L13" s="113"/>
    </row>
    <row r="14" spans="1:12">
      <c r="A14" s="71" t="s">
        <v>284</v>
      </c>
      <c r="B14" s="133">
        <v>211</v>
      </c>
      <c r="C14" s="116">
        <v>1460</v>
      </c>
      <c r="D14" s="116">
        <v>-209</v>
      </c>
      <c r="E14" s="116">
        <v>3830</v>
      </c>
      <c r="F14" s="133">
        <v>5292</v>
      </c>
      <c r="G14" s="133">
        <v>78</v>
      </c>
      <c r="H14" s="133">
        <v>5370</v>
      </c>
      <c r="I14" s="113"/>
      <c r="J14" s="113"/>
      <c r="L14" s="113"/>
    </row>
    <row r="15" spans="1:12">
      <c r="A15" s="71" t="s">
        <v>285</v>
      </c>
      <c r="B15" s="133">
        <v>211</v>
      </c>
      <c r="C15" s="116">
        <v>1460</v>
      </c>
      <c r="D15" s="116">
        <v>-209</v>
      </c>
      <c r="E15" s="116">
        <v>3830</v>
      </c>
      <c r="F15" s="133">
        <v>5292</v>
      </c>
      <c r="G15" s="133">
        <v>78</v>
      </c>
      <c r="H15" s="133">
        <v>5370</v>
      </c>
      <c r="I15" s="113"/>
      <c r="J15" s="113"/>
      <c r="L15" s="113"/>
    </row>
    <row r="16" spans="1:12">
      <c r="A16" s="15" t="s">
        <v>286</v>
      </c>
      <c r="B16" s="132">
        <v>-24</v>
      </c>
      <c r="C16" s="132">
        <v>-145</v>
      </c>
      <c r="D16" s="132">
        <v>24</v>
      </c>
      <c r="E16" s="132">
        <v>145</v>
      </c>
      <c r="F16" s="132" t="s">
        <v>86</v>
      </c>
      <c r="G16" s="132" t="s">
        <v>86</v>
      </c>
      <c r="H16" s="132" t="s">
        <v>86</v>
      </c>
      <c r="I16" s="113"/>
      <c r="J16" s="113"/>
      <c r="L16" s="113"/>
    </row>
    <row r="17" spans="1:112" s="112" customFormat="1">
      <c r="A17" s="71" t="s">
        <v>287</v>
      </c>
      <c r="B17" s="133">
        <v>187</v>
      </c>
      <c r="C17" s="116">
        <v>1315</v>
      </c>
      <c r="D17" s="116">
        <v>-185</v>
      </c>
      <c r="E17" s="116">
        <v>3975</v>
      </c>
      <c r="F17" s="133">
        <v>5292</v>
      </c>
      <c r="G17" s="133">
        <v>78</v>
      </c>
      <c r="H17" s="133">
        <v>5370</v>
      </c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</row>
    <row r="18" spans="1:112" s="112" customFormat="1">
      <c r="A18" s="224" t="s">
        <v>329</v>
      </c>
      <c r="B18" s="132" t="s">
        <v>86</v>
      </c>
      <c r="C18" s="132" t="s">
        <v>86</v>
      </c>
      <c r="D18" s="132" t="s">
        <v>86</v>
      </c>
      <c r="E18" s="132">
        <v>379</v>
      </c>
      <c r="F18" s="132">
        <v>379</v>
      </c>
      <c r="G18" s="132">
        <v>6</v>
      </c>
      <c r="H18" s="132">
        <v>385</v>
      </c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</row>
    <row r="19" spans="1:112" s="112" customFormat="1">
      <c r="A19" s="15" t="s">
        <v>125</v>
      </c>
      <c r="B19" s="132" t="s">
        <v>86</v>
      </c>
      <c r="C19" s="132" t="s">
        <v>86</v>
      </c>
      <c r="D19" s="132">
        <v>30</v>
      </c>
      <c r="E19" s="132">
        <v>1</v>
      </c>
      <c r="F19" s="132">
        <v>31</v>
      </c>
      <c r="G19" s="132" t="s">
        <v>86</v>
      </c>
      <c r="H19" s="132">
        <v>31</v>
      </c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</row>
    <row r="20" spans="1:112" s="112" customFormat="1">
      <c r="A20" s="225" t="s">
        <v>282</v>
      </c>
      <c r="B20" s="133" t="s">
        <v>86</v>
      </c>
      <c r="C20" s="133" t="s">
        <v>86</v>
      </c>
      <c r="D20" s="116">
        <v>30</v>
      </c>
      <c r="E20" s="116">
        <v>380</v>
      </c>
      <c r="F20" s="133">
        <v>410</v>
      </c>
      <c r="G20" s="133">
        <v>6</v>
      </c>
      <c r="H20" s="133">
        <v>416</v>
      </c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</row>
    <row r="21" spans="1:112" s="112" customFormat="1">
      <c r="A21" s="226" t="s">
        <v>133</v>
      </c>
      <c r="B21" s="132" t="s">
        <v>86</v>
      </c>
      <c r="C21" s="132" t="s">
        <v>86</v>
      </c>
      <c r="D21" s="132" t="s">
        <v>86</v>
      </c>
      <c r="E21" s="132" t="s">
        <v>86</v>
      </c>
      <c r="F21" s="132" t="s">
        <v>86</v>
      </c>
      <c r="G21" s="132">
        <v>1</v>
      </c>
      <c r="H21" s="132">
        <v>1</v>
      </c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</row>
    <row r="22" spans="1:112" s="112" customFormat="1">
      <c r="A22" s="226" t="s">
        <v>126</v>
      </c>
      <c r="B22" s="132">
        <v>13</v>
      </c>
      <c r="C22" s="117">
        <v>372</v>
      </c>
      <c r="D22" s="132" t="s">
        <v>86</v>
      </c>
      <c r="E22" s="117">
        <v>-7</v>
      </c>
      <c r="F22" s="132">
        <v>378</v>
      </c>
      <c r="G22" s="132" t="s">
        <v>86</v>
      </c>
      <c r="H22" s="132">
        <v>378</v>
      </c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</row>
    <row r="23" spans="1:112" s="112" customFormat="1">
      <c r="A23" s="226" t="s">
        <v>288</v>
      </c>
      <c r="B23" s="132">
        <v>-1</v>
      </c>
      <c r="C23" s="117">
        <v>-585</v>
      </c>
      <c r="D23" s="132" t="s">
        <v>86</v>
      </c>
      <c r="E23" s="117">
        <v>-21</v>
      </c>
      <c r="F23" s="132">
        <v>-607</v>
      </c>
      <c r="G23" s="132" t="s">
        <v>86</v>
      </c>
      <c r="H23" s="132">
        <v>-607</v>
      </c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</row>
    <row r="24" spans="1:112" s="112" customFormat="1">
      <c r="A24" s="226" t="s">
        <v>129</v>
      </c>
      <c r="B24" s="132" t="s">
        <v>86</v>
      </c>
      <c r="C24" s="132" t="s">
        <v>86</v>
      </c>
      <c r="D24" s="132" t="s">
        <v>86</v>
      </c>
      <c r="E24" s="117">
        <v>-32</v>
      </c>
      <c r="F24" s="132">
        <v>-32</v>
      </c>
      <c r="G24" s="132" t="s">
        <v>86</v>
      </c>
      <c r="H24" s="132">
        <v>-32</v>
      </c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</row>
    <row r="25" spans="1:112" s="112" customFormat="1">
      <c r="A25" s="71" t="s">
        <v>289</v>
      </c>
      <c r="B25" s="133">
        <v>199</v>
      </c>
      <c r="C25" s="116">
        <v>1102</v>
      </c>
      <c r="D25" s="116">
        <v>-155</v>
      </c>
      <c r="E25" s="133">
        <v>4295</v>
      </c>
      <c r="F25" s="133">
        <v>5441</v>
      </c>
      <c r="G25" s="133">
        <v>85</v>
      </c>
      <c r="H25" s="133">
        <v>5526</v>
      </c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</row>
    <row r="26" spans="1:112" s="112" customFormat="1">
      <c r="A26" s="71" t="s">
        <v>222</v>
      </c>
      <c r="B26" s="133">
        <v>199</v>
      </c>
      <c r="C26" s="116">
        <v>1102</v>
      </c>
      <c r="D26" s="116">
        <v>-155</v>
      </c>
      <c r="E26" s="133">
        <v>4295</v>
      </c>
      <c r="F26" s="133">
        <v>5441</v>
      </c>
      <c r="G26" s="133">
        <v>85</v>
      </c>
      <c r="H26" s="133">
        <v>5526</v>
      </c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</row>
    <row r="27" spans="1:112" s="112" customFormat="1">
      <c r="A27" s="224" t="s">
        <v>329</v>
      </c>
      <c r="B27" s="132" t="s">
        <v>86</v>
      </c>
      <c r="C27" s="132" t="s">
        <v>86</v>
      </c>
      <c r="D27" s="132" t="s">
        <v>86</v>
      </c>
      <c r="E27" s="132">
        <v>112</v>
      </c>
      <c r="F27" s="132">
        <v>112</v>
      </c>
      <c r="G27" s="132">
        <v>4</v>
      </c>
      <c r="H27" s="132">
        <v>116</v>
      </c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</row>
    <row r="28" spans="1:112" s="112" customFormat="1">
      <c r="A28" s="15" t="s">
        <v>125</v>
      </c>
      <c r="B28" s="132" t="s">
        <v>86</v>
      </c>
      <c r="C28" s="132" t="s">
        <v>86</v>
      </c>
      <c r="D28" s="132">
        <v>-143</v>
      </c>
      <c r="E28" s="132" t="s">
        <v>86</v>
      </c>
      <c r="F28" s="132">
        <v>-143</v>
      </c>
      <c r="G28" s="132" t="s">
        <v>86</v>
      </c>
      <c r="H28" s="132">
        <v>-143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</row>
    <row r="29" spans="1:112" s="112" customFormat="1">
      <c r="A29" s="225" t="s">
        <v>300</v>
      </c>
      <c r="B29" s="133" t="s">
        <v>86</v>
      </c>
      <c r="C29" s="133" t="s">
        <v>86</v>
      </c>
      <c r="D29" s="116">
        <v>-143</v>
      </c>
      <c r="E29" s="116">
        <v>112</v>
      </c>
      <c r="F29" s="133">
        <v>-31</v>
      </c>
      <c r="G29" s="133">
        <v>4</v>
      </c>
      <c r="H29" s="133">
        <v>-27</v>
      </c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</row>
    <row r="30" spans="1:112" s="112" customFormat="1">
      <c r="A30" s="15" t="s">
        <v>223</v>
      </c>
      <c r="B30" s="132" t="s">
        <v>86</v>
      </c>
      <c r="C30" s="132" t="s">
        <v>86</v>
      </c>
      <c r="D30" s="132" t="s">
        <v>86</v>
      </c>
      <c r="E30" s="132" t="s">
        <v>86</v>
      </c>
      <c r="F30" s="132" t="s">
        <v>86</v>
      </c>
      <c r="G30" s="132">
        <v>-5</v>
      </c>
      <c r="H30" s="132">
        <v>-5</v>
      </c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</row>
    <row r="31" spans="1:112" s="112" customFormat="1">
      <c r="A31" s="15" t="s">
        <v>290</v>
      </c>
      <c r="B31" s="132" t="s">
        <v>86</v>
      </c>
      <c r="C31" s="132" t="s">
        <v>86</v>
      </c>
      <c r="D31" s="132" t="s">
        <v>86</v>
      </c>
      <c r="E31" s="132" t="s">
        <v>86</v>
      </c>
      <c r="F31" s="132" t="s">
        <v>86</v>
      </c>
      <c r="G31" s="132">
        <v>-2</v>
      </c>
      <c r="H31" s="132">
        <v>-2</v>
      </c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</row>
    <row r="32" spans="1:112" s="112" customFormat="1">
      <c r="A32" s="15" t="s">
        <v>129</v>
      </c>
      <c r="B32" s="132" t="s">
        <v>86</v>
      </c>
      <c r="C32" s="132" t="s">
        <v>86</v>
      </c>
      <c r="D32" s="132" t="s">
        <v>86</v>
      </c>
      <c r="E32" s="132">
        <v>-118</v>
      </c>
      <c r="F32" s="132">
        <v>-118</v>
      </c>
      <c r="G32" s="132" t="s">
        <v>86</v>
      </c>
      <c r="H32" s="132">
        <v>-118</v>
      </c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</row>
    <row r="33" spans="1:112" s="112" customFormat="1">
      <c r="A33" s="71" t="s">
        <v>291</v>
      </c>
      <c r="B33" s="133">
        <v>199</v>
      </c>
      <c r="C33" s="116">
        <v>1102</v>
      </c>
      <c r="D33" s="116">
        <v>-298</v>
      </c>
      <c r="E33" s="116">
        <v>4289</v>
      </c>
      <c r="F33" s="133">
        <v>5292</v>
      </c>
      <c r="G33" s="133">
        <v>82</v>
      </c>
      <c r="H33" s="133">
        <v>5374</v>
      </c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</row>
    <row r="34" spans="1:112" s="112" customFormat="1">
      <c r="A34" s="71" t="s">
        <v>292</v>
      </c>
      <c r="B34" s="133">
        <v>199</v>
      </c>
      <c r="C34" s="116">
        <v>1102</v>
      </c>
      <c r="D34" s="116">
        <v>-298</v>
      </c>
      <c r="E34" s="116">
        <v>4289</v>
      </c>
      <c r="F34" s="133">
        <v>5292</v>
      </c>
      <c r="G34" s="133">
        <v>82</v>
      </c>
      <c r="H34" s="133">
        <v>5374</v>
      </c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</row>
    <row r="35" spans="1:112" s="112" customFormat="1">
      <c r="A35" s="224" t="s">
        <v>329</v>
      </c>
      <c r="B35" s="132" t="s">
        <v>86</v>
      </c>
      <c r="C35" s="132" t="s">
        <v>86</v>
      </c>
      <c r="D35" s="132">
        <v>0</v>
      </c>
      <c r="E35" s="132">
        <v>2380</v>
      </c>
      <c r="F35" s="132">
        <v>2380</v>
      </c>
      <c r="G35" s="132">
        <v>34</v>
      </c>
      <c r="H35" s="132">
        <v>2414</v>
      </c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</row>
    <row r="36" spans="1:112" s="112" customFormat="1">
      <c r="A36" s="15" t="s">
        <v>125</v>
      </c>
      <c r="B36" s="133" t="s">
        <v>86</v>
      </c>
      <c r="C36" s="133" t="s">
        <v>86</v>
      </c>
      <c r="D36" s="132">
        <v>365</v>
      </c>
      <c r="E36" s="132">
        <v>6</v>
      </c>
      <c r="F36" s="132">
        <v>371</v>
      </c>
      <c r="G36" s="132" t="s">
        <v>86</v>
      </c>
      <c r="H36" s="132">
        <v>371</v>
      </c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</row>
    <row r="37" spans="1:112" s="112" customFormat="1">
      <c r="A37" s="225" t="s">
        <v>300</v>
      </c>
      <c r="B37" s="132" t="s">
        <v>86</v>
      </c>
      <c r="C37" s="132" t="s">
        <v>86</v>
      </c>
      <c r="D37" s="116">
        <v>365</v>
      </c>
      <c r="E37" s="116">
        <v>2386</v>
      </c>
      <c r="F37" s="133">
        <v>2751</v>
      </c>
      <c r="G37" s="133">
        <v>34</v>
      </c>
      <c r="H37" s="133">
        <v>2785</v>
      </c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</row>
    <row r="38" spans="1:112" s="112" customFormat="1">
      <c r="A38" s="15" t="s">
        <v>129</v>
      </c>
      <c r="B38" s="132" t="s">
        <v>86</v>
      </c>
      <c r="C38" s="132" t="s">
        <v>86</v>
      </c>
      <c r="D38" s="132" t="s">
        <v>86</v>
      </c>
      <c r="E38" s="132">
        <v>-972</v>
      </c>
      <c r="F38" s="132">
        <v>-972</v>
      </c>
      <c r="G38" s="132" t="s">
        <v>86</v>
      </c>
      <c r="H38" s="132">
        <v>-972</v>
      </c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</row>
    <row r="39" spans="1:112" s="112" customFormat="1">
      <c r="A39" s="15" t="s">
        <v>318</v>
      </c>
      <c r="B39" s="132" t="s">
        <v>86</v>
      </c>
      <c r="C39" s="132" t="s">
        <v>86</v>
      </c>
      <c r="D39" s="132" t="s">
        <v>86</v>
      </c>
      <c r="E39" s="132">
        <v>-32</v>
      </c>
      <c r="F39" s="132">
        <v>-32</v>
      </c>
      <c r="G39" s="132">
        <v>-106</v>
      </c>
      <c r="H39" s="132">
        <v>-138</v>
      </c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</row>
    <row r="40" spans="1:112" s="112" customFormat="1">
      <c r="A40" s="225" t="s">
        <v>315</v>
      </c>
      <c r="B40" s="133">
        <v>199</v>
      </c>
      <c r="C40" s="133">
        <v>1102</v>
      </c>
      <c r="D40" s="116">
        <v>67</v>
      </c>
      <c r="E40" s="116">
        <v>5671</v>
      </c>
      <c r="F40" s="133">
        <v>7039</v>
      </c>
      <c r="G40" s="133">
        <v>10</v>
      </c>
      <c r="H40" s="133">
        <v>7049</v>
      </c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</row>
    <row r="41" spans="1:112" s="112" customFormat="1">
      <c r="A41" s="225" t="s">
        <v>320</v>
      </c>
      <c r="B41" s="133">
        <v>199</v>
      </c>
      <c r="C41" s="133">
        <v>1102</v>
      </c>
      <c r="D41" s="116">
        <v>67</v>
      </c>
      <c r="E41" s="116">
        <v>5671</v>
      </c>
      <c r="F41" s="133">
        <v>7039</v>
      </c>
      <c r="G41" s="133">
        <v>10</v>
      </c>
      <c r="H41" s="133">
        <v>7049</v>
      </c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</row>
    <row r="42" spans="1:112" s="90" customFormat="1">
      <c r="A42" s="15" t="s">
        <v>322</v>
      </c>
      <c r="B42" s="132" t="s">
        <v>86</v>
      </c>
      <c r="C42" s="117" t="s">
        <v>86</v>
      </c>
      <c r="D42" s="132" t="s">
        <v>86</v>
      </c>
      <c r="E42" s="117">
        <v>-597</v>
      </c>
      <c r="F42" s="132">
        <f>SUM(B42:E42)</f>
        <v>-597</v>
      </c>
      <c r="G42" s="132" t="s">
        <v>86</v>
      </c>
      <c r="H42" s="132">
        <f>SUM(F42:G42)</f>
        <v>-597</v>
      </c>
    </row>
    <row r="43" spans="1:112" s="90" customFormat="1">
      <c r="A43" s="15" t="s">
        <v>125</v>
      </c>
      <c r="B43" s="132" t="s">
        <v>86</v>
      </c>
      <c r="C43" s="117" t="s">
        <v>86</v>
      </c>
      <c r="D43" s="132">
        <v>65</v>
      </c>
      <c r="E43" s="117" t="s">
        <v>86</v>
      </c>
      <c r="F43" s="132">
        <f t="shared" ref="F43:F48" si="0">SUM(B43:E43)</f>
        <v>65</v>
      </c>
      <c r="G43" s="132">
        <v>1</v>
      </c>
      <c r="H43" s="132">
        <f t="shared" ref="H43:H48" si="1">SUM(F43:G43)</f>
        <v>66</v>
      </c>
    </row>
    <row r="44" spans="1:112" s="90" customFormat="1">
      <c r="A44" s="225" t="s">
        <v>300</v>
      </c>
      <c r="B44" s="133" t="s">
        <v>86</v>
      </c>
      <c r="C44" s="116" t="s">
        <v>86</v>
      </c>
      <c r="D44" s="133">
        <f>SUM(D42:D43)</f>
        <v>65</v>
      </c>
      <c r="E44" s="116">
        <f t="shared" ref="E44:G44" si="2">SUM(E42:E43)</f>
        <v>-597</v>
      </c>
      <c r="F44" s="133">
        <f t="shared" si="0"/>
        <v>-532</v>
      </c>
      <c r="G44" s="133">
        <f t="shared" si="2"/>
        <v>1</v>
      </c>
      <c r="H44" s="133">
        <f t="shared" si="1"/>
        <v>-531</v>
      </c>
    </row>
    <row r="45" spans="1:112" s="90" customFormat="1">
      <c r="A45" s="227" t="s">
        <v>330</v>
      </c>
      <c r="B45" s="132" t="s">
        <v>86</v>
      </c>
      <c r="C45" s="117" t="s">
        <v>86</v>
      </c>
      <c r="D45" s="132" t="s">
        <v>86</v>
      </c>
      <c r="E45" s="117" t="s">
        <v>86</v>
      </c>
      <c r="F45" s="132" t="s">
        <v>86</v>
      </c>
      <c r="G45" s="132">
        <v>-11</v>
      </c>
      <c r="H45" s="132">
        <f t="shared" si="1"/>
        <v>-11</v>
      </c>
    </row>
    <row r="46" spans="1:112" s="90" customFormat="1">
      <c r="A46" s="227" t="s">
        <v>126</v>
      </c>
      <c r="B46" s="132">
        <v>149</v>
      </c>
      <c r="C46" s="117">
        <v>3936</v>
      </c>
      <c r="D46" s="132" t="s">
        <v>86</v>
      </c>
      <c r="E46" s="117" t="s">
        <v>86</v>
      </c>
      <c r="F46" s="132">
        <f t="shared" si="0"/>
        <v>4085</v>
      </c>
      <c r="G46" s="132" t="s">
        <v>86</v>
      </c>
      <c r="H46" s="132">
        <f t="shared" si="1"/>
        <v>4085</v>
      </c>
    </row>
    <row r="47" spans="1:112" s="90" customFormat="1">
      <c r="A47" s="15" t="s">
        <v>129</v>
      </c>
      <c r="B47" s="132" t="s">
        <v>86</v>
      </c>
      <c r="C47" s="117">
        <v>-1376</v>
      </c>
      <c r="D47" s="132" t="s">
        <v>86</v>
      </c>
      <c r="E47" s="117">
        <v>-4710</v>
      </c>
      <c r="F47" s="132">
        <f t="shared" si="0"/>
        <v>-6086</v>
      </c>
      <c r="G47" s="132" t="s">
        <v>86</v>
      </c>
      <c r="H47" s="132">
        <f t="shared" si="1"/>
        <v>-6086</v>
      </c>
    </row>
    <row r="48" spans="1:112" s="90" customFormat="1">
      <c r="A48" s="225" t="s">
        <v>337</v>
      </c>
      <c r="B48" s="133">
        <f>SUM(B44:B47)+B41</f>
        <v>348</v>
      </c>
      <c r="C48" s="116">
        <f t="shared" ref="C48:E48" si="3">SUM(C44:C47)+C41</f>
        <v>3662</v>
      </c>
      <c r="D48" s="133">
        <f t="shared" si="3"/>
        <v>132</v>
      </c>
      <c r="E48" s="116">
        <f t="shared" si="3"/>
        <v>364</v>
      </c>
      <c r="F48" s="133">
        <f t="shared" si="0"/>
        <v>4506</v>
      </c>
      <c r="G48" s="132" t="s">
        <v>86</v>
      </c>
      <c r="H48" s="133">
        <f t="shared" si="1"/>
        <v>4506</v>
      </c>
    </row>
    <row r="49" spans="1:12">
      <c r="A49" s="225" t="s">
        <v>340</v>
      </c>
      <c r="B49" s="133">
        <v>348</v>
      </c>
      <c r="C49" s="133">
        <v>3662</v>
      </c>
      <c r="D49" s="116">
        <v>132</v>
      </c>
      <c r="E49" s="116">
        <v>364</v>
      </c>
      <c r="F49" s="133">
        <v>4506</v>
      </c>
      <c r="G49" s="133" t="s">
        <v>86</v>
      </c>
      <c r="H49" s="133">
        <v>4506</v>
      </c>
      <c r="I49" s="113"/>
      <c r="J49" s="113"/>
      <c r="L49" s="113"/>
    </row>
    <row r="50" spans="1:12">
      <c r="A50" s="15" t="s">
        <v>322</v>
      </c>
      <c r="B50" s="132" t="s">
        <v>86</v>
      </c>
      <c r="C50" s="117" t="s">
        <v>86</v>
      </c>
      <c r="D50" s="132" t="s">
        <v>86</v>
      </c>
      <c r="E50" s="117">
        <v>-260</v>
      </c>
      <c r="F50" s="132">
        <v>-260</v>
      </c>
      <c r="G50" s="132" t="s">
        <v>86</v>
      </c>
      <c r="H50" s="132">
        <v>-260</v>
      </c>
      <c r="I50" s="113"/>
      <c r="J50" s="113"/>
      <c r="L50" s="113"/>
    </row>
    <row r="51" spans="1:12">
      <c r="A51" s="15" t="s">
        <v>125</v>
      </c>
      <c r="B51" s="132" t="s">
        <v>86</v>
      </c>
      <c r="C51" s="117" t="s">
        <v>86</v>
      </c>
      <c r="D51" s="132">
        <v>-78</v>
      </c>
      <c r="E51" s="117" t="s">
        <v>86</v>
      </c>
      <c r="F51" s="132">
        <v>-78</v>
      </c>
      <c r="G51" s="132" t="s">
        <v>86</v>
      </c>
      <c r="H51" s="132">
        <v>-78</v>
      </c>
      <c r="I51" s="113"/>
      <c r="J51" s="113"/>
      <c r="L51" s="113"/>
    </row>
    <row r="52" spans="1:12">
      <c r="A52" s="225" t="s">
        <v>300</v>
      </c>
      <c r="B52" s="133" t="s">
        <v>86</v>
      </c>
      <c r="C52" s="133" t="s">
        <v>86</v>
      </c>
      <c r="D52" s="133">
        <v>-78</v>
      </c>
      <c r="E52" s="116">
        <v>-260</v>
      </c>
      <c r="F52" s="133">
        <v>-338</v>
      </c>
      <c r="G52" s="133" t="s">
        <v>86</v>
      </c>
      <c r="H52" s="133">
        <v>-338</v>
      </c>
      <c r="I52" s="113"/>
      <c r="J52" s="113"/>
      <c r="L52" s="113"/>
    </row>
    <row r="53" spans="1:12">
      <c r="A53" s="227" t="s">
        <v>126</v>
      </c>
      <c r="B53" s="132">
        <v>6</v>
      </c>
      <c r="C53" s="117">
        <v>162</v>
      </c>
      <c r="D53" s="132" t="s">
        <v>86</v>
      </c>
      <c r="E53" s="117" t="s">
        <v>86</v>
      </c>
      <c r="F53" s="132">
        <v>168</v>
      </c>
      <c r="G53" s="132" t="s">
        <v>86</v>
      </c>
      <c r="H53" s="132">
        <v>168</v>
      </c>
      <c r="I53" s="113"/>
      <c r="J53" s="113"/>
      <c r="L53" s="113"/>
    </row>
    <row r="54" spans="1:12">
      <c r="A54" s="227" t="s">
        <v>129</v>
      </c>
      <c r="B54" s="132" t="s">
        <v>86</v>
      </c>
      <c r="C54" s="117">
        <v>-1503</v>
      </c>
      <c r="D54" s="132" t="s">
        <v>86</v>
      </c>
      <c r="E54" s="117" t="s">
        <v>86</v>
      </c>
      <c r="F54" s="132">
        <v>-1503</v>
      </c>
      <c r="G54" s="132" t="s">
        <v>86</v>
      </c>
      <c r="H54" s="132">
        <v>-1503</v>
      </c>
      <c r="I54" s="113"/>
      <c r="J54" s="113"/>
      <c r="L54" s="113"/>
    </row>
    <row r="55" spans="1:12">
      <c r="A55" s="225" t="s">
        <v>355</v>
      </c>
      <c r="B55" s="133">
        <v>354</v>
      </c>
      <c r="C55" s="133">
        <v>2321</v>
      </c>
      <c r="D55" s="133">
        <v>54</v>
      </c>
      <c r="E55" s="116">
        <v>104</v>
      </c>
      <c r="F55" s="133">
        <v>2833</v>
      </c>
      <c r="G55" s="133" t="s">
        <v>86</v>
      </c>
      <c r="H55" s="133">
        <v>2833</v>
      </c>
      <c r="I55" s="113"/>
      <c r="J55" s="113"/>
      <c r="L55" s="113"/>
    </row>
    <row r="56" spans="1:12">
      <c r="A56" s="225" t="s">
        <v>358</v>
      </c>
      <c r="B56" s="133">
        <v>354</v>
      </c>
      <c r="C56" s="133">
        <v>2321</v>
      </c>
      <c r="D56" s="133">
        <v>54</v>
      </c>
      <c r="E56" s="116">
        <v>104</v>
      </c>
      <c r="F56" s="133">
        <v>2833</v>
      </c>
      <c r="G56" s="133" t="s">
        <v>86</v>
      </c>
      <c r="H56" s="133">
        <v>2833</v>
      </c>
      <c r="I56" s="113"/>
      <c r="J56" s="113"/>
      <c r="L56" s="113"/>
    </row>
    <row r="57" spans="1:12">
      <c r="A57" s="15" t="s">
        <v>322</v>
      </c>
      <c r="B57" s="132" t="s">
        <v>86</v>
      </c>
      <c r="C57" s="132" t="s">
        <v>86</v>
      </c>
      <c r="D57" s="132" t="s">
        <v>86</v>
      </c>
      <c r="E57" s="117">
        <v>-25</v>
      </c>
      <c r="F57" s="132">
        <v>-25</v>
      </c>
      <c r="G57" s="132" t="s">
        <v>86</v>
      </c>
      <c r="H57" s="132">
        <v>-25</v>
      </c>
      <c r="I57" s="113"/>
      <c r="J57" s="113"/>
      <c r="L57" s="113"/>
    </row>
    <row r="58" spans="1:12">
      <c r="A58" s="15" t="s">
        <v>125</v>
      </c>
      <c r="B58" s="132" t="s">
        <v>86</v>
      </c>
      <c r="C58" s="132" t="s">
        <v>86</v>
      </c>
      <c r="D58" s="132">
        <v>-55</v>
      </c>
      <c r="E58" s="132" t="s">
        <v>86</v>
      </c>
      <c r="F58" s="132">
        <v>-55</v>
      </c>
      <c r="G58" s="132" t="s">
        <v>86</v>
      </c>
      <c r="H58" s="132">
        <v>-55</v>
      </c>
      <c r="I58" s="113"/>
      <c r="J58" s="113"/>
      <c r="L58" s="113"/>
    </row>
    <row r="59" spans="1:12">
      <c r="A59" s="225" t="s">
        <v>300</v>
      </c>
      <c r="B59" s="133" t="s">
        <v>86</v>
      </c>
      <c r="C59" s="133" t="s">
        <v>86</v>
      </c>
      <c r="D59" s="133">
        <v>-55</v>
      </c>
      <c r="E59" s="116">
        <v>-25</v>
      </c>
      <c r="F59" s="133">
        <v>-80</v>
      </c>
      <c r="G59" s="133" t="s">
        <v>86</v>
      </c>
      <c r="H59" s="133">
        <v>-80</v>
      </c>
      <c r="I59" s="113"/>
      <c r="J59" s="113"/>
      <c r="L59" s="113"/>
    </row>
    <row r="60" spans="1:12">
      <c r="A60" s="227" t="s">
        <v>126</v>
      </c>
      <c r="B60" s="132">
        <v>19</v>
      </c>
      <c r="C60" s="117">
        <v>483</v>
      </c>
      <c r="D60" s="132" t="s">
        <v>86</v>
      </c>
      <c r="E60" s="132" t="s">
        <v>86</v>
      </c>
      <c r="F60" s="132">
        <v>502</v>
      </c>
      <c r="G60" s="132" t="s">
        <v>86</v>
      </c>
      <c r="H60" s="132">
        <v>502</v>
      </c>
      <c r="I60" s="113"/>
      <c r="J60" s="113"/>
      <c r="L60" s="113"/>
    </row>
    <row r="61" spans="1:12">
      <c r="A61" s="227" t="s">
        <v>129</v>
      </c>
      <c r="B61" s="132" t="s">
        <v>86</v>
      </c>
      <c r="C61" s="132">
        <v>-10</v>
      </c>
      <c r="D61" s="132" t="s">
        <v>86</v>
      </c>
      <c r="E61" s="132">
        <v>-12</v>
      </c>
      <c r="F61" s="132">
        <v>-22</v>
      </c>
      <c r="G61" s="132" t="s">
        <v>86</v>
      </c>
      <c r="H61" s="132">
        <v>-22</v>
      </c>
      <c r="I61" s="113"/>
      <c r="J61" s="113"/>
      <c r="L61" s="113"/>
    </row>
    <row r="62" spans="1:12">
      <c r="A62" s="225" t="s">
        <v>367</v>
      </c>
      <c r="B62" s="133">
        <v>373</v>
      </c>
      <c r="C62" s="133">
        <v>2794</v>
      </c>
      <c r="D62" s="133">
        <v>-1</v>
      </c>
      <c r="E62" s="116">
        <v>67</v>
      </c>
      <c r="F62" s="133">
        <v>3233</v>
      </c>
      <c r="G62" s="133" t="s">
        <v>86</v>
      </c>
      <c r="H62" s="133">
        <v>3233</v>
      </c>
      <c r="I62" s="113"/>
      <c r="J62" s="113"/>
      <c r="L62" s="113"/>
    </row>
    <row r="63" spans="1:12">
      <c r="G63" s="111"/>
      <c r="H63" s="113"/>
      <c r="I63" s="113"/>
      <c r="J63" s="113"/>
      <c r="L63" s="113"/>
    </row>
    <row r="64" spans="1:12">
      <c r="C64" s="114"/>
      <c r="D64" s="114"/>
      <c r="E64" s="114"/>
      <c r="F64" s="114"/>
      <c r="G64" s="115"/>
      <c r="H64" s="164"/>
      <c r="I64" s="90"/>
      <c r="J64" s="164"/>
      <c r="K64" s="90"/>
      <c r="L64" s="164"/>
    </row>
    <row r="65" spans="3:13">
      <c r="C65" s="114"/>
      <c r="D65" s="114"/>
      <c r="E65" s="114"/>
      <c r="F65" s="114"/>
      <c r="G65" s="115"/>
      <c r="H65" s="164"/>
      <c r="I65" s="90"/>
      <c r="J65" s="164"/>
      <c r="K65" s="90"/>
      <c r="L65" s="164"/>
    </row>
    <row r="66" spans="3:13">
      <c r="C66" s="114"/>
      <c r="D66" s="114"/>
      <c r="E66" s="114"/>
      <c r="F66" s="114"/>
      <c r="G66" s="115"/>
      <c r="H66" s="164"/>
      <c r="I66" s="90"/>
      <c r="J66" s="164"/>
      <c r="K66" s="90"/>
      <c r="L66" s="164"/>
    </row>
    <row r="67" spans="3:13">
      <c r="C67" s="114"/>
      <c r="D67" s="114"/>
      <c r="E67" s="114"/>
      <c r="F67" s="114"/>
      <c r="K67" s="164"/>
      <c r="M67" s="164"/>
    </row>
    <row r="68" spans="3:13">
      <c r="C68" s="114"/>
      <c r="D68" s="114"/>
      <c r="E68" s="114"/>
      <c r="F68" s="114"/>
      <c r="K68" s="164"/>
      <c r="M68" s="164"/>
    </row>
    <row r="69" spans="3:13">
      <c r="C69" s="114"/>
      <c r="D69" s="114"/>
      <c r="E69" s="114"/>
      <c r="F69" s="114"/>
      <c r="K69" s="164"/>
      <c r="M69" s="164"/>
    </row>
    <row r="70" spans="3:13">
      <c r="C70" s="114"/>
      <c r="D70" s="114"/>
      <c r="E70" s="114"/>
      <c r="F70" s="114"/>
      <c r="K70" s="164"/>
      <c r="M70" s="164"/>
    </row>
    <row r="71" spans="3:13">
      <c r="C71" s="114"/>
      <c r="D71" s="114"/>
      <c r="E71" s="114"/>
      <c r="F71" s="114"/>
      <c r="K71" s="164"/>
      <c r="M71" s="164"/>
    </row>
    <row r="72" spans="3:13">
      <c r="C72" s="114"/>
      <c r="D72" s="114"/>
      <c r="E72" s="114"/>
      <c r="F72" s="114"/>
      <c r="K72" s="164"/>
      <c r="M72" s="164"/>
    </row>
    <row r="73" spans="3:13">
      <c r="C73" s="114"/>
      <c r="D73" s="114"/>
      <c r="E73" s="114"/>
      <c r="F73" s="114"/>
      <c r="K73" s="164"/>
      <c r="M73" s="164"/>
    </row>
    <row r="74" spans="3:13">
      <c r="C74" s="114"/>
      <c r="D74" s="114"/>
      <c r="E74" s="114"/>
      <c r="F74" s="114"/>
      <c r="K74" s="164"/>
      <c r="M74" s="164"/>
    </row>
    <row r="75" spans="3:13">
      <c r="C75" s="114"/>
      <c r="D75" s="114"/>
      <c r="E75" s="114"/>
      <c r="F75" s="114"/>
      <c r="K75" s="164"/>
      <c r="M75" s="164"/>
    </row>
    <row r="76" spans="3:13">
      <c r="C76" s="114"/>
      <c r="D76" s="114"/>
      <c r="E76" s="114"/>
      <c r="F76" s="114"/>
      <c r="K76" s="164"/>
      <c r="M76" s="164"/>
    </row>
    <row r="77" spans="3:13">
      <c r="C77" s="114"/>
      <c r="D77" s="114"/>
      <c r="E77" s="114"/>
      <c r="F77" s="114"/>
      <c r="K77" s="164"/>
      <c r="M77" s="164"/>
    </row>
    <row r="78" spans="3:13">
      <c r="C78" s="114"/>
      <c r="D78" s="114"/>
      <c r="E78" s="114"/>
      <c r="F78" s="114"/>
      <c r="K78" s="164"/>
      <c r="M78" s="164"/>
    </row>
    <row r="79" spans="3:13">
      <c r="C79" s="114"/>
      <c r="D79" s="114"/>
      <c r="E79" s="114"/>
      <c r="F79" s="114"/>
      <c r="K79" s="164"/>
      <c r="M79" s="164"/>
    </row>
    <row r="80" spans="3:13">
      <c r="C80" s="114"/>
      <c r="D80" s="114"/>
      <c r="E80" s="114"/>
      <c r="F80" s="114"/>
      <c r="K80" s="164"/>
      <c r="M80" s="164"/>
    </row>
    <row r="81" spans="3:13">
      <c r="C81" s="114"/>
      <c r="D81" s="114"/>
      <c r="E81" s="114"/>
      <c r="F81" s="114"/>
      <c r="K81" s="164"/>
      <c r="M81" s="164"/>
    </row>
    <row r="82" spans="3:13">
      <c r="C82" s="114"/>
      <c r="D82" s="114"/>
      <c r="E82" s="114"/>
      <c r="F82" s="114"/>
      <c r="K82" s="164"/>
      <c r="M82" s="164"/>
    </row>
    <row r="83" spans="3:13">
      <c r="C83" s="114"/>
      <c r="D83" s="114"/>
      <c r="E83" s="114"/>
      <c r="F83" s="114"/>
      <c r="K83" s="164"/>
      <c r="M83" s="164"/>
    </row>
  </sheetData>
  <mergeCells count="1">
    <mergeCell ref="C4:E4"/>
  </mergeCells>
  <pageMargins left="0.7" right="0.7" top="0.75" bottom="0.75" header="0.3" footer="0.3"/>
  <pageSetup paperSize="9" orientation="portrait" r:id="rId1"/>
  <ignoredErrors>
    <ignoredError sqref="F4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CB9C31D8115C4BA43C1A2A0C225B53" ma:contentTypeVersion="18" ma:contentTypeDescription="Create a new document." ma:contentTypeScope="" ma:versionID="d8403edec038f7e91d0c7146a6520840">
  <xsd:schema xmlns:xsd="http://www.w3.org/2001/XMLSchema" xmlns:xs="http://www.w3.org/2001/XMLSchema" xmlns:p="http://schemas.microsoft.com/office/2006/metadata/properties" xmlns:ns2="6d1584dc-bc30-4aaa-9f27-5c0dc707518a" xmlns:ns3="91cebc8a-161f-45e8-872c-30efbdfbde52" xmlns:ns4="40abaacf-83cb-4950-9906-b1119b2d569d" targetNamespace="http://schemas.microsoft.com/office/2006/metadata/properties" ma:root="true" ma:fieldsID="86ed9c922881bbbe386f0d3ffaa9d658" ns2:_="" ns3:_="" ns4:_="">
    <xsd:import namespace="6d1584dc-bc30-4aaa-9f27-5c0dc707518a"/>
    <xsd:import namespace="91cebc8a-161f-45e8-872c-30efbdfbde52"/>
    <xsd:import namespace="40abaacf-83cb-4950-9906-b1119b2d5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MediaServiceOCR" minOccurs="0"/>
                <xsd:element ref="ns3:MediaServiceLocation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584dc-bc30-4aaa-9f27-5c0dc707518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cebc8a-161f-45e8-872c-30efbdfbde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2be108cd-00c2-463c-b8f0-fe7a1f4a3e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abaacf-83cb-4950-9906-b1119b2d569d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67588e3b-6426-4227-b089-45e72dbf9d4d}" ma:internalName="TaxCatchAll" ma:showField="CatchAllData" ma:web="6d1584dc-bc30-4aaa-9f27-5c0dc70751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93FF5E-9AC0-4B87-98A3-92FBC71BCB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584dc-bc30-4aaa-9f27-5c0dc707518a"/>
    <ds:schemaRef ds:uri="91cebc8a-161f-45e8-872c-30efbdfbde52"/>
    <ds:schemaRef ds:uri="40abaacf-83cb-4950-9906-b1119b2d56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AA895E-45F0-46A9-BC27-68399235654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property portfolio</vt:lpstr>
      <vt:lpstr>loan portfolio</vt:lpstr>
      <vt:lpstr>key figures in EUR and SEK</vt:lpstr>
      <vt:lpstr>properties in EUR and SEK</vt:lpstr>
      <vt:lpstr>income statement in EUR and SEK</vt:lpstr>
      <vt:lpstr>income statement </vt:lpstr>
      <vt:lpstr>balance sheet in EUR and SEK</vt:lpstr>
      <vt:lpstr>equity from 2004-2017 (SEK)</vt:lpstr>
      <vt:lpstr>equity</vt:lpstr>
      <vt:lpstr>cash flow </vt:lpstr>
      <vt:lpstr>Cash Flow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Blomqvist</dc:creator>
  <cp:lastModifiedBy>Frida Harrysson</cp:lastModifiedBy>
  <cp:lastPrinted>2018-05-29T12:26:19Z</cp:lastPrinted>
  <dcterms:created xsi:type="dcterms:W3CDTF">2017-11-06T09:34:44Z</dcterms:created>
  <dcterms:modified xsi:type="dcterms:W3CDTF">2024-10-23T07:47:19Z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5db87f7-8e09-4e5f-a245-00153d0b50ed_Enabled">
    <vt:lpwstr>true</vt:lpwstr>
  </property>
  <property fmtid="{D5CDD505-2E9C-101B-9397-08002B2CF9AE}" pid="3" name="MSIP_Label_05db87f7-8e09-4e5f-a245-00153d0b50ed_SetDate">
    <vt:lpwstr>2021-07-22T05:18:21Z</vt:lpwstr>
  </property>
  <property fmtid="{D5CDD505-2E9C-101B-9397-08002B2CF9AE}" pid="4" name="MSIP_Label_05db87f7-8e09-4e5f-a245-00153d0b50ed_Method">
    <vt:lpwstr>Standard</vt:lpwstr>
  </property>
  <property fmtid="{D5CDD505-2E9C-101B-9397-08002B2CF9AE}" pid="5" name="MSIP_Label_05db87f7-8e09-4e5f-a245-00153d0b50ed_Name">
    <vt:lpwstr>Internal</vt:lpwstr>
  </property>
  <property fmtid="{D5CDD505-2E9C-101B-9397-08002B2CF9AE}" pid="6" name="MSIP_Label_05db87f7-8e09-4e5f-a245-00153d0b50ed_SiteId">
    <vt:lpwstr>eba98254-c2b4-4db2-9cc2-8f4aa10c2ab2</vt:lpwstr>
  </property>
  <property fmtid="{D5CDD505-2E9C-101B-9397-08002B2CF9AE}" pid="7" name="MSIP_Label_05db87f7-8e09-4e5f-a245-00153d0b50ed_ActionId">
    <vt:lpwstr>2cab17cd-cf21-42cc-80c9-6ac3ceb010ad</vt:lpwstr>
  </property>
  <property fmtid="{D5CDD505-2E9C-101B-9397-08002B2CF9AE}" pid="8" name="MSIP_Label_05db87f7-8e09-4e5f-a245-00153d0b50ed_ContentBits">
    <vt:lpwstr>0</vt:lpwstr>
  </property>
</Properties>
</file>